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ducation_Jalonzo\Desktop\Bootcamp\Homework\Excel\"/>
    </mc:Choice>
  </mc:AlternateContent>
  <xr:revisionPtr revIDLastSave="0" documentId="13_ncr:1_{DC93E258-48D5-459A-8089-E5DDE0CE2E56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Data" sheetId="1" r:id="rId1"/>
    <sheet name="CategoryStats" sheetId="3" r:id="rId2"/>
    <sheet name="SubCategoryStats" sheetId="4" r:id="rId3"/>
    <sheet name="StateByCreateDate" sheetId="8" r:id="rId4"/>
    <sheet name="BonusSuccessRates" sheetId="9" r:id="rId5"/>
    <sheet name="BonusStatAnalysis" sheetId="10" r:id="rId6"/>
  </sheets>
  <definedNames>
    <definedName name="SourceData">Data!$A$1:$T$4115</definedName>
  </definedNames>
  <calcPr calcId="191029"/>
  <pivotCaches>
    <pivotCache cacheId="0" r:id="rId7"/>
    <pivotCache cacheId="1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10" l="1"/>
  <c r="I7" i="10"/>
  <c r="I6" i="10"/>
  <c r="I5" i="10"/>
  <c r="I4" i="10"/>
  <c r="I3" i="10"/>
  <c r="H7" i="10"/>
  <c r="H6" i="10"/>
  <c r="H5" i="10"/>
  <c r="H3" i="10"/>
  <c r="I2" i="10"/>
  <c r="H2" i="10"/>
  <c r="G2" i="9"/>
  <c r="H2" i="9"/>
  <c r="G3" i="9"/>
  <c r="H3" i="9"/>
  <c r="G4" i="9"/>
  <c r="H4" i="9"/>
  <c r="G5" i="9"/>
  <c r="H5" i="9"/>
  <c r="G6" i="9"/>
  <c r="H6" i="9"/>
  <c r="G7" i="9"/>
  <c r="H7" i="9"/>
  <c r="G8" i="9"/>
  <c r="H8" i="9"/>
  <c r="G9" i="9"/>
  <c r="H9" i="9"/>
  <c r="G10" i="9"/>
  <c r="H10" i="9"/>
  <c r="G11" i="9"/>
  <c r="H11" i="9"/>
  <c r="G12" i="9"/>
  <c r="H12" i="9"/>
  <c r="G13" i="9"/>
  <c r="H13" i="9"/>
  <c r="F3" i="9"/>
  <c r="F4" i="9"/>
  <c r="F5" i="9"/>
  <c r="F6" i="9"/>
  <c r="F7" i="9"/>
  <c r="F8" i="9"/>
  <c r="F9" i="9"/>
  <c r="F10" i="9"/>
  <c r="F11" i="9"/>
  <c r="F12" i="9"/>
  <c r="F13" i="9"/>
  <c r="F2" i="9"/>
  <c r="E13" i="9"/>
  <c r="E12" i="9"/>
  <c r="E11" i="9"/>
  <c r="E10" i="9"/>
  <c r="E9" i="9"/>
  <c r="E8" i="9"/>
  <c r="E7" i="9"/>
  <c r="E6" i="9"/>
  <c r="E5" i="9"/>
  <c r="E4" i="9"/>
  <c r="E3" i="9"/>
  <c r="E2" i="9"/>
  <c r="D13" i="9"/>
  <c r="D12" i="9"/>
  <c r="D11" i="9"/>
  <c r="D10" i="9"/>
  <c r="D9" i="9"/>
  <c r="D8" i="9"/>
  <c r="D7" i="9"/>
  <c r="D6" i="9"/>
  <c r="D5" i="9"/>
  <c r="D4" i="9"/>
  <c r="D3" i="9"/>
  <c r="D2" i="9"/>
  <c r="C13" i="9"/>
  <c r="C12" i="9"/>
  <c r="C11" i="9"/>
  <c r="C10" i="9"/>
  <c r="C9" i="9"/>
  <c r="C8" i="9"/>
  <c r="C7" i="9"/>
  <c r="C6" i="9"/>
  <c r="C5" i="9"/>
  <c r="C4" i="9"/>
  <c r="C3" i="9"/>
  <c r="C2" i="9"/>
  <c r="B13" i="9"/>
  <c r="B12" i="9"/>
  <c r="B11" i="9"/>
  <c r="B10" i="9"/>
  <c r="B9" i="9"/>
  <c r="B8" i="9"/>
  <c r="B7" i="9"/>
  <c r="B6" i="9"/>
  <c r="B5" i="9"/>
  <c r="B4" i="9"/>
  <c r="B3" i="9"/>
  <c r="B2" i="9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2306" i="1"/>
  <c r="K2307" i="1"/>
  <c r="K2308" i="1"/>
  <c r="K2309" i="1"/>
  <c r="K2310" i="1"/>
  <c r="K2311" i="1"/>
  <c r="K2312" i="1"/>
  <c r="K2313" i="1"/>
  <c r="K2314" i="1"/>
  <c r="K2315" i="1"/>
  <c r="K2316" i="1"/>
  <c r="K2317" i="1"/>
  <c r="K2318" i="1"/>
  <c r="K2319" i="1"/>
  <c r="K2320" i="1"/>
  <c r="K2321" i="1"/>
  <c r="K2322" i="1"/>
  <c r="K2323" i="1"/>
  <c r="K2324" i="1"/>
  <c r="K2325" i="1"/>
  <c r="K2326" i="1"/>
  <c r="K2327" i="1"/>
  <c r="K2328" i="1"/>
  <c r="K2329" i="1"/>
  <c r="K2330" i="1"/>
  <c r="K2331" i="1"/>
  <c r="K2332" i="1"/>
  <c r="K2333" i="1"/>
  <c r="K2334" i="1"/>
  <c r="K2335" i="1"/>
  <c r="K2336" i="1"/>
  <c r="K2337" i="1"/>
  <c r="K2338" i="1"/>
  <c r="K2339" i="1"/>
  <c r="K2340" i="1"/>
  <c r="K2341" i="1"/>
  <c r="K2342" i="1"/>
  <c r="K2343" i="1"/>
  <c r="K2344" i="1"/>
  <c r="K2345" i="1"/>
  <c r="K2346" i="1"/>
  <c r="K2347" i="1"/>
  <c r="K2348" i="1"/>
  <c r="K2349" i="1"/>
  <c r="K2350" i="1"/>
  <c r="K2351" i="1"/>
  <c r="K2352" i="1"/>
  <c r="K2353" i="1"/>
  <c r="K2354" i="1"/>
  <c r="K2355" i="1"/>
  <c r="K2356" i="1"/>
  <c r="K2357" i="1"/>
  <c r="K2358" i="1"/>
  <c r="K2359" i="1"/>
  <c r="K2360" i="1"/>
  <c r="K2361" i="1"/>
  <c r="K2362" i="1"/>
  <c r="K2363" i="1"/>
  <c r="K2364" i="1"/>
  <c r="K2365" i="1"/>
  <c r="K2366" i="1"/>
  <c r="K2367" i="1"/>
  <c r="K2368" i="1"/>
  <c r="K2369" i="1"/>
  <c r="K2370" i="1"/>
  <c r="K2371" i="1"/>
  <c r="K2372" i="1"/>
  <c r="K2373" i="1"/>
  <c r="K2374" i="1"/>
  <c r="K2375" i="1"/>
  <c r="K2376" i="1"/>
  <c r="K2377" i="1"/>
  <c r="K2378" i="1"/>
  <c r="K2379" i="1"/>
  <c r="K2380" i="1"/>
  <c r="K2381" i="1"/>
  <c r="K2382" i="1"/>
  <c r="K2383" i="1"/>
  <c r="K2384" i="1"/>
  <c r="K2385" i="1"/>
  <c r="K2386" i="1"/>
  <c r="K2387" i="1"/>
  <c r="K2388" i="1"/>
  <c r="K2389" i="1"/>
  <c r="K2390" i="1"/>
  <c r="K2391" i="1"/>
  <c r="K2392" i="1"/>
  <c r="K2393" i="1"/>
  <c r="K2394" i="1"/>
  <c r="K2395" i="1"/>
  <c r="K2396" i="1"/>
  <c r="K2397" i="1"/>
  <c r="K2398" i="1"/>
  <c r="K2399" i="1"/>
  <c r="K2400" i="1"/>
  <c r="K2401" i="1"/>
  <c r="K2402" i="1"/>
  <c r="K2403" i="1"/>
  <c r="K2404" i="1"/>
  <c r="K2405" i="1"/>
  <c r="K2406" i="1"/>
  <c r="K2407" i="1"/>
  <c r="K2408" i="1"/>
  <c r="K2409" i="1"/>
  <c r="K2410" i="1"/>
  <c r="K2411" i="1"/>
  <c r="K2412" i="1"/>
  <c r="K2413" i="1"/>
  <c r="K2414" i="1"/>
  <c r="K2415" i="1"/>
  <c r="K2416" i="1"/>
  <c r="K2417" i="1"/>
  <c r="K2418" i="1"/>
  <c r="K2419" i="1"/>
  <c r="K2420" i="1"/>
  <c r="K2421" i="1"/>
  <c r="K2422" i="1"/>
  <c r="K2423" i="1"/>
  <c r="K2424" i="1"/>
  <c r="K2425" i="1"/>
  <c r="K2426" i="1"/>
  <c r="K2427" i="1"/>
  <c r="K2428" i="1"/>
  <c r="K2429" i="1"/>
  <c r="K2430" i="1"/>
  <c r="K2431" i="1"/>
  <c r="K2432" i="1"/>
  <c r="K2433" i="1"/>
  <c r="K2434" i="1"/>
  <c r="K2435" i="1"/>
  <c r="K2436" i="1"/>
  <c r="K2437" i="1"/>
  <c r="K2438" i="1"/>
  <c r="K2439" i="1"/>
  <c r="K2440" i="1"/>
  <c r="K2441" i="1"/>
  <c r="K2442" i="1"/>
  <c r="K2443" i="1"/>
  <c r="K2444" i="1"/>
  <c r="K2445" i="1"/>
  <c r="K2446" i="1"/>
  <c r="K2447" i="1"/>
  <c r="K2448" i="1"/>
  <c r="K2449" i="1"/>
  <c r="K2450" i="1"/>
  <c r="K2451" i="1"/>
  <c r="K2452" i="1"/>
  <c r="K2453" i="1"/>
  <c r="K2454" i="1"/>
  <c r="K2455" i="1"/>
  <c r="K2456" i="1"/>
  <c r="K2457" i="1"/>
  <c r="K2458" i="1"/>
  <c r="K2459" i="1"/>
  <c r="K2460" i="1"/>
  <c r="K2461" i="1"/>
  <c r="K2462" i="1"/>
  <c r="K2463" i="1"/>
  <c r="K2464" i="1"/>
  <c r="K2465" i="1"/>
  <c r="K2466" i="1"/>
  <c r="K2467" i="1"/>
  <c r="K2468" i="1"/>
  <c r="K2469" i="1"/>
  <c r="K2470" i="1"/>
  <c r="K2471" i="1"/>
  <c r="K2472" i="1"/>
  <c r="K2473" i="1"/>
  <c r="K2474" i="1"/>
  <c r="K2475" i="1"/>
  <c r="K2476" i="1"/>
  <c r="K2477" i="1"/>
  <c r="K2478" i="1"/>
  <c r="K2479" i="1"/>
  <c r="K2480" i="1"/>
  <c r="K2481" i="1"/>
  <c r="K2482" i="1"/>
  <c r="K2483" i="1"/>
  <c r="K2484" i="1"/>
  <c r="K2485" i="1"/>
  <c r="K2486" i="1"/>
  <c r="K2487" i="1"/>
  <c r="K2488" i="1"/>
  <c r="K2489" i="1"/>
  <c r="K2490" i="1"/>
  <c r="K2491" i="1"/>
  <c r="K2492" i="1"/>
  <c r="K2493" i="1"/>
  <c r="K2494" i="1"/>
  <c r="K2495" i="1"/>
  <c r="K2496" i="1"/>
  <c r="K2497" i="1"/>
  <c r="K2498" i="1"/>
  <c r="K2499" i="1"/>
  <c r="K2500" i="1"/>
  <c r="K2501" i="1"/>
  <c r="K2502" i="1"/>
  <c r="K2503" i="1"/>
  <c r="K2504" i="1"/>
  <c r="K2505" i="1"/>
  <c r="K2506" i="1"/>
  <c r="K2507" i="1"/>
  <c r="K2508" i="1"/>
  <c r="K2509" i="1"/>
  <c r="K2510" i="1"/>
  <c r="K2511" i="1"/>
  <c r="K2512" i="1"/>
  <c r="K2513" i="1"/>
  <c r="K2514" i="1"/>
  <c r="K2515" i="1"/>
  <c r="K2516" i="1"/>
  <c r="K2517" i="1"/>
  <c r="K2518" i="1"/>
  <c r="K2519" i="1"/>
  <c r="K2520" i="1"/>
  <c r="K2521" i="1"/>
  <c r="K2522" i="1"/>
  <c r="K2523" i="1"/>
  <c r="K2524" i="1"/>
  <c r="K2525" i="1"/>
  <c r="K2526" i="1"/>
  <c r="K2527" i="1"/>
  <c r="K2528" i="1"/>
  <c r="K2529" i="1"/>
  <c r="K2530" i="1"/>
  <c r="K2531" i="1"/>
  <c r="K2532" i="1"/>
  <c r="K2533" i="1"/>
  <c r="K2534" i="1"/>
  <c r="K2535" i="1"/>
  <c r="K2536" i="1"/>
  <c r="K2537" i="1"/>
  <c r="K2538" i="1"/>
  <c r="K2539" i="1"/>
  <c r="K2540" i="1"/>
  <c r="K2541" i="1"/>
  <c r="K2542" i="1"/>
  <c r="K2543" i="1"/>
  <c r="K2544" i="1"/>
  <c r="K2545" i="1"/>
  <c r="K2546" i="1"/>
  <c r="K2547" i="1"/>
  <c r="K2548" i="1"/>
  <c r="K2549" i="1"/>
  <c r="K2550" i="1"/>
  <c r="K2551" i="1"/>
  <c r="K2552" i="1"/>
  <c r="K2553" i="1"/>
  <c r="K2554" i="1"/>
  <c r="K2555" i="1"/>
  <c r="K2556" i="1"/>
  <c r="K2557" i="1"/>
  <c r="K2558" i="1"/>
  <c r="K2559" i="1"/>
  <c r="K2560" i="1"/>
  <c r="K2561" i="1"/>
  <c r="K2562" i="1"/>
  <c r="K2563" i="1"/>
  <c r="K2564" i="1"/>
  <c r="K2565" i="1"/>
  <c r="K2566" i="1"/>
  <c r="K2567" i="1"/>
  <c r="K2568" i="1"/>
  <c r="K2569" i="1"/>
  <c r="K2570" i="1"/>
  <c r="K2571" i="1"/>
  <c r="K2572" i="1"/>
  <c r="K2573" i="1"/>
  <c r="K2574" i="1"/>
  <c r="K2575" i="1"/>
  <c r="K2576" i="1"/>
  <c r="K2577" i="1"/>
  <c r="K2578" i="1"/>
  <c r="K2579" i="1"/>
  <c r="K2580" i="1"/>
  <c r="K2581" i="1"/>
  <c r="K2582" i="1"/>
  <c r="K2583" i="1"/>
  <c r="K2584" i="1"/>
  <c r="K2585" i="1"/>
  <c r="K2586" i="1"/>
  <c r="K2587" i="1"/>
  <c r="K2588" i="1"/>
  <c r="K2589" i="1"/>
  <c r="K2590" i="1"/>
  <c r="K2591" i="1"/>
  <c r="K2592" i="1"/>
  <c r="K2593" i="1"/>
  <c r="K2594" i="1"/>
  <c r="K2595" i="1"/>
  <c r="K2596" i="1"/>
  <c r="K2597" i="1"/>
  <c r="K2598" i="1"/>
  <c r="K2599" i="1"/>
  <c r="K2600" i="1"/>
  <c r="K2601" i="1"/>
  <c r="K2602" i="1"/>
  <c r="K2603" i="1"/>
  <c r="K2604" i="1"/>
  <c r="K2605" i="1"/>
  <c r="K2606" i="1"/>
  <c r="K2607" i="1"/>
  <c r="K2608" i="1"/>
  <c r="K2609" i="1"/>
  <c r="K2610" i="1"/>
  <c r="K2611" i="1"/>
  <c r="K2612" i="1"/>
  <c r="K2613" i="1"/>
  <c r="K2614" i="1"/>
  <c r="K2615" i="1"/>
  <c r="K2616" i="1"/>
  <c r="K2617" i="1"/>
  <c r="K2618" i="1"/>
  <c r="K2619" i="1"/>
  <c r="K2620" i="1"/>
  <c r="K2621" i="1"/>
  <c r="K2622" i="1"/>
  <c r="K2623" i="1"/>
  <c r="K2624" i="1"/>
  <c r="K2625" i="1"/>
  <c r="K2626" i="1"/>
  <c r="K2627" i="1"/>
  <c r="K2628" i="1"/>
  <c r="K2629" i="1"/>
  <c r="K2630" i="1"/>
  <c r="K2631" i="1"/>
  <c r="K2632" i="1"/>
  <c r="K2633" i="1"/>
  <c r="K2634" i="1"/>
  <c r="K2635" i="1"/>
  <c r="K2636" i="1"/>
  <c r="K2637" i="1"/>
  <c r="K2638" i="1"/>
  <c r="K2639" i="1"/>
  <c r="K2640" i="1"/>
  <c r="K2641" i="1"/>
  <c r="K2642" i="1"/>
  <c r="K2643" i="1"/>
  <c r="K2644" i="1"/>
  <c r="K2645" i="1"/>
  <c r="K2646" i="1"/>
  <c r="K2647" i="1"/>
  <c r="K2648" i="1"/>
  <c r="K2649" i="1"/>
  <c r="K2650" i="1"/>
  <c r="K2651" i="1"/>
  <c r="K2652" i="1"/>
  <c r="K2653" i="1"/>
  <c r="K2654" i="1"/>
  <c r="K2655" i="1"/>
  <c r="K2656" i="1"/>
  <c r="K2657" i="1"/>
  <c r="K2658" i="1"/>
  <c r="K2659" i="1"/>
  <c r="K2660" i="1"/>
  <c r="K2661" i="1"/>
  <c r="K2662" i="1"/>
  <c r="K2663" i="1"/>
  <c r="K2664" i="1"/>
  <c r="K2665" i="1"/>
  <c r="K2666" i="1"/>
  <c r="K2667" i="1"/>
  <c r="K2668" i="1"/>
  <c r="K2669" i="1"/>
  <c r="K2670" i="1"/>
  <c r="K2671" i="1"/>
  <c r="K2672" i="1"/>
  <c r="K2673" i="1"/>
  <c r="K2674" i="1"/>
  <c r="K2675" i="1"/>
  <c r="K2676" i="1"/>
  <c r="K2677" i="1"/>
  <c r="K2678" i="1"/>
  <c r="K2679" i="1"/>
  <c r="K2680" i="1"/>
  <c r="K2681" i="1"/>
  <c r="K2682" i="1"/>
  <c r="K2683" i="1"/>
  <c r="K2684" i="1"/>
  <c r="K2685" i="1"/>
  <c r="K2686" i="1"/>
  <c r="K2687" i="1"/>
  <c r="K2688" i="1"/>
  <c r="K2689" i="1"/>
  <c r="K2690" i="1"/>
  <c r="K2691" i="1"/>
  <c r="K2692" i="1"/>
  <c r="K2693" i="1"/>
  <c r="K2694" i="1"/>
  <c r="K2695" i="1"/>
  <c r="K2696" i="1"/>
  <c r="K2697" i="1"/>
  <c r="K2698" i="1"/>
  <c r="K2699" i="1"/>
  <c r="K2700" i="1"/>
  <c r="K2701" i="1"/>
  <c r="K2702" i="1"/>
  <c r="K2703" i="1"/>
  <c r="K2704" i="1"/>
  <c r="K2705" i="1"/>
  <c r="K2706" i="1"/>
  <c r="K2707" i="1"/>
  <c r="K2708" i="1"/>
  <c r="K2709" i="1"/>
  <c r="K2710" i="1"/>
  <c r="K2711" i="1"/>
  <c r="K2712" i="1"/>
  <c r="K2713" i="1"/>
  <c r="K2714" i="1"/>
  <c r="K2715" i="1"/>
  <c r="K2716" i="1"/>
  <c r="K2717" i="1"/>
  <c r="K2718" i="1"/>
  <c r="K2719" i="1"/>
  <c r="K2720" i="1"/>
  <c r="K2721" i="1"/>
  <c r="K2722" i="1"/>
  <c r="K2723" i="1"/>
  <c r="K2724" i="1"/>
  <c r="K2725" i="1"/>
  <c r="K2726" i="1"/>
  <c r="K2727" i="1"/>
  <c r="K2728" i="1"/>
  <c r="K2729" i="1"/>
  <c r="K2730" i="1"/>
  <c r="K2731" i="1"/>
  <c r="K2732" i="1"/>
  <c r="K2733" i="1"/>
  <c r="K2734" i="1"/>
  <c r="K2735" i="1"/>
  <c r="K2736" i="1"/>
  <c r="K2737" i="1"/>
  <c r="K2738" i="1"/>
  <c r="K2739" i="1"/>
  <c r="K2740" i="1"/>
  <c r="K2741" i="1"/>
  <c r="K2742" i="1"/>
  <c r="K2743" i="1"/>
  <c r="K2744" i="1"/>
  <c r="K2745" i="1"/>
  <c r="K2746" i="1"/>
  <c r="K2747" i="1"/>
  <c r="K2748" i="1"/>
  <c r="K2749" i="1"/>
  <c r="K2750" i="1"/>
  <c r="K2751" i="1"/>
  <c r="K2752" i="1"/>
  <c r="K2753" i="1"/>
  <c r="K2754" i="1"/>
  <c r="K2755" i="1"/>
  <c r="K2756" i="1"/>
  <c r="K2757" i="1"/>
  <c r="K2758" i="1"/>
  <c r="K2759" i="1"/>
  <c r="K2760" i="1"/>
  <c r="K2761" i="1"/>
  <c r="K2762" i="1"/>
  <c r="K2763" i="1"/>
  <c r="K2764" i="1"/>
  <c r="K2765" i="1"/>
  <c r="K2766" i="1"/>
  <c r="K2767" i="1"/>
  <c r="K2768" i="1"/>
  <c r="K2769" i="1"/>
  <c r="K2770" i="1"/>
  <c r="K2771" i="1"/>
  <c r="K2772" i="1"/>
  <c r="K2773" i="1"/>
  <c r="K2774" i="1"/>
  <c r="K2775" i="1"/>
  <c r="K2776" i="1"/>
  <c r="K2777" i="1"/>
  <c r="K2778" i="1"/>
  <c r="K2779" i="1"/>
  <c r="K2780" i="1"/>
  <c r="K2781" i="1"/>
  <c r="K2782" i="1"/>
  <c r="K2783" i="1"/>
  <c r="K2784" i="1"/>
  <c r="K2785" i="1"/>
  <c r="K2786" i="1"/>
  <c r="K2787" i="1"/>
  <c r="K2788" i="1"/>
  <c r="K2789" i="1"/>
  <c r="K2790" i="1"/>
  <c r="K2791" i="1"/>
  <c r="K2792" i="1"/>
  <c r="K2793" i="1"/>
  <c r="K2794" i="1"/>
  <c r="K2795" i="1"/>
  <c r="K2796" i="1"/>
  <c r="K2797" i="1"/>
  <c r="K2798" i="1"/>
  <c r="K2799" i="1"/>
  <c r="K2800" i="1"/>
  <c r="K2801" i="1"/>
  <c r="K2802" i="1"/>
  <c r="K2803" i="1"/>
  <c r="K2804" i="1"/>
  <c r="K2805" i="1"/>
  <c r="K2806" i="1"/>
  <c r="K2807" i="1"/>
  <c r="K2808" i="1"/>
  <c r="K2809" i="1"/>
  <c r="K2810" i="1"/>
  <c r="K2811" i="1"/>
  <c r="K2812" i="1"/>
  <c r="K2813" i="1"/>
  <c r="K2814" i="1"/>
  <c r="K2815" i="1"/>
  <c r="K2816" i="1"/>
  <c r="K2817" i="1"/>
  <c r="K2818" i="1"/>
  <c r="K2819" i="1"/>
  <c r="K2820" i="1"/>
  <c r="K2821" i="1"/>
  <c r="K2822" i="1"/>
  <c r="K2823" i="1"/>
  <c r="K2824" i="1"/>
  <c r="K2825" i="1"/>
  <c r="K2826" i="1"/>
  <c r="K2827" i="1"/>
  <c r="K2828" i="1"/>
  <c r="K2829" i="1"/>
  <c r="K2830" i="1"/>
  <c r="K2831" i="1"/>
  <c r="K2832" i="1"/>
  <c r="K2833" i="1"/>
  <c r="K2834" i="1"/>
  <c r="K2835" i="1"/>
  <c r="K2836" i="1"/>
  <c r="K2837" i="1"/>
  <c r="K2838" i="1"/>
  <c r="K2839" i="1"/>
  <c r="K2840" i="1"/>
  <c r="K2841" i="1"/>
  <c r="K2842" i="1"/>
  <c r="K2843" i="1"/>
  <c r="K2844" i="1"/>
  <c r="K2845" i="1"/>
  <c r="K2846" i="1"/>
  <c r="K2847" i="1"/>
  <c r="K2848" i="1"/>
  <c r="K2849" i="1"/>
  <c r="K2850" i="1"/>
  <c r="K2851" i="1"/>
  <c r="K2852" i="1"/>
  <c r="K2853" i="1"/>
  <c r="K2854" i="1"/>
  <c r="K2855" i="1"/>
  <c r="K2856" i="1"/>
  <c r="K2857" i="1"/>
  <c r="K2858" i="1"/>
  <c r="K2859" i="1"/>
  <c r="K2860" i="1"/>
  <c r="K2861" i="1"/>
  <c r="K2862" i="1"/>
  <c r="K2863" i="1"/>
  <c r="K2864" i="1"/>
  <c r="K2865" i="1"/>
  <c r="K2866" i="1"/>
  <c r="K2867" i="1"/>
  <c r="K2868" i="1"/>
  <c r="K2869" i="1"/>
  <c r="K2870" i="1"/>
  <c r="K2871" i="1"/>
  <c r="K2872" i="1"/>
  <c r="K2873" i="1"/>
  <c r="K2874" i="1"/>
  <c r="K2875" i="1"/>
  <c r="K2876" i="1"/>
  <c r="K2877" i="1"/>
  <c r="K2878" i="1"/>
  <c r="K2879" i="1"/>
  <c r="K2880" i="1"/>
  <c r="K2881" i="1"/>
  <c r="K2882" i="1"/>
  <c r="K2883" i="1"/>
  <c r="K2884" i="1"/>
  <c r="K2885" i="1"/>
  <c r="K2886" i="1"/>
  <c r="K2887" i="1"/>
  <c r="K2888" i="1"/>
  <c r="K2889" i="1"/>
  <c r="K2890" i="1"/>
  <c r="K2891" i="1"/>
  <c r="K2892" i="1"/>
  <c r="K2893" i="1"/>
  <c r="K2894" i="1"/>
  <c r="K2895" i="1"/>
  <c r="K2896" i="1"/>
  <c r="K2897" i="1"/>
  <c r="K2898" i="1"/>
  <c r="K2899" i="1"/>
  <c r="K2900" i="1"/>
  <c r="K2901" i="1"/>
  <c r="K2902" i="1"/>
  <c r="K2903" i="1"/>
  <c r="K2904" i="1"/>
  <c r="K2905" i="1"/>
  <c r="K2906" i="1"/>
  <c r="K2907" i="1"/>
  <c r="K2908" i="1"/>
  <c r="K2909" i="1"/>
  <c r="K2910" i="1"/>
  <c r="K2911" i="1"/>
  <c r="K2912" i="1"/>
  <c r="K2913" i="1"/>
  <c r="K2914" i="1"/>
  <c r="K2915" i="1"/>
  <c r="K2916" i="1"/>
  <c r="K2917" i="1"/>
  <c r="K2918" i="1"/>
  <c r="K2919" i="1"/>
  <c r="K2920" i="1"/>
  <c r="K2921" i="1"/>
  <c r="K2922" i="1"/>
  <c r="K2923" i="1"/>
  <c r="K2924" i="1"/>
  <c r="K2925" i="1"/>
  <c r="K2926" i="1"/>
  <c r="K2927" i="1"/>
  <c r="K2928" i="1"/>
  <c r="K2929" i="1"/>
  <c r="K2930" i="1"/>
  <c r="K2931" i="1"/>
  <c r="K2932" i="1"/>
  <c r="K2933" i="1"/>
  <c r="K2934" i="1"/>
  <c r="K2935" i="1"/>
  <c r="K2936" i="1"/>
  <c r="K2937" i="1"/>
  <c r="K2938" i="1"/>
  <c r="K2939" i="1"/>
  <c r="K2940" i="1"/>
  <c r="K2941" i="1"/>
  <c r="K2942" i="1"/>
  <c r="K2943" i="1"/>
  <c r="K2944" i="1"/>
  <c r="K2945" i="1"/>
  <c r="K2946" i="1"/>
  <c r="K2947" i="1"/>
  <c r="K2948" i="1"/>
  <c r="K2949" i="1"/>
  <c r="K2950" i="1"/>
  <c r="K2951" i="1"/>
  <c r="K2952" i="1"/>
  <c r="K2953" i="1"/>
  <c r="K2954" i="1"/>
  <c r="K2955" i="1"/>
  <c r="K2956" i="1"/>
  <c r="K2957" i="1"/>
  <c r="K2958" i="1"/>
  <c r="K2959" i="1"/>
  <c r="K2960" i="1"/>
  <c r="K2961" i="1"/>
  <c r="K2962" i="1"/>
  <c r="K2963" i="1"/>
  <c r="K2964" i="1"/>
  <c r="K2965" i="1"/>
  <c r="K2966" i="1"/>
  <c r="K2967" i="1"/>
  <c r="K2968" i="1"/>
  <c r="K2969" i="1"/>
  <c r="K2970" i="1"/>
  <c r="K2971" i="1"/>
  <c r="K2972" i="1"/>
  <c r="K2973" i="1"/>
  <c r="K2974" i="1"/>
  <c r="K2975" i="1"/>
  <c r="K2976" i="1"/>
  <c r="K2977" i="1"/>
  <c r="K2978" i="1"/>
  <c r="K2979" i="1"/>
  <c r="K2980" i="1"/>
  <c r="K2981" i="1"/>
  <c r="K2982" i="1"/>
  <c r="K2983" i="1"/>
  <c r="K2984" i="1"/>
  <c r="K2985" i="1"/>
  <c r="K2986" i="1"/>
  <c r="K2987" i="1"/>
  <c r="K2988" i="1"/>
  <c r="K2989" i="1"/>
  <c r="K2990" i="1"/>
  <c r="K2991" i="1"/>
  <c r="K2992" i="1"/>
  <c r="K2993" i="1"/>
  <c r="K2994" i="1"/>
  <c r="K2995" i="1"/>
  <c r="K2996" i="1"/>
  <c r="K2997" i="1"/>
  <c r="K2998" i="1"/>
  <c r="K2999" i="1"/>
  <c r="K3000" i="1"/>
  <c r="K3001" i="1"/>
  <c r="K3002" i="1"/>
  <c r="K3003" i="1"/>
  <c r="K3004" i="1"/>
  <c r="K3005" i="1"/>
  <c r="K3006" i="1"/>
  <c r="K3007" i="1"/>
  <c r="K3008" i="1"/>
  <c r="K3009" i="1"/>
  <c r="K3010" i="1"/>
  <c r="K3011" i="1"/>
  <c r="K3012" i="1"/>
  <c r="K3013" i="1"/>
  <c r="K3014" i="1"/>
  <c r="K3015" i="1"/>
  <c r="K3016" i="1"/>
  <c r="K3017" i="1"/>
  <c r="K3018" i="1"/>
  <c r="K3019" i="1"/>
  <c r="K3020" i="1"/>
  <c r="K3021" i="1"/>
  <c r="K3022" i="1"/>
  <c r="K3023" i="1"/>
  <c r="K3024" i="1"/>
  <c r="K3025" i="1"/>
  <c r="K3026" i="1"/>
  <c r="K3027" i="1"/>
  <c r="K3028" i="1"/>
  <c r="K3029" i="1"/>
  <c r="K3030" i="1"/>
  <c r="K3031" i="1"/>
  <c r="K3032" i="1"/>
  <c r="K3033" i="1"/>
  <c r="K3034" i="1"/>
  <c r="K3035" i="1"/>
  <c r="K3036" i="1"/>
  <c r="K3037" i="1"/>
  <c r="K3038" i="1"/>
  <c r="K3039" i="1"/>
  <c r="K3040" i="1"/>
  <c r="K3041" i="1"/>
  <c r="K3042" i="1"/>
  <c r="K3043" i="1"/>
  <c r="K3044" i="1"/>
  <c r="K3045" i="1"/>
  <c r="K3046" i="1"/>
  <c r="K3047" i="1"/>
  <c r="K3048" i="1"/>
  <c r="K3049" i="1"/>
  <c r="K3050" i="1"/>
  <c r="K3051" i="1"/>
  <c r="K3052" i="1"/>
  <c r="K3053" i="1"/>
  <c r="K3054" i="1"/>
  <c r="K3055" i="1"/>
  <c r="K3056" i="1"/>
  <c r="K3057" i="1"/>
  <c r="K3058" i="1"/>
  <c r="K3059" i="1"/>
  <c r="K3060" i="1"/>
  <c r="K3061" i="1"/>
  <c r="K3062" i="1"/>
  <c r="K3063" i="1"/>
  <c r="K3064" i="1"/>
  <c r="K3065" i="1"/>
  <c r="K3066" i="1"/>
  <c r="K3067" i="1"/>
  <c r="K3068" i="1"/>
  <c r="K3069" i="1"/>
  <c r="K3070" i="1"/>
  <c r="K3071" i="1"/>
  <c r="K3072" i="1"/>
  <c r="K3073" i="1"/>
  <c r="K3074" i="1"/>
  <c r="K3075" i="1"/>
  <c r="K3076" i="1"/>
  <c r="K3077" i="1"/>
  <c r="K3078" i="1"/>
  <c r="K3079" i="1"/>
  <c r="K3080" i="1"/>
  <c r="K3081" i="1"/>
  <c r="K3082" i="1"/>
  <c r="K3083" i="1"/>
  <c r="K3084" i="1"/>
  <c r="K3085" i="1"/>
  <c r="K3086" i="1"/>
  <c r="K3087" i="1"/>
  <c r="K3088" i="1"/>
  <c r="K3089" i="1"/>
  <c r="K3090" i="1"/>
  <c r="K3091" i="1"/>
  <c r="K3092" i="1"/>
  <c r="K3093" i="1"/>
  <c r="K3094" i="1"/>
  <c r="K3095" i="1"/>
  <c r="K3096" i="1"/>
  <c r="K3097" i="1"/>
  <c r="K3098" i="1"/>
  <c r="K3099" i="1"/>
  <c r="K3100" i="1"/>
  <c r="K3101" i="1"/>
  <c r="K3102" i="1"/>
  <c r="K3103" i="1"/>
  <c r="K3104" i="1"/>
  <c r="K3105" i="1"/>
  <c r="K3106" i="1"/>
  <c r="K3107" i="1"/>
  <c r="K3108" i="1"/>
  <c r="K3109" i="1"/>
  <c r="K3110" i="1"/>
  <c r="K3111" i="1"/>
  <c r="K3112" i="1"/>
  <c r="K3113" i="1"/>
  <c r="K3114" i="1"/>
  <c r="K3115" i="1"/>
  <c r="K3116" i="1"/>
  <c r="K3117" i="1"/>
  <c r="K3118" i="1"/>
  <c r="K3119" i="1"/>
  <c r="K3120" i="1"/>
  <c r="K3121" i="1"/>
  <c r="K3122" i="1"/>
  <c r="K3123" i="1"/>
  <c r="K3124" i="1"/>
  <c r="K3125" i="1"/>
  <c r="K3126" i="1"/>
  <c r="K3127" i="1"/>
  <c r="K3128" i="1"/>
  <c r="K3129" i="1"/>
  <c r="K3130" i="1"/>
  <c r="K3131" i="1"/>
  <c r="K3132" i="1"/>
  <c r="K3133" i="1"/>
  <c r="K3134" i="1"/>
  <c r="K3135" i="1"/>
  <c r="K3136" i="1"/>
  <c r="K3137" i="1"/>
  <c r="K3138" i="1"/>
  <c r="K3139" i="1"/>
  <c r="K3140" i="1"/>
  <c r="K3141" i="1"/>
  <c r="K3142" i="1"/>
  <c r="K3143" i="1"/>
  <c r="K3144" i="1"/>
  <c r="K3145" i="1"/>
  <c r="K3146" i="1"/>
  <c r="K3147" i="1"/>
  <c r="K3148" i="1"/>
  <c r="K3149" i="1"/>
  <c r="K3150" i="1"/>
  <c r="K3151" i="1"/>
  <c r="K3152" i="1"/>
  <c r="K3153" i="1"/>
  <c r="K3154" i="1"/>
  <c r="K3155" i="1"/>
  <c r="K3156" i="1"/>
  <c r="K3157" i="1"/>
  <c r="K3158" i="1"/>
  <c r="K3159" i="1"/>
  <c r="K3160" i="1"/>
  <c r="K3161" i="1"/>
  <c r="K3162" i="1"/>
  <c r="K3163" i="1"/>
  <c r="K3164" i="1"/>
  <c r="K3165" i="1"/>
  <c r="K3166" i="1"/>
  <c r="K3167" i="1"/>
  <c r="K3168" i="1"/>
  <c r="K3169" i="1"/>
  <c r="K3170" i="1"/>
  <c r="K3171" i="1"/>
  <c r="K3172" i="1"/>
  <c r="K3173" i="1"/>
  <c r="K3174" i="1"/>
  <c r="K3175" i="1"/>
  <c r="K3176" i="1"/>
  <c r="K3177" i="1"/>
  <c r="K3178" i="1"/>
  <c r="K3179" i="1"/>
  <c r="K3180" i="1"/>
  <c r="K3181" i="1"/>
  <c r="K3182" i="1"/>
  <c r="K3183" i="1"/>
  <c r="K3184" i="1"/>
  <c r="K3185" i="1"/>
  <c r="K3186" i="1"/>
  <c r="K3187" i="1"/>
  <c r="K3188" i="1"/>
  <c r="K3189" i="1"/>
  <c r="K3190" i="1"/>
  <c r="K3191" i="1"/>
  <c r="K3192" i="1"/>
  <c r="K3193" i="1"/>
  <c r="K3194" i="1"/>
  <c r="K3195" i="1"/>
  <c r="K3196" i="1"/>
  <c r="K3197" i="1"/>
  <c r="K3198" i="1"/>
  <c r="K3199" i="1"/>
  <c r="K3200" i="1"/>
  <c r="K3201" i="1"/>
  <c r="K3202" i="1"/>
  <c r="K3203" i="1"/>
  <c r="K3204" i="1"/>
  <c r="K3205" i="1"/>
  <c r="K3206" i="1"/>
  <c r="K3207" i="1"/>
  <c r="K3208" i="1"/>
  <c r="K3209" i="1"/>
  <c r="K3210" i="1"/>
  <c r="K3211" i="1"/>
  <c r="K3212" i="1"/>
  <c r="K3213" i="1"/>
  <c r="K3214" i="1"/>
  <c r="K3215" i="1"/>
  <c r="K3216" i="1"/>
  <c r="K3217" i="1"/>
  <c r="K3218" i="1"/>
  <c r="K3219" i="1"/>
  <c r="K3220" i="1"/>
  <c r="K3221" i="1"/>
  <c r="K3222" i="1"/>
  <c r="K3223" i="1"/>
  <c r="K3224" i="1"/>
  <c r="K3225" i="1"/>
  <c r="K3226" i="1"/>
  <c r="K3227" i="1"/>
  <c r="K3228" i="1"/>
  <c r="K3229" i="1"/>
  <c r="K3230" i="1"/>
  <c r="K3231" i="1"/>
  <c r="K3232" i="1"/>
  <c r="K3233" i="1"/>
  <c r="K3234" i="1"/>
  <c r="K3235" i="1"/>
  <c r="K3236" i="1"/>
  <c r="K3237" i="1"/>
  <c r="K3238" i="1"/>
  <c r="K3239" i="1"/>
  <c r="K3240" i="1"/>
  <c r="K3241" i="1"/>
  <c r="K3242" i="1"/>
  <c r="K3243" i="1"/>
  <c r="K3244" i="1"/>
  <c r="K3245" i="1"/>
  <c r="K3246" i="1"/>
  <c r="K3247" i="1"/>
  <c r="K3248" i="1"/>
  <c r="K3249" i="1"/>
  <c r="K3250" i="1"/>
  <c r="K3251" i="1"/>
  <c r="K3252" i="1"/>
  <c r="K3253" i="1"/>
  <c r="K3254" i="1"/>
  <c r="K3255" i="1"/>
  <c r="K3256" i="1"/>
  <c r="K3257" i="1"/>
  <c r="K3258" i="1"/>
  <c r="K3259" i="1"/>
  <c r="K3260" i="1"/>
  <c r="K3261" i="1"/>
  <c r="K3262" i="1"/>
  <c r="K3263" i="1"/>
  <c r="K3264" i="1"/>
  <c r="K3265" i="1"/>
  <c r="K3266" i="1"/>
  <c r="K3267" i="1"/>
  <c r="K3268" i="1"/>
  <c r="K3269" i="1"/>
  <c r="K3270" i="1"/>
  <c r="K3271" i="1"/>
  <c r="K3272" i="1"/>
  <c r="K3273" i="1"/>
  <c r="K3274" i="1"/>
  <c r="K3275" i="1"/>
  <c r="K3276" i="1"/>
  <c r="K3277" i="1"/>
  <c r="K3278" i="1"/>
  <c r="K3279" i="1"/>
  <c r="K3280" i="1"/>
  <c r="K3281" i="1"/>
  <c r="K3282" i="1"/>
  <c r="K3283" i="1"/>
  <c r="K3284" i="1"/>
  <c r="K3285" i="1"/>
  <c r="K3286" i="1"/>
  <c r="K3287" i="1"/>
  <c r="K3288" i="1"/>
  <c r="K3289" i="1"/>
  <c r="K3290" i="1"/>
  <c r="K3291" i="1"/>
  <c r="K3292" i="1"/>
  <c r="K3293" i="1"/>
  <c r="K3294" i="1"/>
  <c r="K3295" i="1"/>
  <c r="K3296" i="1"/>
  <c r="K3297" i="1"/>
  <c r="K3298" i="1"/>
  <c r="K3299" i="1"/>
  <c r="K3300" i="1"/>
  <c r="K3301" i="1"/>
  <c r="K3302" i="1"/>
  <c r="K3303" i="1"/>
  <c r="K3304" i="1"/>
  <c r="K3305" i="1"/>
  <c r="K3306" i="1"/>
  <c r="K3307" i="1"/>
  <c r="K3308" i="1"/>
  <c r="K3309" i="1"/>
  <c r="K3310" i="1"/>
  <c r="K3311" i="1"/>
  <c r="K3312" i="1"/>
  <c r="K3313" i="1"/>
  <c r="K3314" i="1"/>
  <c r="K3315" i="1"/>
  <c r="K3316" i="1"/>
  <c r="K3317" i="1"/>
  <c r="K3318" i="1"/>
  <c r="K3319" i="1"/>
  <c r="K3320" i="1"/>
  <c r="K3321" i="1"/>
  <c r="K3322" i="1"/>
  <c r="K3323" i="1"/>
  <c r="K3324" i="1"/>
  <c r="K3325" i="1"/>
  <c r="K3326" i="1"/>
  <c r="K3327" i="1"/>
  <c r="K3328" i="1"/>
  <c r="K3329" i="1"/>
  <c r="K3330" i="1"/>
  <c r="K3331" i="1"/>
  <c r="K3332" i="1"/>
  <c r="K3333" i="1"/>
  <c r="K3334" i="1"/>
  <c r="K3335" i="1"/>
  <c r="K3336" i="1"/>
  <c r="K3337" i="1"/>
  <c r="K3338" i="1"/>
  <c r="K3339" i="1"/>
  <c r="K3340" i="1"/>
  <c r="K3341" i="1"/>
  <c r="K3342" i="1"/>
  <c r="K3343" i="1"/>
  <c r="K3344" i="1"/>
  <c r="K3345" i="1"/>
  <c r="K3346" i="1"/>
  <c r="K3347" i="1"/>
  <c r="K3348" i="1"/>
  <c r="K3349" i="1"/>
  <c r="K3350" i="1"/>
  <c r="K3351" i="1"/>
  <c r="K3352" i="1"/>
  <c r="K3353" i="1"/>
  <c r="K3354" i="1"/>
  <c r="K3355" i="1"/>
  <c r="K3356" i="1"/>
  <c r="K3357" i="1"/>
  <c r="K3358" i="1"/>
  <c r="K3359" i="1"/>
  <c r="K3360" i="1"/>
  <c r="K3361" i="1"/>
  <c r="K3362" i="1"/>
  <c r="K3363" i="1"/>
  <c r="K3364" i="1"/>
  <c r="K3365" i="1"/>
  <c r="K3366" i="1"/>
  <c r="K3367" i="1"/>
  <c r="K3368" i="1"/>
  <c r="K3369" i="1"/>
  <c r="K3370" i="1"/>
  <c r="K3371" i="1"/>
  <c r="K3372" i="1"/>
  <c r="K3373" i="1"/>
  <c r="K3374" i="1"/>
  <c r="K3375" i="1"/>
  <c r="K3376" i="1"/>
  <c r="K3377" i="1"/>
  <c r="K3378" i="1"/>
  <c r="K3379" i="1"/>
  <c r="K3380" i="1"/>
  <c r="K3381" i="1"/>
  <c r="K3382" i="1"/>
  <c r="K3383" i="1"/>
  <c r="K3384" i="1"/>
  <c r="K3385" i="1"/>
  <c r="K3386" i="1"/>
  <c r="K3387" i="1"/>
  <c r="K3388" i="1"/>
  <c r="K3389" i="1"/>
  <c r="K3390" i="1"/>
  <c r="K3391" i="1"/>
  <c r="K3392" i="1"/>
  <c r="K3393" i="1"/>
  <c r="K3394" i="1"/>
  <c r="K3395" i="1"/>
  <c r="K3396" i="1"/>
  <c r="K3397" i="1"/>
  <c r="K3398" i="1"/>
  <c r="K3399" i="1"/>
  <c r="K3400" i="1"/>
  <c r="K3401" i="1"/>
  <c r="K3402" i="1"/>
  <c r="K3403" i="1"/>
  <c r="K3404" i="1"/>
  <c r="K3405" i="1"/>
  <c r="K3406" i="1"/>
  <c r="K3407" i="1"/>
  <c r="K3408" i="1"/>
  <c r="K3409" i="1"/>
  <c r="K3410" i="1"/>
  <c r="K3411" i="1"/>
  <c r="K3412" i="1"/>
  <c r="K3413" i="1"/>
  <c r="K3414" i="1"/>
  <c r="K3415" i="1"/>
  <c r="K3416" i="1"/>
  <c r="K3417" i="1"/>
  <c r="K3418" i="1"/>
  <c r="K3419" i="1"/>
  <c r="K3420" i="1"/>
  <c r="K3421" i="1"/>
  <c r="K3422" i="1"/>
  <c r="K3423" i="1"/>
  <c r="K3424" i="1"/>
  <c r="K3425" i="1"/>
  <c r="K3426" i="1"/>
  <c r="K3427" i="1"/>
  <c r="K3428" i="1"/>
  <c r="K3429" i="1"/>
  <c r="K3430" i="1"/>
  <c r="K3431" i="1"/>
  <c r="K3432" i="1"/>
  <c r="K3433" i="1"/>
  <c r="K3434" i="1"/>
  <c r="K3435" i="1"/>
  <c r="K3436" i="1"/>
  <c r="K3437" i="1"/>
  <c r="K3438" i="1"/>
  <c r="K3439" i="1"/>
  <c r="K3440" i="1"/>
  <c r="K3441" i="1"/>
  <c r="K3442" i="1"/>
  <c r="K3443" i="1"/>
  <c r="K3444" i="1"/>
  <c r="K3445" i="1"/>
  <c r="K3446" i="1"/>
  <c r="K3447" i="1"/>
  <c r="K3448" i="1"/>
  <c r="K3449" i="1"/>
  <c r="K3450" i="1"/>
  <c r="K3451" i="1"/>
  <c r="K3452" i="1"/>
  <c r="K3453" i="1"/>
  <c r="K3454" i="1"/>
  <c r="K3455" i="1"/>
  <c r="K3456" i="1"/>
  <c r="K3457" i="1"/>
  <c r="K3458" i="1"/>
  <c r="K3459" i="1"/>
  <c r="K3460" i="1"/>
  <c r="K3461" i="1"/>
  <c r="K3462" i="1"/>
  <c r="K3463" i="1"/>
  <c r="K3464" i="1"/>
  <c r="K3465" i="1"/>
  <c r="K3466" i="1"/>
  <c r="K3467" i="1"/>
  <c r="K3468" i="1"/>
  <c r="K3469" i="1"/>
  <c r="K3470" i="1"/>
  <c r="K3471" i="1"/>
  <c r="K3472" i="1"/>
  <c r="K3473" i="1"/>
  <c r="K3474" i="1"/>
  <c r="K3475" i="1"/>
  <c r="K3476" i="1"/>
  <c r="K3477" i="1"/>
  <c r="K3478" i="1"/>
  <c r="K3479" i="1"/>
  <c r="K3480" i="1"/>
  <c r="K3481" i="1"/>
  <c r="K3482" i="1"/>
  <c r="K3483" i="1"/>
  <c r="K3484" i="1"/>
  <c r="K3485" i="1"/>
  <c r="K3486" i="1"/>
  <c r="K3487" i="1"/>
  <c r="K3488" i="1"/>
  <c r="K3489" i="1"/>
  <c r="K3490" i="1"/>
  <c r="K3491" i="1"/>
  <c r="K3492" i="1"/>
  <c r="K3493" i="1"/>
  <c r="K3494" i="1"/>
  <c r="K3495" i="1"/>
  <c r="K3496" i="1"/>
  <c r="K3497" i="1"/>
  <c r="K3498" i="1"/>
  <c r="K3499" i="1"/>
  <c r="K3500" i="1"/>
  <c r="K3501" i="1"/>
  <c r="K3502" i="1"/>
  <c r="K3503" i="1"/>
  <c r="K3504" i="1"/>
  <c r="K3505" i="1"/>
  <c r="K3506" i="1"/>
  <c r="K3507" i="1"/>
  <c r="K3508" i="1"/>
  <c r="K3509" i="1"/>
  <c r="K3510" i="1"/>
  <c r="K3511" i="1"/>
  <c r="K3512" i="1"/>
  <c r="K3513" i="1"/>
  <c r="K3514" i="1"/>
  <c r="K3515" i="1"/>
  <c r="K3516" i="1"/>
  <c r="K3517" i="1"/>
  <c r="K3518" i="1"/>
  <c r="K3519" i="1"/>
  <c r="K3520" i="1"/>
  <c r="K3521" i="1"/>
  <c r="K3522" i="1"/>
  <c r="K3523" i="1"/>
  <c r="K3524" i="1"/>
  <c r="K3525" i="1"/>
  <c r="K3526" i="1"/>
  <c r="K3527" i="1"/>
  <c r="K3528" i="1"/>
  <c r="K3529" i="1"/>
  <c r="K3530" i="1"/>
  <c r="K3531" i="1"/>
  <c r="K3532" i="1"/>
  <c r="K3533" i="1"/>
  <c r="K3534" i="1"/>
  <c r="K3535" i="1"/>
  <c r="K3536" i="1"/>
  <c r="K3537" i="1"/>
  <c r="K3538" i="1"/>
  <c r="K3539" i="1"/>
  <c r="K3540" i="1"/>
  <c r="K3541" i="1"/>
  <c r="K3542" i="1"/>
  <c r="K3543" i="1"/>
  <c r="K3544" i="1"/>
  <c r="K3545" i="1"/>
  <c r="K3546" i="1"/>
  <c r="K3547" i="1"/>
  <c r="K3548" i="1"/>
  <c r="K3549" i="1"/>
  <c r="K3550" i="1"/>
  <c r="K3551" i="1"/>
  <c r="K3552" i="1"/>
  <c r="K3553" i="1"/>
  <c r="K3554" i="1"/>
  <c r="K3555" i="1"/>
  <c r="K3556" i="1"/>
  <c r="K3557" i="1"/>
  <c r="K3558" i="1"/>
  <c r="K3559" i="1"/>
  <c r="K3560" i="1"/>
  <c r="K3561" i="1"/>
  <c r="K3562" i="1"/>
  <c r="K3563" i="1"/>
  <c r="K3564" i="1"/>
  <c r="K3565" i="1"/>
  <c r="K3566" i="1"/>
  <c r="K3567" i="1"/>
  <c r="K3568" i="1"/>
  <c r="K3569" i="1"/>
  <c r="K3570" i="1"/>
  <c r="K3571" i="1"/>
  <c r="K3572" i="1"/>
  <c r="K3573" i="1"/>
  <c r="K3574" i="1"/>
  <c r="K3575" i="1"/>
  <c r="K3576" i="1"/>
  <c r="K3577" i="1"/>
  <c r="K3578" i="1"/>
  <c r="K3579" i="1"/>
  <c r="K3580" i="1"/>
  <c r="K3581" i="1"/>
  <c r="K3582" i="1"/>
  <c r="K3583" i="1"/>
  <c r="K3584" i="1"/>
  <c r="K3585" i="1"/>
  <c r="K3586" i="1"/>
  <c r="K3587" i="1"/>
  <c r="K3588" i="1"/>
  <c r="K3589" i="1"/>
  <c r="K3590" i="1"/>
  <c r="K3591" i="1"/>
  <c r="K3592" i="1"/>
  <c r="K3593" i="1"/>
  <c r="K3594" i="1"/>
  <c r="K3595" i="1"/>
  <c r="K3596" i="1"/>
  <c r="K3597" i="1"/>
  <c r="K3598" i="1"/>
  <c r="K3599" i="1"/>
  <c r="K3600" i="1"/>
  <c r="K3601" i="1"/>
  <c r="K3602" i="1"/>
  <c r="K3603" i="1"/>
  <c r="K3604" i="1"/>
  <c r="K3605" i="1"/>
  <c r="K3606" i="1"/>
  <c r="K3607" i="1"/>
  <c r="K3608" i="1"/>
  <c r="K3609" i="1"/>
  <c r="K3610" i="1"/>
  <c r="K3611" i="1"/>
  <c r="K3612" i="1"/>
  <c r="K3613" i="1"/>
  <c r="K3614" i="1"/>
  <c r="K3615" i="1"/>
  <c r="K3616" i="1"/>
  <c r="K3617" i="1"/>
  <c r="K3618" i="1"/>
  <c r="K3619" i="1"/>
  <c r="K3620" i="1"/>
  <c r="K3621" i="1"/>
  <c r="K3622" i="1"/>
  <c r="K3623" i="1"/>
  <c r="K3624" i="1"/>
  <c r="K3625" i="1"/>
  <c r="K3626" i="1"/>
  <c r="K3627" i="1"/>
  <c r="K3628" i="1"/>
  <c r="K3629" i="1"/>
  <c r="K3630" i="1"/>
  <c r="K3631" i="1"/>
  <c r="K3632" i="1"/>
  <c r="K3633" i="1"/>
  <c r="K3634" i="1"/>
  <c r="K3635" i="1"/>
  <c r="K3636" i="1"/>
  <c r="K3637" i="1"/>
  <c r="K3638" i="1"/>
  <c r="K3639" i="1"/>
  <c r="K3640" i="1"/>
  <c r="K3641" i="1"/>
  <c r="K3642" i="1"/>
  <c r="K3643" i="1"/>
  <c r="K3644" i="1"/>
  <c r="K3645" i="1"/>
  <c r="K3646" i="1"/>
  <c r="K3647" i="1"/>
  <c r="K3648" i="1"/>
  <c r="K3649" i="1"/>
  <c r="K3650" i="1"/>
  <c r="K3651" i="1"/>
  <c r="K3652" i="1"/>
  <c r="K3653" i="1"/>
  <c r="K3654" i="1"/>
  <c r="K3655" i="1"/>
  <c r="K3656" i="1"/>
  <c r="K3657" i="1"/>
  <c r="K3658" i="1"/>
  <c r="K3659" i="1"/>
  <c r="K3660" i="1"/>
  <c r="K3661" i="1"/>
  <c r="K3662" i="1"/>
  <c r="K3663" i="1"/>
  <c r="K3664" i="1"/>
  <c r="K3665" i="1"/>
  <c r="K3666" i="1"/>
  <c r="K3667" i="1"/>
  <c r="K3668" i="1"/>
  <c r="K3669" i="1"/>
  <c r="K3670" i="1"/>
  <c r="K3671" i="1"/>
  <c r="K3672" i="1"/>
  <c r="K3673" i="1"/>
  <c r="K3674" i="1"/>
  <c r="K3675" i="1"/>
  <c r="K3676" i="1"/>
  <c r="K3677" i="1"/>
  <c r="K3678" i="1"/>
  <c r="K3679" i="1"/>
  <c r="K3680" i="1"/>
  <c r="K3681" i="1"/>
  <c r="K3682" i="1"/>
  <c r="K3683" i="1"/>
  <c r="K3684" i="1"/>
  <c r="K3685" i="1"/>
  <c r="K3686" i="1"/>
  <c r="K3687" i="1"/>
  <c r="K3688" i="1"/>
  <c r="K3689" i="1"/>
  <c r="K3690" i="1"/>
  <c r="K3691" i="1"/>
  <c r="K3692" i="1"/>
  <c r="K3693" i="1"/>
  <c r="K3694" i="1"/>
  <c r="K3695" i="1"/>
  <c r="K3696" i="1"/>
  <c r="K3697" i="1"/>
  <c r="K3698" i="1"/>
  <c r="K3699" i="1"/>
  <c r="K3700" i="1"/>
  <c r="K3701" i="1"/>
  <c r="K3702" i="1"/>
  <c r="K3703" i="1"/>
  <c r="K3704" i="1"/>
  <c r="K3705" i="1"/>
  <c r="K3706" i="1"/>
  <c r="K3707" i="1"/>
  <c r="K3708" i="1"/>
  <c r="K3709" i="1"/>
  <c r="K3710" i="1"/>
  <c r="K3711" i="1"/>
  <c r="K3712" i="1"/>
  <c r="K3713" i="1"/>
  <c r="K3714" i="1"/>
  <c r="K3715" i="1"/>
  <c r="K3716" i="1"/>
  <c r="K3717" i="1"/>
  <c r="K3718" i="1"/>
  <c r="K3719" i="1"/>
  <c r="K3720" i="1"/>
  <c r="K3721" i="1"/>
  <c r="K3722" i="1"/>
  <c r="K3723" i="1"/>
  <c r="K3724" i="1"/>
  <c r="K3725" i="1"/>
  <c r="K3726" i="1"/>
  <c r="K3727" i="1"/>
  <c r="K3728" i="1"/>
  <c r="K3729" i="1"/>
  <c r="K3730" i="1"/>
  <c r="K3731" i="1"/>
  <c r="K3732" i="1"/>
  <c r="K3733" i="1"/>
  <c r="K3734" i="1"/>
  <c r="K3735" i="1"/>
  <c r="K3736" i="1"/>
  <c r="K3737" i="1"/>
  <c r="K3738" i="1"/>
  <c r="K3739" i="1"/>
  <c r="K3740" i="1"/>
  <c r="K3741" i="1"/>
  <c r="K3742" i="1"/>
  <c r="K3743" i="1"/>
  <c r="K3744" i="1"/>
  <c r="K3745" i="1"/>
  <c r="K3746" i="1"/>
  <c r="K3747" i="1"/>
  <c r="K3748" i="1"/>
  <c r="K3749" i="1"/>
  <c r="K3750" i="1"/>
  <c r="K3751" i="1"/>
  <c r="K3752" i="1"/>
  <c r="K3753" i="1"/>
  <c r="K3754" i="1"/>
  <c r="K3755" i="1"/>
  <c r="K3756" i="1"/>
  <c r="K3757" i="1"/>
  <c r="K3758" i="1"/>
  <c r="K3759" i="1"/>
  <c r="K3760" i="1"/>
  <c r="K3761" i="1"/>
  <c r="K3762" i="1"/>
  <c r="K3763" i="1"/>
  <c r="K3764" i="1"/>
  <c r="K3765" i="1"/>
  <c r="K3766" i="1"/>
  <c r="K3767" i="1"/>
  <c r="K3768" i="1"/>
  <c r="K3769" i="1"/>
  <c r="K3770" i="1"/>
  <c r="K3771" i="1"/>
  <c r="K3772" i="1"/>
  <c r="K3773" i="1"/>
  <c r="K3774" i="1"/>
  <c r="K3775" i="1"/>
  <c r="K3776" i="1"/>
  <c r="K3777" i="1"/>
  <c r="K3778" i="1"/>
  <c r="K3779" i="1"/>
  <c r="K3780" i="1"/>
  <c r="K3781" i="1"/>
  <c r="K3782" i="1"/>
  <c r="K3783" i="1"/>
  <c r="K3784" i="1"/>
  <c r="K3785" i="1"/>
  <c r="K3786" i="1"/>
  <c r="K3787" i="1"/>
  <c r="K3788" i="1"/>
  <c r="K3789" i="1"/>
  <c r="K3790" i="1"/>
  <c r="K3791" i="1"/>
  <c r="K3792" i="1"/>
  <c r="K3793" i="1"/>
  <c r="K3794" i="1"/>
  <c r="K3795" i="1"/>
  <c r="K3796" i="1"/>
  <c r="K3797" i="1"/>
  <c r="K3798" i="1"/>
  <c r="K3799" i="1"/>
  <c r="K3800" i="1"/>
  <c r="K3801" i="1"/>
  <c r="K3802" i="1"/>
  <c r="K3803" i="1"/>
  <c r="K3804" i="1"/>
  <c r="K3805" i="1"/>
  <c r="K3806" i="1"/>
  <c r="K3807" i="1"/>
  <c r="K3808" i="1"/>
  <c r="K3809" i="1"/>
  <c r="K3810" i="1"/>
  <c r="K3811" i="1"/>
  <c r="K3812" i="1"/>
  <c r="K3813" i="1"/>
  <c r="K3814" i="1"/>
  <c r="K3815" i="1"/>
  <c r="K3816" i="1"/>
  <c r="K3817" i="1"/>
  <c r="K3818" i="1"/>
  <c r="K3819" i="1"/>
  <c r="K3820" i="1"/>
  <c r="K3821" i="1"/>
  <c r="K3822" i="1"/>
  <c r="K3823" i="1"/>
  <c r="K3824" i="1"/>
  <c r="K3825" i="1"/>
  <c r="K3826" i="1"/>
  <c r="K3827" i="1"/>
  <c r="K3828" i="1"/>
  <c r="K3829" i="1"/>
  <c r="K3830" i="1"/>
  <c r="K3831" i="1"/>
  <c r="K3832" i="1"/>
  <c r="K3833" i="1"/>
  <c r="K3834" i="1"/>
  <c r="K3835" i="1"/>
  <c r="K3836" i="1"/>
  <c r="K3837" i="1"/>
  <c r="K3838" i="1"/>
  <c r="K3839" i="1"/>
  <c r="K3840" i="1"/>
  <c r="K3841" i="1"/>
  <c r="K3842" i="1"/>
  <c r="K3843" i="1"/>
  <c r="K3844" i="1"/>
  <c r="K3845" i="1"/>
  <c r="K3846" i="1"/>
  <c r="K3847" i="1"/>
  <c r="K3848" i="1"/>
  <c r="K3849" i="1"/>
  <c r="K3850" i="1"/>
  <c r="K3851" i="1"/>
  <c r="K3852" i="1"/>
  <c r="K3853" i="1"/>
  <c r="K3854" i="1"/>
  <c r="K3855" i="1"/>
  <c r="K3856" i="1"/>
  <c r="K3857" i="1"/>
  <c r="K3858" i="1"/>
  <c r="K3859" i="1"/>
  <c r="K3860" i="1"/>
  <c r="K3861" i="1"/>
  <c r="K3862" i="1"/>
  <c r="K3863" i="1"/>
  <c r="K3864" i="1"/>
  <c r="K3865" i="1"/>
  <c r="K3866" i="1"/>
  <c r="K3867" i="1"/>
  <c r="K3868" i="1"/>
  <c r="K3869" i="1"/>
  <c r="K3870" i="1"/>
  <c r="K3871" i="1"/>
  <c r="K3872" i="1"/>
  <c r="K3873" i="1"/>
  <c r="K3874" i="1"/>
  <c r="K3875" i="1"/>
  <c r="K3876" i="1"/>
  <c r="K3877" i="1"/>
  <c r="K3878" i="1"/>
  <c r="K3879" i="1"/>
  <c r="K3880" i="1"/>
  <c r="K3881" i="1"/>
  <c r="K3882" i="1"/>
  <c r="K3883" i="1"/>
  <c r="K3884" i="1"/>
  <c r="K3885" i="1"/>
  <c r="K3886" i="1"/>
  <c r="K3887" i="1"/>
  <c r="K3888" i="1"/>
  <c r="K3889" i="1"/>
  <c r="K3890" i="1"/>
  <c r="K3891" i="1"/>
  <c r="K3892" i="1"/>
  <c r="K3893" i="1"/>
  <c r="K3894" i="1"/>
  <c r="K3895" i="1"/>
  <c r="K3896" i="1"/>
  <c r="K3897" i="1"/>
  <c r="K3898" i="1"/>
  <c r="K3899" i="1"/>
  <c r="K3900" i="1"/>
  <c r="K3901" i="1"/>
  <c r="K3902" i="1"/>
  <c r="K3903" i="1"/>
  <c r="K3904" i="1"/>
  <c r="K3905" i="1"/>
  <c r="K3906" i="1"/>
  <c r="K3907" i="1"/>
  <c r="K3908" i="1"/>
  <c r="K3909" i="1"/>
  <c r="K3910" i="1"/>
  <c r="K3911" i="1"/>
  <c r="K3912" i="1"/>
  <c r="K3913" i="1"/>
  <c r="K3914" i="1"/>
  <c r="K3915" i="1"/>
  <c r="K3916" i="1"/>
  <c r="K3917" i="1"/>
  <c r="K3918" i="1"/>
  <c r="K3919" i="1"/>
  <c r="K3920" i="1"/>
  <c r="K3921" i="1"/>
  <c r="K3922" i="1"/>
  <c r="K3923" i="1"/>
  <c r="K3924" i="1"/>
  <c r="K3925" i="1"/>
  <c r="K3926" i="1"/>
  <c r="K3927" i="1"/>
  <c r="K3928" i="1"/>
  <c r="K3929" i="1"/>
  <c r="K3930" i="1"/>
  <c r="K3931" i="1"/>
  <c r="K3932" i="1"/>
  <c r="K3933" i="1"/>
  <c r="K3934" i="1"/>
  <c r="K3935" i="1"/>
  <c r="K3936" i="1"/>
  <c r="K3937" i="1"/>
  <c r="K3938" i="1"/>
  <c r="K3939" i="1"/>
  <c r="K3940" i="1"/>
  <c r="K3941" i="1"/>
  <c r="K3942" i="1"/>
  <c r="K3943" i="1"/>
  <c r="K3944" i="1"/>
  <c r="K3945" i="1"/>
  <c r="K3946" i="1"/>
  <c r="K3947" i="1"/>
  <c r="K3948" i="1"/>
  <c r="K3949" i="1"/>
  <c r="K3950" i="1"/>
  <c r="K3951" i="1"/>
  <c r="K3952" i="1"/>
  <c r="K3953" i="1"/>
  <c r="K3954" i="1"/>
  <c r="K3955" i="1"/>
  <c r="K3956" i="1"/>
  <c r="K3957" i="1"/>
  <c r="K3958" i="1"/>
  <c r="K3959" i="1"/>
  <c r="K3960" i="1"/>
  <c r="K3961" i="1"/>
  <c r="K3962" i="1"/>
  <c r="K3963" i="1"/>
  <c r="K3964" i="1"/>
  <c r="K3965" i="1"/>
  <c r="K3966" i="1"/>
  <c r="K3967" i="1"/>
  <c r="K3968" i="1"/>
  <c r="K3969" i="1"/>
  <c r="K3970" i="1"/>
  <c r="K3971" i="1"/>
  <c r="K3972" i="1"/>
  <c r="K3973" i="1"/>
  <c r="K3974" i="1"/>
  <c r="K3975" i="1"/>
  <c r="K3976" i="1"/>
  <c r="K3977" i="1"/>
  <c r="K3978" i="1"/>
  <c r="K3979" i="1"/>
  <c r="K3980" i="1"/>
  <c r="K3981" i="1"/>
  <c r="K3982" i="1"/>
  <c r="K3983" i="1"/>
  <c r="K3984" i="1"/>
  <c r="K3985" i="1"/>
  <c r="K3986" i="1"/>
  <c r="K3987" i="1"/>
  <c r="K3988" i="1"/>
  <c r="K3989" i="1"/>
  <c r="K3990" i="1"/>
  <c r="K3991" i="1"/>
  <c r="K3992" i="1"/>
  <c r="K3993" i="1"/>
  <c r="K3994" i="1"/>
  <c r="K3995" i="1"/>
  <c r="K3996" i="1"/>
  <c r="K3997" i="1"/>
  <c r="K3998" i="1"/>
  <c r="K3999" i="1"/>
  <c r="K4000" i="1"/>
  <c r="K4001" i="1"/>
  <c r="K4002" i="1"/>
  <c r="K4003" i="1"/>
  <c r="K4004" i="1"/>
  <c r="K4005" i="1"/>
  <c r="K4006" i="1"/>
  <c r="K4007" i="1"/>
  <c r="K4008" i="1"/>
  <c r="K4009" i="1"/>
  <c r="K4010" i="1"/>
  <c r="K4011" i="1"/>
  <c r="K4012" i="1"/>
  <c r="K4013" i="1"/>
  <c r="K4014" i="1"/>
  <c r="K4015" i="1"/>
  <c r="K4016" i="1"/>
  <c r="K4017" i="1"/>
  <c r="K4018" i="1"/>
  <c r="K4019" i="1"/>
  <c r="K4020" i="1"/>
  <c r="K4021" i="1"/>
  <c r="K4022" i="1"/>
  <c r="K4023" i="1"/>
  <c r="K4024" i="1"/>
  <c r="K4025" i="1"/>
  <c r="K4026" i="1"/>
  <c r="K4027" i="1"/>
  <c r="K4028" i="1"/>
  <c r="K4029" i="1"/>
  <c r="K4030" i="1"/>
  <c r="K4031" i="1"/>
  <c r="K4032" i="1"/>
  <c r="K4033" i="1"/>
  <c r="K4034" i="1"/>
  <c r="K4035" i="1"/>
  <c r="K4036" i="1"/>
  <c r="K4037" i="1"/>
  <c r="K4038" i="1"/>
  <c r="K4039" i="1"/>
  <c r="K4040" i="1"/>
  <c r="K4041" i="1"/>
  <c r="K4042" i="1"/>
  <c r="K4043" i="1"/>
  <c r="K4044" i="1"/>
  <c r="K4045" i="1"/>
  <c r="K4046" i="1"/>
  <c r="K4047" i="1"/>
  <c r="K4048" i="1"/>
  <c r="K4049" i="1"/>
  <c r="K4050" i="1"/>
  <c r="K4051" i="1"/>
  <c r="K4052" i="1"/>
  <c r="K4053" i="1"/>
  <c r="K4054" i="1"/>
  <c r="K4055" i="1"/>
  <c r="K4056" i="1"/>
  <c r="K4057" i="1"/>
  <c r="K4058" i="1"/>
  <c r="K4059" i="1"/>
  <c r="K4060" i="1"/>
  <c r="K4061" i="1"/>
  <c r="K4062" i="1"/>
  <c r="K4063" i="1"/>
  <c r="K4064" i="1"/>
  <c r="K4065" i="1"/>
  <c r="K4066" i="1"/>
  <c r="K4067" i="1"/>
  <c r="K4068" i="1"/>
  <c r="K4069" i="1"/>
  <c r="K4070" i="1"/>
  <c r="K4071" i="1"/>
  <c r="K4072" i="1"/>
  <c r="K4073" i="1"/>
  <c r="K4074" i="1"/>
  <c r="K4075" i="1"/>
  <c r="K4076" i="1"/>
  <c r="K4077" i="1"/>
  <c r="K4078" i="1"/>
  <c r="K4079" i="1"/>
  <c r="K4080" i="1"/>
  <c r="K4081" i="1"/>
  <c r="K4082" i="1"/>
  <c r="K4083" i="1"/>
  <c r="K4084" i="1"/>
  <c r="K4085" i="1"/>
  <c r="K4086" i="1"/>
  <c r="K4087" i="1"/>
  <c r="K4088" i="1"/>
  <c r="K4089" i="1"/>
  <c r="K4090" i="1"/>
  <c r="K4091" i="1"/>
  <c r="K4092" i="1"/>
  <c r="K4093" i="1"/>
  <c r="K4094" i="1"/>
  <c r="K4095" i="1"/>
  <c r="K4096" i="1"/>
  <c r="K4097" i="1"/>
  <c r="K4098" i="1"/>
  <c r="K4099" i="1"/>
  <c r="K4100" i="1"/>
  <c r="K4101" i="1"/>
  <c r="K4102" i="1"/>
  <c r="K4103" i="1"/>
  <c r="K4104" i="1"/>
  <c r="K4105" i="1"/>
  <c r="K4106" i="1"/>
  <c r="K4107" i="1"/>
  <c r="K4108" i="1"/>
  <c r="K4109" i="1"/>
  <c r="K4110" i="1"/>
  <c r="K4111" i="1"/>
  <c r="K4112" i="1"/>
  <c r="K4113" i="1"/>
  <c r="K4114" i="1"/>
  <c r="K4115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R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</calcChain>
</file>

<file path=xl/sharedStrings.xml><?xml version="1.0" encoding="utf-8"?>
<sst xmlns="http://schemas.openxmlformats.org/spreadsheetml/2006/main" count="28634" uniqueCount="8418">
  <si>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</si>
  <si>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</si>
  <si>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</si>
  <si>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</si>
  <si>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</si>
  <si>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</si>
  <si>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</si>
  <si>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</si>
  <si>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</si>
  <si>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</si>
  <si>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</si>
  <si>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</si>
  <si>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</si>
  <si>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</si>
  <si>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</si>
  <si>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</si>
  <si>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</si>
  <si>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</si>
  <si>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</si>
  <si>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</si>
  <si>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</si>
  <si>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</si>
  <si>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</si>
  <si>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</si>
  <si>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</si>
  <si>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</si>
  <si>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</si>
  <si>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</si>
  <si>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</si>
  <si>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</si>
  <si>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</si>
  <si>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</si>
  <si>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</si>
  <si>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</si>
  <si>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</si>
  <si>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</si>
  <si>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</si>
  <si>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</si>
  <si>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</si>
  <si>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</si>
  <si>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</si>
  <si>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</si>
  <si>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</si>
  <si>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</si>
  <si>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</si>
  <si>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</si>
  <si>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</si>
  <si>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</si>
  <si>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</si>
  <si>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</si>
  <si>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</si>
  <si>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</si>
  <si>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</si>
  <si>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</si>
  <si>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</si>
  <si>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</si>
  <si>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</si>
  <si>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</si>
  <si>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</si>
  <si>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</si>
  <si>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</si>
  <si>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</si>
  <si>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</si>
  <si>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</si>
  <si>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</si>
  <si>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</si>
  <si>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</si>
  <si>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</si>
  <si>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</si>
  <si>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</si>
  <si>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</si>
  <si>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</si>
  <si>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</si>
  <si>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</si>
  <si>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</si>
  <si>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</si>
  <si>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</si>
  <si>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</si>
  <si>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</si>
  <si>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</si>
  <si>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</si>
  <si>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</si>
  <si>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</si>
  <si>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</si>
  <si>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</si>
  <si>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</si>
  <si>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</si>
  <si>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</si>
  <si>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</si>
  <si>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</si>
  <si>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</si>
  <si>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</si>
  <si>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</si>
  <si>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</si>
  <si>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</si>
  <si>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</si>
  <si>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</si>
  <si>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</si>
  <si>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</si>
  <si>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</si>
  <si>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</si>
  <si>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</si>
  <si>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</si>
  <si>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</si>
  <si>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</si>
  <si>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</si>
  <si>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</si>
  <si>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</si>
  <si>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</si>
  <si>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</si>
  <si>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</si>
  <si>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</si>
  <si>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</si>
  <si>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</si>
  <si>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</si>
  <si>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</si>
  <si>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</si>
  <si>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</si>
  <si>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</si>
  <si>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</si>
  <si>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</si>
  <si>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</si>
  <si>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</si>
  <si>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</si>
  <si>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</si>
  <si>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</si>
  <si>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</si>
  <si>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</si>
  <si>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</si>
  <si>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</si>
  <si>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</si>
  <si>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</si>
  <si>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</si>
  <si>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</si>
  <si>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</si>
  <si>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</si>
  <si>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</si>
  <si>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</si>
  <si>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</si>
  <si>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</si>
  <si>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</si>
  <si>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</si>
  <si>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</si>
  <si>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</si>
  <si>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</si>
  <si>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</si>
  <si>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</si>
  <si>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</si>
  <si>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</si>
  <si>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</si>
  <si>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</si>
  <si>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</si>
  <si>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</si>
  <si>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</si>
  <si>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</si>
  <si>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</si>
  <si>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</si>
  <si>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</si>
  <si>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</si>
  <si>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</si>
  <si>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</si>
  <si>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</si>
  <si>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</si>
  <si>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</si>
  <si>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</si>
  <si>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</si>
  <si>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</si>
  <si>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</si>
  <si>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</si>
  <si>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</si>
  <si>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</si>
  <si>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</si>
  <si>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</si>
  <si>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</si>
  <si>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</si>
  <si>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</si>
  <si>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</si>
  <si>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</si>
  <si>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</si>
  <si>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</si>
  <si>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</si>
  <si>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</si>
  <si>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</si>
  <si>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</si>
  <si>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</si>
  <si>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</si>
  <si>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</si>
  <si>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</si>
  <si>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</si>
  <si>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</si>
  <si>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</si>
  <si>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</si>
  <si>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</si>
  <si>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</si>
  <si>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</si>
  <si>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</si>
  <si>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</si>
  <si>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</si>
  <si>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</si>
  <si>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</si>
  <si>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</si>
  <si>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</si>
  <si>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</si>
  <si>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</si>
  <si>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</si>
  <si>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</si>
  <si>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</si>
  <si>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</si>
  <si>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</si>
  <si>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</si>
  <si>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</si>
  <si>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</si>
  <si>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</si>
  <si>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</si>
  <si>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</si>
  <si>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</si>
  <si>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</si>
  <si>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</si>
  <si>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</si>
  <si>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</si>
  <si>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</si>
  <si>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</si>
  <si>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</si>
  <si>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</si>
  <si>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</si>
  <si>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</si>
  <si>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</si>
  <si>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</si>
  <si>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</si>
  <si>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</si>
  <si>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</si>
  <si>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</si>
  <si>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</si>
  <si>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</si>
  <si>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</si>
  <si>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</si>
  <si>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</si>
  <si>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</si>
  <si>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</si>
  <si>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</si>
  <si>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</si>
  <si>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</si>
  <si>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</si>
  <si>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</si>
  <si>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</si>
  <si>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</si>
  <si>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</si>
  <si>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</si>
  <si>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</si>
  <si>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</si>
  <si>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</si>
  <si>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</si>
  <si>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</si>
  <si>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</si>
  <si>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</si>
  <si>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</si>
  <si>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</si>
  <si>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</si>
  <si>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</si>
  <si>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</si>
  <si>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</si>
  <si>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</si>
  <si>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</si>
  <si>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</si>
  <si>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</si>
  <si>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</si>
  <si>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</si>
  <si>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</si>
  <si>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</si>
  <si>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</si>
  <si>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</si>
  <si>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</si>
  <si>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</si>
  <si>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</si>
  <si>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</si>
  <si>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</si>
  <si>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</si>
  <si>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</si>
  <si>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</si>
  <si>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</si>
  <si>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</si>
  <si>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</si>
  <si>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</si>
  <si>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</si>
  <si>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</si>
  <si>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</si>
  <si>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</si>
  <si>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</si>
  <si>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</si>
  <si>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</si>
  <si>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</si>
  <si>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</si>
  <si>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</si>
  <si>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</si>
  <si>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</si>
  <si>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</si>
  <si>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</si>
  <si>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</si>
  <si>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</si>
  <si>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</si>
  <si>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</si>
  <si>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</si>
  <si>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</si>
  <si>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</si>
  <si>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</si>
  <si>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</si>
  <si>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</si>
  <si>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</si>
  <si>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</si>
  <si>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</si>
  <si>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</si>
  <si>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</si>
  <si>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</si>
  <si>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</si>
  <si>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</si>
  <si>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</si>
  <si>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</si>
  <si>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</si>
  <si>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</si>
  <si>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</si>
  <si>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</si>
  <si>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</si>
  <si>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</si>
  <si>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</si>
  <si>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</si>
  <si>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</si>
  <si>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</si>
  <si>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</si>
  <si>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</si>
  <si>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</si>
  <si>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</si>
  <si>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</si>
  <si>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</si>
  <si>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</si>
  <si>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</si>
  <si>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</si>
  <si>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</si>
  <si>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</si>
  <si>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</si>
  <si>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</si>
  <si>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</si>
  <si>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</si>
  <si>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</si>
  <si>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</si>
  <si>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</si>
  <si>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</si>
  <si>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</si>
  <si>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</si>
  <si>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</si>
  <si>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</si>
  <si>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</si>
  <si>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</si>
  <si>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</si>
  <si>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</si>
  <si>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</si>
  <si>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</si>
  <si>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</si>
  <si>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</si>
  <si>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</si>
  <si>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</si>
  <si>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</si>
  <si>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</si>
  <si>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</si>
  <si>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</si>
  <si>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</si>
  <si>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</si>
  <si>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</si>
  <si>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</si>
  <si>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</si>
  <si>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</si>
  <si>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</si>
  <si>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</si>
  <si>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</si>
  <si>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</si>
  <si>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</si>
  <si>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</si>
  <si>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</si>
  <si>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</si>
  <si>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</si>
  <si>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</si>
  <si>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</si>
  <si>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</si>
  <si>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</si>
  <si>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</si>
  <si>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</si>
  <si>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</si>
  <si>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</si>
  <si>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</si>
  <si>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</si>
  <si>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</si>
  <si>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</si>
  <si>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</si>
  <si>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</si>
  <si>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</si>
  <si>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</si>
  <si>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</si>
  <si>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</si>
  <si>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</si>
  <si>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</si>
  <si>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</si>
  <si>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</si>
  <si>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</si>
  <si>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</si>
  <si>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</si>
  <si>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</si>
  <si>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</si>
  <si>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</si>
  <si>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</si>
  <si>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</si>
  <si>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</si>
  <si>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</si>
  <si>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</si>
  <si>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</si>
  <si>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</si>
  <si>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</si>
  <si>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</si>
  <si>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</si>
  <si>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</si>
  <si>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</si>
  <si>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</si>
  <si>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</si>
  <si>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</si>
  <si>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</si>
  <si>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</si>
  <si>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</si>
  <si>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</si>
  <si>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</si>
  <si>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</si>
  <si>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</si>
  <si>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</si>
  <si>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</si>
  <si>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</si>
  <si>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</si>
  <si>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</si>
  <si>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</si>
  <si>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</si>
  <si>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</si>
  <si>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</si>
  <si>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</si>
  <si>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</si>
  <si>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</si>
  <si>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</si>
  <si>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</si>
  <si>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</si>
  <si>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</si>
  <si>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</si>
  <si>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</si>
  <si>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</si>
  <si>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</si>
  <si>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</si>
  <si>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</si>
  <si>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</si>
  <si>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</si>
  <si>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</si>
  <si>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</si>
  <si>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</si>
  <si>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</si>
  <si>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</si>
  <si>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</si>
  <si>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</si>
  <si>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</si>
  <si>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</si>
  <si>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</si>
  <si>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</si>
  <si>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</si>
  <si>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</si>
  <si>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</si>
  <si>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</si>
  <si>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</si>
  <si>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</si>
  <si>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</si>
  <si>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</si>
  <si>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</si>
  <si>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</si>
  <si>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</si>
  <si>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</si>
  <si>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</si>
  <si>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</si>
  <si>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</si>
  <si>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</si>
  <si>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</si>
  <si>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</si>
  <si>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</si>
  <si>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</si>
  <si>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</si>
  <si>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</si>
  <si>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</si>
  <si>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</si>
  <si>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</si>
  <si>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</si>
  <si>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</si>
  <si>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</si>
  <si>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</si>
  <si>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</si>
  <si>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</si>
  <si>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</si>
  <si>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</si>
  <si>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</si>
  <si>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</si>
  <si>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</si>
  <si>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</si>
  <si>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</si>
  <si>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</si>
  <si>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</si>
  <si>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</si>
  <si>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</si>
  <si>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</si>
  <si>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</si>
  <si>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</si>
  <si>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</si>
  <si>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</si>
  <si>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</si>
  <si>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</si>
  <si>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</si>
  <si>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</si>
  <si>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</si>
  <si>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</si>
  <si>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</si>
  <si>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</si>
  <si>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</si>
  <si>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</si>
  <si>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</si>
  <si>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</si>
  <si>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</si>
  <si>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</si>
  <si>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</si>
  <si>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</si>
  <si>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</si>
  <si>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</si>
  <si>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</si>
  <si>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</si>
  <si>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</si>
  <si>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</si>
  <si>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</si>
  <si>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</si>
  <si>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</si>
  <si>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</si>
  <si>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</si>
  <si>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</si>
  <si>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</si>
  <si>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</si>
  <si>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</si>
  <si>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</si>
  <si>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</si>
  <si>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</si>
  <si>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</si>
  <si>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</si>
  <si>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</si>
  <si>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</si>
  <si>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</si>
  <si>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</si>
  <si>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</si>
  <si>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</si>
  <si>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</si>
  <si>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</si>
  <si>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</si>
  <si>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</si>
  <si>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</si>
  <si>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</si>
  <si>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</si>
  <si>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</si>
  <si>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</si>
  <si>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</si>
  <si>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</si>
  <si>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</si>
  <si>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</si>
  <si>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</si>
  <si>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</si>
  <si>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</si>
  <si>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</si>
  <si>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</si>
  <si>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</si>
  <si>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</si>
  <si>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</si>
  <si>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</si>
  <si>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</si>
  <si>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</si>
  <si>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</si>
  <si>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</si>
  <si>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</si>
  <si>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</si>
  <si>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</si>
  <si>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</si>
  <si>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</si>
  <si>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</si>
  <si>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</si>
  <si>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</si>
  <si>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</si>
  <si>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</si>
  <si>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</si>
  <si>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</si>
  <si>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</si>
  <si>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</si>
  <si>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</si>
  <si>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</si>
  <si>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</si>
  <si>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</si>
  <si>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</si>
  <si>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</si>
  <si>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</si>
  <si>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</si>
  <si>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</si>
  <si>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</si>
  <si>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</si>
  <si>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</si>
  <si>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</si>
  <si>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</si>
  <si>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</si>
  <si>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</si>
  <si>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</si>
  <si>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</si>
  <si>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</si>
  <si>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</si>
  <si>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</si>
  <si>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</si>
  <si>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</si>
  <si>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</si>
  <si>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</si>
  <si>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</si>
  <si>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</si>
  <si>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</si>
  <si>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</si>
  <si>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</si>
  <si>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</si>
  <si>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</si>
  <si>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</si>
  <si>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</si>
  <si>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</si>
  <si>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</si>
  <si>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</si>
  <si>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</si>
  <si>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</si>
  <si>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</si>
  <si>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</si>
  <si>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</si>
  <si>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</si>
  <si>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</si>
  <si>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</si>
  <si>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</si>
  <si>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</si>
  <si>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</si>
  <si>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</si>
  <si>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</si>
  <si>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</si>
  <si>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</si>
  <si>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</si>
  <si>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</si>
  <si>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</si>
  <si>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</si>
  <si>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</si>
  <si>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</si>
  <si>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</si>
  <si>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</si>
  <si>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</si>
  <si>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</si>
  <si>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</si>
  <si>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</si>
  <si>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</si>
  <si>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</si>
  <si>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</si>
  <si>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</si>
  <si>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</si>
  <si>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</si>
  <si>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</si>
  <si>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</si>
  <si>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</si>
  <si>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</si>
  <si>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</si>
  <si>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</si>
  <si>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</si>
  <si>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</si>
  <si>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</si>
  <si>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</si>
  <si>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</si>
  <si>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</si>
  <si>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</si>
  <si>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</si>
  <si>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</si>
  <si>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</si>
  <si>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</si>
  <si>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</si>
  <si>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</si>
  <si>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</si>
  <si>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</si>
  <si>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</si>
  <si>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</si>
  <si>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</si>
  <si>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</si>
  <si>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</si>
  <si>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</si>
  <si>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</si>
  <si>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</si>
  <si>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</si>
  <si>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</si>
  <si>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</si>
  <si>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</si>
  <si>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</si>
  <si>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</si>
  <si>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</si>
  <si>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</si>
  <si>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</si>
  <si>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</si>
  <si>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</si>
  <si>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</si>
  <si>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</si>
  <si>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</si>
  <si>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</si>
  <si>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</si>
  <si>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</si>
  <si>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</si>
  <si>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</si>
  <si>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</si>
  <si>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</si>
  <si>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</si>
  <si>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</si>
  <si>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</si>
  <si>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</si>
  <si>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</si>
  <si>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</si>
  <si>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</si>
  <si>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</si>
  <si>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</si>
  <si>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</si>
  <si>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</si>
  <si>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</si>
  <si>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</si>
  <si>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</si>
  <si>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</si>
  <si>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</si>
  <si>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</si>
  <si>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</si>
  <si>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</si>
  <si>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</si>
  <si>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</si>
  <si>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</si>
  <si>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</si>
  <si>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</si>
  <si>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</si>
  <si>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</si>
  <si>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</si>
  <si>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</si>
  <si>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</si>
  <si>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</si>
  <si>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</si>
  <si>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</si>
  <si>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</si>
  <si>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</si>
  <si>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</si>
  <si>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</si>
  <si>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</si>
  <si>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</si>
  <si>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</si>
  <si>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</si>
  <si>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</si>
  <si>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</si>
  <si>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</si>
  <si>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</si>
  <si>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</si>
  <si>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</si>
  <si>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</si>
  <si>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</si>
  <si>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</si>
  <si>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</si>
  <si>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</si>
  <si>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</si>
  <si>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</si>
  <si>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</si>
  <si>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</si>
  <si>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</si>
  <si>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</si>
  <si>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</si>
  <si>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</si>
  <si>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</si>
  <si>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</si>
  <si>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</si>
  <si>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</si>
  <si>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</si>
  <si>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</si>
  <si>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</si>
  <si>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</si>
  <si>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</si>
  <si>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</si>
  <si>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</si>
  <si>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</si>
  <si>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</si>
  <si>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</si>
  <si>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</si>
  <si>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</si>
  <si>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</si>
  <si>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</si>
  <si>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</si>
  <si>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</si>
  <si>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</si>
  <si>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</si>
  <si>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</si>
  <si>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</si>
  <si>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</si>
  <si>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</si>
  <si>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</si>
  <si>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</si>
  <si>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</si>
  <si>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</si>
  <si>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</si>
  <si>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</si>
  <si>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</si>
  <si>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</si>
  <si>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</si>
  <si>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</si>
  <si>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</si>
  <si>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</si>
  <si>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</si>
  <si>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</si>
  <si>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</si>
  <si>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</si>
  <si>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</si>
  <si>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</si>
  <si>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</si>
  <si>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</si>
  <si>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</si>
  <si>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</si>
  <si>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</si>
  <si>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</si>
  <si>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</si>
  <si>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</si>
  <si>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</si>
  <si>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</si>
  <si>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</si>
  <si>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</si>
  <si>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</si>
  <si>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</si>
  <si>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</si>
  <si>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</si>
  <si>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</si>
  <si>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</si>
  <si>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</si>
  <si>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</si>
  <si>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</si>
  <si>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</si>
  <si>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</si>
  <si>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</si>
  <si>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</si>
  <si>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</si>
  <si>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</si>
  <si>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</si>
  <si>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</si>
  <si>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</si>
  <si>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</si>
  <si>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</si>
  <si>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</si>
  <si>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</si>
  <si>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</si>
  <si>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</si>
  <si>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</si>
  <si>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</si>
  <si>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</si>
  <si>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</si>
  <si>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</si>
  <si>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</si>
  <si>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</si>
  <si>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</si>
  <si>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</si>
  <si>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</si>
  <si>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</si>
  <si>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</si>
  <si>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</si>
  <si>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</si>
  <si>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</si>
  <si>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</si>
  <si>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</si>
  <si>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</si>
  <si>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</si>
  <si>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</si>
  <si>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</si>
  <si>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</si>
  <si>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</si>
  <si>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</si>
  <si>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</si>
  <si>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</si>
  <si>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</si>
  <si>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</si>
  <si>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</si>
  <si>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</si>
  <si>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</si>
  <si>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</si>
  <si>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</si>
  <si>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</si>
  <si>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</si>
  <si>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</si>
  <si>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</si>
  <si>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</si>
  <si>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</si>
  <si>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</si>
  <si>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</si>
  <si>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</si>
  <si>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</si>
  <si>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</si>
  <si>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</si>
  <si>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</si>
  <si>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</si>
  <si>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</si>
  <si>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</si>
  <si>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</si>
  <si>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</si>
  <si>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</si>
  <si>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</si>
  <si>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</si>
  <si>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</si>
  <si>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</si>
  <si>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</si>
  <si>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</si>
  <si>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</si>
  <si>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</si>
  <si>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</si>
  <si>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</si>
  <si>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</si>
  <si>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</si>
  <si>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</si>
  <si>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</si>
  <si>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</si>
  <si>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</si>
  <si>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</si>
  <si>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</si>
  <si>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</si>
  <si>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</si>
  <si>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</si>
  <si>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</si>
  <si>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</si>
  <si>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</si>
  <si>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</si>
  <si>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</si>
  <si>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</si>
  <si>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</si>
  <si>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</si>
  <si>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</si>
  <si>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</si>
  <si>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</si>
  <si>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</si>
  <si>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</si>
  <si>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</si>
  <si>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</si>
  <si>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</si>
  <si>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</si>
  <si>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</si>
  <si>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</si>
  <si>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</si>
  <si>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</si>
  <si>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</si>
  <si>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</si>
  <si>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</si>
  <si>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</si>
  <si>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</si>
  <si>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</si>
  <si>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</si>
  <si>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</si>
  <si>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</si>
  <si>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</si>
  <si>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</si>
  <si>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</si>
  <si>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</si>
  <si>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</si>
  <si>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</si>
  <si>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</si>
  <si>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</si>
  <si>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</si>
  <si>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</si>
  <si>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</si>
  <si>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</si>
  <si>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</si>
  <si>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</si>
  <si>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</si>
  <si>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</si>
  <si>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</si>
  <si>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</si>
  <si>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</si>
  <si>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</si>
  <si>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</si>
  <si>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</si>
  <si>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</si>
  <si>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</si>
  <si>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</si>
  <si>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</si>
  <si>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</si>
  <si>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</si>
  <si>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</si>
  <si>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</si>
  <si>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</si>
  <si>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</si>
  <si>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</si>
  <si>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</si>
  <si>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</si>
  <si>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</si>
  <si>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</si>
  <si>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</si>
  <si>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</si>
  <si>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</si>
  <si>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</si>
  <si>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</si>
  <si>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</si>
  <si>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</si>
  <si>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</si>
  <si>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</si>
  <si>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</si>
  <si>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</si>
  <si>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</si>
  <si>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</si>
  <si>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</si>
  <si>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</si>
  <si>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</si>
  <si>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</si>
  <si>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</si>
  <si>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</si>
  <si>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</si>
  <si>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</si>
  <si>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</si>
  <si>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</si>
  <si>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</si>
  <si>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</si>
  <si>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</si>
  <si>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</si>
  <si>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</si>
  <si>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</si>
  <si>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</si>
  <si>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</si>
  <si>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</si>
  <si>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</si>
  <si>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</si>
  <si>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</si>
  <si>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</si>
  <si>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</si>
  <si>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</si>
  <si>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</si>
  <si>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</si>
  <si>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</si>
  <si>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</si>
  <si>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</si>
  <si>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</si>
  <si>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</si>
  <si>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</si>
  <si>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</si>
  <si>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</si>
  <si>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</si>
  <si>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</si>
  <si>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</si>
  <si>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</si>
  <si>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</si>
  <si>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</si>
  <si>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</si>
  <si>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</si>
  <si>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</si>
  <si>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</si>
  <si>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</si>
  <si>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</si>
  <si>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</si>
  <si>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</si>
  <si>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</si>
  <si>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</si>
  <si>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</si>
  <si>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</si>
  <si>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</si>
  <si>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</si>
  <si>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</si>
  <si>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</si>
  <si>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</si>
  <si>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</si>
  <si>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</si>
  <si>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</si>
  <si>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</si>
  <si>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</si>
  <si>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</si>
  <si>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</si>
  <si>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</si>
  <si>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</si>
  <si>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</si>
  <si>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</si>
  <si>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</si>
  <si>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</si>
  <si>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</si>
  <si>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</si>
  <si>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</si>
  <si>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</si>
  <si>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</si>
  <si>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</si>
  <si>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</si>
  <si>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</si>
  <si>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</si>
  <si>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</si>
  <si>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</si>
  <si>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</si>
  <si>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</si>
  <si>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</si>
  <si>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</si>
  <si>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</si>
  <si>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</si>
  <si>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</si>
  <si>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</si>
  <si>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</si>
  <si>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</si>
  <si>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</si>
  <si>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</si>
  <si>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</si>
  <si>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</si>
  <si>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</si>
  <si>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</si>
  <si>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</si>
  <si>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</si>
  <si>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</si>
  <si>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</si>
  <si>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</si>
  <si>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</si>
  <si>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</si>
  <si>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</si>
  <si>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</si>
  <si>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</si>
  <si>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</si>
  <si>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</si>
  <si>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</si>
  <si>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</si>
  <si>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</si>
  <si>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</si>
  <si>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</si>
  <si>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</si>
  <si>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</si>
  <si>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</si>
  <si>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</si>
  <si>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</si>
  <si>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</si>
  <si>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</si>
  <si>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</si>
  <si>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</si>
  <si>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</si>
  <si>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</si>
  <si>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</si>
  <si>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</si>
  <si>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</si>
  <si>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</si>
  <si>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</si>
  <si>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</si>
  <si>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</si>
  <si>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</si>
  <si>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</si>
  <si>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</si>
  <si>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</si>
  <si>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</si>
  <si>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</si>
  <si>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</si>
  <si>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</si>
  <si>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</si>
  <si>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</si>
  <si>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</si>
  <si>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</si>
  <si>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</si>
  <si>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</si>
  <si>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</si>
  <si>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</si>
  <si>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</si>
  <si>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</si>
  <si>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</si>
  <si>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</si>
  <si>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</si>
  <si>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</si>
  <si>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</si>
  <si>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</si>
  <si>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</si>
  <si>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</si>
  <si>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</si>
  <si>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</si>
  <si>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</si>
  <si>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</si>
  <si>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</si>
  <si>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</si>
  <si>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</si>
  <si>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</si>
  <si>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</si>
  <si>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</si>
  <si>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</si>
  <si>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</si>
  <si>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</si>
  <si>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</si>
  <si>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</si>
  <si>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</si>
  <si>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</si>
  <si>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</si>
  <si>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</si>
  <si>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</si>
  <si>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</si>
  <si>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</si>
  <si>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</si>
  <si>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</si>
  <si>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</si>
  <si>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</si>
  <si>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</si>
  <si>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</si>
  <si>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</si>
  <si>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</si>
  <si>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</si>
  <si>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</si>
  <si>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</si>
  <si>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</si>
  <si>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</si>
  <si>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</si>
  <si>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</si>
  <si>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</si>
  <si>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</si>
  <si>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</si>
  <si>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</si>
  <si>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</si>
  <si>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</si>
  <si>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</si>
  <si>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</si>
  <si>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</si>
  <si>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</si>
  <si>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</si>
  <si>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</si>
  <si>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</si>
  <si>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</si>
  <si>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</si>
  <si>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</si>
  <si>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</si>
  <si>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</si>
  <si>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</si>
  <si>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</si>
  <si>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</si>
  <si>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</si>
  <si>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</si>
  <si>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</si>
  <si>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</si>
  <si>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</si>
  <si>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</si>
  <si>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</si>
  <si>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</si>
  <si>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</si>
  <si>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</si>
  <si>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</si>
  <si>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</si>
  <si>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</si>
  <si>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</si>
  <si>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</si>
  <si>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</si>
  <si>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</si>
  <si>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</si>
  <si>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</si>
  <si>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</si>
  <si>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</si>
  <si>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</si>
  <si>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</si>
  <si>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</si>
  <si>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</si>
  <si>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</si>
  <si>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</si>
  <si>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</si>
  <si>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</si>
  <si>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</si>
  <si>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</si>
  <si>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</si>
  <si>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</si>
  <si>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</si>
  <si>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</si>
  <si>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</si>
  <si>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</si>
  <si>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</si>
  <si>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</si>
  <si>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</si>
  <si>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</si>
  <si>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</si>
  <si>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</si>
  <si>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</si>
  <si>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</si>
  <si>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</si>
  <si>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</si>
  <si>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</si>
  <si>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</si>
  <si>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</si>
  <si>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</si>
  <si>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</si>
  <si>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</si>
  <si>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</si>
  <si>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</si>
  <si>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</si>
  <si>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</si>
  <si>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</si>
  <si>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</si>
  <si>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</si>
  <si>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</si>
  <si>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</si>
  <si>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</si>
  <si>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</si>
  <si>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</si>
  <si>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</si>
  <si>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</si>
  <si>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</si>
  <si>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</si>
  <si>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</si>
  <si>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</si>
  <si>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</si>
  <si>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</si>
  <si>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</si>
  <si>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</si>
  <si>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</si>
  <si>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</si>
  <si>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</si>
  <si>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</si>
  <si>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</si>
  <si>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</si>
  <si>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</si>
  <si>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</si>
  <si>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</si>
  <si>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</si>
  <si>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</si>
  <si>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</si>
  <si>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</si>
  <si>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</si>
  <si>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</si>
  <si>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</si>
  <si>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</si>
  <si>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</si>
  <si>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</si>
  <si>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</si>
  <si>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</si>
  <si>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</si>
  <si>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</si>
  <si>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</si>
  <si>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</si>
  <si>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</si>
  <si>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</si>
  <si>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</si>
  <si>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</si>
  <si>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</si>
  <si>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</si>
  <si>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</si>
  <si>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</si>
  <si>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</si>
  <si>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</si>
  <si>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</si>
  <si>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</si>
  <si>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</si>
  <si>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</si>
  <si>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</si>
  <si>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</si>
  <si>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</si>
  <si>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</si>
  <si>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</si>
  <si>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</si>
  <si>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</si>
  <si>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</si>
  <si>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</si>
  <si>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</si>
  <si>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</si>
  <si>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</si>
  <si>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</si>
  <si>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</si>
  <si>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</si>
  <si>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</si>
  <si>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</si>
  <si>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</si>
  <si>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</si>
  <si>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</si>
  <si>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</si>
  <si>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</si>
  <si>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</si>
  <si>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</si>
  <si>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</si>
  <si>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</si>
  <si>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</si>
  <si>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</si>
  <si>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</si>
  <si>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</si>
  <si>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</si>
  <si>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</si>
  <si>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</si>
  <si>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</si>
  <si>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</si>
  <si>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</si>
  <si>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</si>
  <si>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</si>
  <si>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</si>
  <si>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</si>
  <si>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</si>
  <si>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</si>
  <si>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</si>
  <si>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</si>
  <si>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</si>
  <si>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</si>
  <si>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</si>
  <si>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</si>
  <si>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</si>
  <si>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</si>
  <si>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</si>
  <si>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</si>
  <si>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</si>
  <si>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</si>
  <si>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</si>
  <si>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</si>
  <si>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</si>
  <si>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</si>
  <si>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</si>
  <si>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</si>
  <si>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</si>
  <si>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</si>
  <si>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</si>
  <si>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</si>
  <si>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</si>
  <si>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</si>
  <si>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</si>
  <si>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</si>
  <si>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</si>
  <si>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</si>
  <si>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</si>
  <si>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</si>
  <si>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</si>
  <si>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</si>
  <si>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</si>
  <si>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</si>
  <si>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</si>
  <si>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</si>
  <si>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</si>
  <si>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</si>
  <si>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</si>
  <si>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</si>
  <si>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</si>
  <si>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</si>
  <si>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</si>
  <si>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</si>
  <si>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</si>
  <si>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</si>
  <si>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</si>
  <si>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</si>
  <si>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</si>
  <si>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</si>
  <si>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</si>
  <si>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</si>
  <si>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</si>
  <si>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</si>
  <si>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</si>
  <si>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</si>
  <si>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</si>
  <si>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</si>
  <si>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</si>
  <si>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</si>
  <si>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</si>
  <si>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</si>
  <si>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</si>
  <si>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</si>
  <si>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</si>
  <si>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</si>
  <si>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</si>
  <si>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</si>
  <si>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</si>
  <si>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</si>
  <si>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</si>
  <si>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</si>
  <si>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</si>
  <si>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</si>
  <si>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</si>
  <si>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</si>
  <si>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</si>
  <si>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</si>
  <si>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</si>
  <si>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</si>
  <si>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</si>
  <si>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</si>
  <si>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</si>
  <si>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</si>
  <si>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</si>
  <si>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</si>
  <si>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</si>
  <si>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</si>
  <si>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</si>
  <si>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</si>
  <si>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</si>
  <si>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</si>
  <si>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</si>
  <si>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</si>
  <si>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</si>
  <si>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</si>
  <si>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</si>
  <si>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</si>
  <si>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</si>
  <si>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</si>
  <si>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</si>
  <si>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</si>
  <si>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</si>
  <si>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</si>
  <si>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</si>
  <si>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</si>
  <si>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</si>
  <si>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</si>
  <si>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</si>
  <si>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</si>
  <si>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</si>
  <si>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</si>
  <si>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</si>
  <si>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</si>
  <si>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</si>
  <si>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</si>
  <si>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</si>
  <si>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</si>
  <si>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</si>
  <si>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</si>
  <si>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</si>
  <si>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</si>
  <si>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</si>
  <si>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</si>
  <si>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</si>
  <si>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</si>
  <si>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</si>
  <si>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</si>
  <si>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</si>
  <si>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</si>
  <si>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</si>
  <si>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</si>
  <si>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</si>
  <si>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</si>
  <si>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</si>
  <si>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</si>
  <si>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</si>
  <si>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</si>
  <si>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</si>
  <si>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</si>
  <si>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</si>
  <si>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</si>
  <si>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</si>
  <si>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</si>
  <si>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</si>
  <si>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</si>
  <si>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</si>
  <si>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</si>
  <si>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</si>
  <si>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</si>
  <si>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</si>
  <si>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</si>
  <si>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</si>
  <si>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</si>
  <si>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</si>
  <si>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</si>
  <si>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</si>
  <si>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</si>
  <si>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</si>
  <si>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</si>
  <si>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</si>
  <si>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</si>
  <si>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</si>
  <si>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</si>
  <si>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</si>
  <si>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</si>
  <si>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</si>
  <si>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</si>
  <si>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</si>
  <si>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</si>
  <si>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</si>
  <si>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</si>
  <si>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</si>
  <si>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</si>
  <si>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</si>
  <si>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</si>
  <si>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</si>
  <si>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</si>
  <si>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</si>
  <si>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</si>
  <si>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</si>
  <si>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</si>
  <si>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</si>
  <si>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</si>
  <si>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</si>
  <si>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</si>
  <si>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</si>
  <si>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</si>
  <si>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</si>
  <si>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</si>
  <si>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</si>
  <si>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</si>
  <si>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</si>
  <si>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</si>
  <si>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</si>
  <si>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</si>
  <si>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</si>
  <si>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</si>
  <si>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</si>
  <si>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</si>
  <si>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</si>
  <si>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</si>
  <si>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</si>
  <si>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</si>
  <si>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</si>
  <si>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</si>
  <si>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</si>
  <si>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</si>
  <si>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</si>
  <si>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</si>
  <si>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</si>
  <si>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</si>
  <si>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</si>
  <si>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</si>
  <si>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</si>
  <si>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</si>
  <si>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</si>
  <si>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</si>
  <si>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</si>
  <si>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</si>
  <si>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</si>
  <si>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</si>
  <si>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</si>
  <si>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</si>
  <si>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</si>
  <si>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</si>
  <si>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</si>
  <si>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</si>
  <si>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</si>
  <si>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</si>
  <si>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</si>
  <si>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</si>
  <si>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</si>
  <si>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</si>
  <si>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</si>
  <si>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</si>
  <si>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</si>
  <si>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</si>
  <si>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</si>
  <si>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</si>
  <si>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</si>
  <si>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</si>
  <si>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</si>
  <si>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</si>
  <si>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</si>
  <si>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</si>
  <si>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</si>
  <si>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</si>
  <si>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</si>
  <si>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</si>
  <si>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</si>
  <si>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</si>
  <si>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</si>
  <si>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</si>
  <si>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</si>
  <si>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</si>
  <si>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</si>
  <si>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</si>
  <si>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</si>
  <si>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</si>
  <si>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</si>
  <si>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</si>
  <si>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</si>
  <si>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</si>
  <si>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</si>
  <si>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</si>
  <si>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</si>
  <si>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</si>
  <si>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</si>
  <si>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</si>
  <si>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</si>
  <si>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</si>
  <si>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</si>
  <si>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</si>
  <si>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</si>
  <si>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</si>
  <si>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</si>
  <si>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</si>
  <si>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</si>
  <si>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</si>
  <si>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</si>
  <si>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</si>
  <si>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</si>
  <si>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</si>
  <si>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</si>
  <si>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</si>
  <si>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</si>
  <si>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</si>
  <si>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</si>
  <si>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</si>
  <si>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</si>
  <si>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</si>
  <si>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</si>
  <si>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</si>
  <si>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</si>
  <si>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</si>
  <si>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</si>
  <si>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</si>
  <si>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</si>
  <si>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</si>
  <si>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</si>
  <si>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</si>
  <si>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</si>
  <si>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</si>
  <si>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</si>
  <si>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</si>
  <si>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</si>
  <si>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</si>
  <si>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</si>
  <si>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</si>
  <si>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</si>
  <si>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</si>
  <si>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</si>
  <si>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</si>
  <si>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</si>
  <si>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</si>
  <si>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</si>
  <si>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</si>
  <si>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</si>
  <si>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</si>
  <si>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</si>
  <si>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</si>
  <si>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</si>
  <si>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</si>
  <si>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</si>
  <si>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</si>
  <si>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</si>
  <si>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</si>
  <si>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</si>
  <si>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</si>
  <si>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</si>
  <si>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</si>
  <si>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</si>
  <si>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</si>
  <si>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</si>
  <si>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</si>
  <si>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</si>
  <si>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</si>
  <si>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</si>
  <si>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</si>
  <si>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</si>
  <si>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</si>
  <si>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</si>
  <si>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</si>
  <si>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</si>
  <si>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</si>
  <si>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</si>
  <si>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</si>
  <si>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</si>
  <si>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</si>
  <si>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</si>
  <si>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</si>
  <si>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</si>
  <si>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</si>
  <si>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</si>
  <si>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</si>
  <si>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</si>
  <si>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</si>
  <si>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</si>
  <si>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</si>
  <si>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</si>
  <si>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</si>
  <si>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</si>
  <si>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</si>
  <si>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</si>
  <si>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</si>
  <si>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</si>
  <si>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</si>
  <si>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</si>
  <si>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</si>
  <si>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</si>
  <si>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</si>
  <si>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</si>
  <si>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</si>
  <si>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</si>
  <si>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</si>
  <si>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</si>
  <si>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</si>
  <si>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</si>
  <si>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</si>
  <si>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</si>
  <si>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</si>
  <si>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</si>
  <si>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</si>
  <si>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</si>
  <si>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</si>
  <si>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</si>
  <si>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</si>
  <si>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</si>
  <si>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</si>
  <si>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</si>
  <si>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</si>
  <si>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</si>
  <si>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</si>
  <si>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</si>
  <si>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</si>
  <si>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</si>
  <si>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</si>
  <si>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</si>
  <si>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</si>
  <si>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</si>
  <si>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</si>
  <si>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</si>
  <si>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</si>
  <si>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</si>
  <si>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</si>
  <si>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</si>
  <si>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</si>
  <si>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</si>
  <si>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</si>
  <si>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</si>
  <si>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</si>
  <si>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</si>
  <si>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</si>
  <si>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</si>
  <si>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</si>
  <si>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</si>
  <si>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</si>
  <si>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</si>
  <si>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</si>
  <si>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</si>
  <si>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</si>
  <si>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</si>
  <si>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</si>
  <si>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</si>
  <si>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</si>
  <si>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</si>
  <si>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</si>
  <si>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</si>
  <si>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</si>
  <si>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</si>
  <si>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</si>
  <si>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</si>
  <si>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</si>
  <si>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</si>
  <si>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</si>
  <si>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</si>
  <si>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</si>
  <si>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</si>
  <si>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</si>
  <si>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</si>
  <si>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</si>
  <si>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</si>
  <si>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</si>
  <si>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</si>
  <si>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</si>
  <si>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</si>
  <si>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</si>
  <si>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</si>
  <si>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</si>
  <si>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</si>
  <si>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</si>
  <si>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</si>
  <si>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</si>
  <si>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</si>
  <si>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</si>
  <si>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</si>
  <si>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</si>
  <si>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</si>
  <si>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</si>
  <si>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</si>
  <si>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</si>
  <si>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</si>
  <si>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</si>
  <si>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</si>
  <si>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</si>
  <si>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</si>
  <si>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</si>
  <si>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</si>
  <si>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</si>
  <si>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</si>
  <si>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</si>
  <si>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</si>
  <si>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</si>
  <si>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</si>
  <si>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</si>
  <si>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</si>
  <si>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</si>
  <si>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</si>
  <si>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</si>
  <si>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</si>
  <si>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</si>
  <si>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</si>
  <si>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</si>
  <si>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</si>
  <si>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</si>
  <si>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</si>
  <si>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</si>
  <si>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</si>
  <si>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</si>
  <si>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</si>
  <si>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</si>
  <si>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</si>
  <si>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</si>
  <si>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</si>
  <si>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</si>
  <si>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</si>
  <si>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</si>
  <si>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</si>
  <si>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</si>
  <si>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</si>
  <si>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</si>
  <si>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</si>
  <si>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</si>
  <si>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</si>
  <si>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</si>
  <si>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</si>
  <si>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</si>
  <si>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</si>
  <si>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</si>
  <si>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</si>
  <si>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</si>
  <si>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</si>
  <si>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</si>
  <si>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</si>
  <si>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</si>
  <si>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</si>
  <si>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</si>
  <si>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</si>
  <si>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</si>
  <si>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</si>
  <si>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</si>
  <si>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</si>
  <si>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</si>
  <si>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</si>
  <si>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</si>
  <si>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</si>
  <si>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</si>
  <si>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</si>
  <si>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</si>
  <si>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</si>
  <si>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</si>
  <si>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</si>
  <si>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</si>
  <si>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</si>
  <si>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</si>
  <si>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</si>
  <si>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</si>
  <si>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</si>
  <si>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</si>
  <si>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</si>
  <si>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</si>
  <si>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</si>
  <si>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</si>
  <si>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</si>
  <si>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</si>
  <si>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</si>
  <si>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</si>
  <si>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</si>
  <si>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</si>
  <si>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</si>
  <si>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</si>
  <si>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</si>
  <si>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</si>
  <si>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</si>
  <si>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</si>
  <si>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</si>
  <si>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</si>
  <si>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</si>
  <si>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</si>
  <si>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</si>
  <si>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</si>
  <si>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</si>
  <si>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</si>
  <si>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</si>
  <si>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</si>
  <si>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</si>
  <si>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</si>
  <si>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</si>
  <si>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</si>
  <si>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</si>
  <si>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</si>
  <si>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</si>
  <si>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</si>
  <si>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</si>
  <si>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</si>
  <si>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</si>
  <si>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</si>
  <si>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</si>
  <si>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</si>
  <si>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</si>
  <si>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</si>
  <si>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</si>
  <si>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</si>
  <si>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</si>
  <si>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</si>
  <si>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</si>
  <si>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</si>
  <si>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</si>
  <si>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</si>
  <si>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</si>
  <si>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</si>
  <si>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</si>
  <si>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</si>
  <si>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</si>
  <si>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</si>
  <si>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</si>
  <si>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</si>
  <si>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</si>
  <si>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</si>
  <si>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</si>
  <si>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</si>
  <si>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</si>
  <si>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</si>
  <si>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</si>
  <si>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</si>
  <si>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</si>
  <si>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</si>
  <si>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</si>
  <si>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</si>
  <si>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</si>
  <si>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</si>
  <si>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</si>
  <si>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</si>
  <si>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</si>
  <si>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</si>
  <si>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</si>
  <si>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</si>
  <si>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</si>
  <si>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</si>
  <si>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</si>
  <si>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</si>
  <si>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</si>
  <si>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</si>
  <si>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</si>
  <si>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</si>
  <si>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</si>
  <si>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</si>
  <si>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</si>
  <si>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</si>
  <si>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</si>
  <si>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</si>
  <si>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</si>
  <si>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</si>
  <si>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</si>
  <si>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</si>
  <si>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</si>
  <si>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</si>
  <si>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</si>
  <si>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</si>
  <si>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</si>
  <si>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</si>
  <si>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</si>
  <si>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</si>
  <si>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</si>
  <si>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</si>
  <si>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</si>
  <si>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</si>
  <si>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</si>
  <si>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</si>
  <si>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</si>
  <si>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</si>
  <si>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</si>
  <si>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</si>
  <si>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</si>
  <si>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</si>
  <si>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</si>
  <si>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</si>
  <si>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</si>
  <si>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</si>
  <si>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</si>
  <si>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</si>
  <si>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</si>
  <si>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</si>
  <si>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</si>
  <si>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</si>
  <si>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</si>
  <si>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</si>
  <si>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</si>
  <si>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</si>
  <si>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</si>
  <si>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</si>
  <si>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</si>
  <si>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</si>
  <si>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</si>
  <si>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</si>
  <si>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</si>
  <si>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</si>
  <si>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</si>
  <si>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</si>
  <si>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</si>
  <si>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</si>
  <si>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</si>
  <si>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</si>
  <si>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</si>
  <si>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</si>
  <si>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</si>
  <si>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</si>
  <si>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</si>
  <si>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</si>
  <si>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</si>
  <si>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</si>
  <si>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</si>
  <si>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</si>
  <si>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</si>
  <si>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</si>
  <si>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</si>
  <si>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</si>
  <si>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</si>
  <si>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</si>
  <si>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</si>
  <si>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</si>
  <si>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</si>
  <si>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</si>
  <si>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</si>
  <si>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</si>
  <si>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</si>
  <si>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</si>
  <si>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</si>
  <si>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</si>
  <si>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</si>
  <si>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</si>
  <si>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</si>
  <si>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</si>
  <si>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</si>
  <si>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</si>
  <si>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</si>
  <si>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</si>
  <si>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</si>
  <si>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</si>
  <si>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</si>
  <si>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</si>
  <si>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</si>
  <si>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</si>
  <si>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</si>
  <si>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</si>
  <si>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</si>
  <si>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</si>
  <si>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</si>
  <si>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</si>
  <si>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</si>
  <si>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</si>
  <si>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</si>
  <si>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</si>
  <si>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</si>
  <si>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</si>
  <si>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</si>
  <si>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</si>
  <si>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</si>
  <si>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</si>
  <si>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</si>
  <si>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</si>
  <si>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</si>
  <si>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</si>
  <si>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</si>
  <si>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</si>
  <si>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</si>
  <si>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</si>
  <si>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</si>
  <si>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</si>
  <si>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</si>
  <si>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</si>
  <si>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</si>
  <si>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</si>
  <si>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</si>
  <si>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</si>
  <si>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</si>
  <si>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</si>
  <si>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</si>
  <si>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</si>
  <si>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</si>
  <si>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</si>
  <si>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</si>
  <si>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</si>
  <si>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</si>
  <si>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</si>
  <si>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</si>
  <si>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</si>
  <si>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</si>
  <si>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</si>
  <si>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</si>
  <si>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</si>
  <si>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</si>
  <si>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</si>
  <si>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</si>
  <si>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</si>
  <si>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</si>
  <si>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</si>
  <si>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</si>
  <si>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</si>
  <si>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</si>
  <si>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</si>
  <si>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</si>
  <si>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</si>
  <si>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</si>
  <si>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</si>
  <si>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</si>
  <si>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</si>
  <si>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</si>
  <si>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</si>
  <si>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</si>
  <si>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</si>
  <si>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</si>
  <si>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</si>
  <si>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</si>
  <si>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</si>
  <si>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</si>
  <si>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</si>
  <si>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</si>
  <si>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</si>
  <si>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</si>
  <si>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</si>
  <si>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</si>
  <si>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</si>
  <si>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</si>
  <si>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</si>
  <si>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</si>
  <si>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</si>
  <si>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</si>
  <si>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</si>
  <si>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</si>
  <si>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</si>
  <si>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</si>
  <si>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</si>
  <si>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</si>
  <si>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</si>
  <si>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</si>
  <si>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</si>
  <si>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</si>
  <si>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</si>
  <si>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</si>
  <si>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</si>
  <si>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</si>
  <si>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</si>
  <si>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</si>
  <si>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</si>
  <si>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</si>
  <si>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</si>
  <si>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</si>
  <si>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</si>
  <si>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</si>
  <si>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</si>
  <si>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</si>
  <si>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</si>
  <si>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</si>
  <si>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</si>
  <si>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</si>
  <si>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</si>
  <si>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</si>
  <si>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</si>
  <si>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</si>
  <si>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</si>
  <si>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</si>
  <si>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</si>
  <si>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</si>
  <si>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</si>
  <si>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</si>
  <si>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</si>
  <si>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</si>
  <si>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</si>
  <si>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</si>
  <si>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</si>
  <si>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</si>
  <si>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</si>
  <si>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</si>
  <si>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</si>
  <si>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</si>
  <si>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</si>
  <si>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</si>
  <si>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</si>
  <si>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</si>
  <si>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</si>
  <si>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</si>
  <si>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</si>
  <si>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</si>
  <si>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</si>
  <si>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</si>
  <si>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</si>
  <si>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</si>
  <si>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</si>
  <si>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</si>
  <si>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</si>
  <si>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</si>
  <si>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</si>
  <si>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</si>
  <si>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</si>
  <si>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</si>
  <si>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</si>
  <si>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</si>
  <si>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</si>
  <si>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</si>
  <si>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</si>
  <si>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</si>
  <si>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</si>
  <si>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</si>
  <si>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</si>
  <si>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</si>
  <si>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</si>
  <si>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</si>
  <si>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</si>
  <si>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</si>
  <si>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</si>
  <si>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</si>
  <si>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</si>
  <si>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</si>
  <si>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</si>
  <si>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</si>
  <si>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</si>
  <si>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</si>
  <si>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</si>
  <si>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</si>
  <si>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</si>
  <si>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</si>
  <si>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</si>
  <si>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</si>
  <si>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</si>
  <si>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</si>
  <si>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</si>
  <si>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</si>
  <si>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</si>
  <si>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</si>
  <si>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</si>
  <si>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</si>
  <si>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</si>
  <si>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</si>
  <si>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</si>
  <si>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</si>
  <si>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</si>
  <si>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</si>
  <si>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</si>
  <si>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</si>
  <si>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</si>
  <si>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</si>
  <si>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</si>
  <si>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</si>
  <si>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</si>
  <si>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</si>
  <si>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</si>
  <si>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</si>
  <si>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</si>
  <si>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</si>
  <si>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</si>
  <si>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</si>
  <si>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</si>
  <si>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</si>
  <si>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</si>
  <si>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</si>
  <si>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</si>
  <si>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</si>
  <si>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</si>
  <si>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</si>
  <si>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</si>
  <si>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</si>
  <si>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</si>
  <si>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</si>
  <si>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</si>
  <si>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</si>
  <si>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</si>
  <si>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</si>
  <si>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</si>
  <si>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</si>
  <si>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</si>
  <si>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</si>
  <si>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</si>
  <si>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</si>
  <si>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</si>
  <si>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</si>
  <si>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</si>
  <si>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</si>
  <si>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</si>
  <si>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</si>
  <si>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</si>
  <si>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</si>
  <si>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</si>
  <si>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</si>
  <si>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</si>
  <si>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</si>
  <si>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</si>
  <si>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</si>
  <si>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</si>
  <si>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</si>
  <si>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</si>
  <si>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</si>
  <si>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</si>
  <si>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</si>
  <si>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</si>
  <si>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</si>
  <si>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</si>
  <si>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</si>
  <si>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</si>
  <si>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</si>
  <si>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</si>
  <si>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</si>
  <si>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</si>
  <si>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</si>
  <si>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</si>
  <si>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</si>
  <si>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</si>
  <si>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</si>
  <si>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</si>
  <si>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</si>
  <si>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</si>
  <si>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</si>
  <si>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</si>
  <si>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</si>
  <si>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</si>
  <si>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</si>
  <si>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</si>
  <si>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</si>
  <si>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</si>
  <si>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</si>
  <si>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</si>
  <si>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</si>
  <si>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</si>
  <si>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</si>
  <si>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</si>
  <si>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</si>
  <si>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</si>
  <si>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</si>
  <si>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</si>
  <si>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</si>
  <si>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</si>
  <si>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</si>
  <si>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</si>
  <si>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</si>
  <si>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</si>
  <si>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</si>
  <si>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</si>
  <si>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</si>
  <si>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</si>
  <si>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</si>
  <si>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</si>
  <si>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</si>
  <si>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</si>
  <si>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</si>
  <si>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</si>
  <si>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</si>
  <si>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</si>
  <si>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</si>
  <si>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</si>
  <si>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</si>
  <si>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</si>
  <si>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</si>
  <si>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</si>
  <si>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</si>
  <si>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</si>
  <si>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</si>
  <si>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</si>
  <si>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</si>
  <si>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</si>
  <si>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</si>
  <si>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</si>
  <si>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</si>
  <si>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</si>
  <si>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</si>
  <si>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</si>
  <si>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</si>
  <si>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</si>
  <si>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</si>
  <si>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</si>
  <si>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</si>
  <si>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</si>
  <si>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</si>
  <si>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</si>
  <si>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</si>
  <si>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</si>
  <si>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</si>
  <si>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</si>
  <si>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</si>
  <si>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</si>
  <si>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</si>
  <si>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</si>
  <si>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</si>
  <si>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</si>
  <si>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</si>
  <si>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</si>
  <si>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</si>
  <si>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</si>
  <si>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</si>
  <si>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</si>
  <si>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</si>
  <si>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</si>
  <si>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</si>
  <si>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</si>
  <si>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</si>
  <si>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</si>
  <si>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</si>
  <si>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</si>
  <si>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</si>
  <si>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</si>
  <si>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</si>
  <si>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</si>
  <si>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</si>
  <si>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</si>
  <si>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</si>
  <si>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</si>
  <si>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</si>
  <si>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</si>
  <si>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</si>
  <si>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</si>
  <si>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</si>
  <si>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</si>
  <si>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</si>
  <si>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</si>
  <si>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</si>
  <si>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</si>
  <si>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</si>
  <si>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</si>
  <si>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</si>
  <si>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</si>
  <si>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</si>
  <si>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</si>
  <si>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</si>
  <si>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</si>
  <si>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</si>
  <si>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</si>
  <si>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</si>
  <si>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</si>
  <si>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</si>
  <si>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</si>
  <si>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</si>
  <si>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</si>
  <si>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</si>
  <si>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</si>
  <si>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</si>
  <si>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</si>
  <si>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</si>
  <si>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</si>
  <si>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</si>
  <si>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</si>
  <si>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</si>
  <si>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</si>
  <si>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</si>
  <si>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</si>
  <si>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</si>
  <si>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</si>
  <si>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</si>
  <si>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</si>
  <si>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</si>
  <si>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</si>
  <si>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</si>
  <si>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</si>
  <si>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</si>
  <si>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</si>
  <si>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</si>
  <si>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</si>
  <si>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</si>
  <si>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</si>
  <si>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</si>
  <si>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</si>
  <si>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</si>
  <si>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</si>
  <si>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</si>
  <si>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</si>
  <si>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</si>
  <si>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</si>
  <si>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</si>
  <si>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</si>
  <si>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</si>
  <si>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</si>
  <si>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</si>
  <si>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</si>
  <si>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</si>
  <si>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</si>
  <si>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</si>
  <si>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</si>
  <si>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</si>
  <si>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</si>
  <si>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</si>
  <si>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</si>
  <si>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</si>
  <si>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</si>
  <si>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</si>
  <si>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</si>
  <si>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</si>
  <si>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</si>
  <si>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</si>
  <si>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</si>
  <si>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</si>
  <si>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</si>
  <si>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</si>
  <si>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</si>
  <si>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</si>
  <si>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</si>
  <si>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</si>
  <si>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</si>
  <si>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</si>
  <si>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</si>
  <si>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</si>
  <si>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</si>
  <si>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</si>
  <si>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</si>
  <si>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</si>
  <si>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</si>
  <si>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</si>
  <si>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</si>
  <si>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</si>
  <si>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</si>
  <si>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</si>
  <si>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</si>
  <si>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</si>
  <si>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</si>
  <si>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</si>
  <si>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</si>
  <si>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</si>
  <si>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</si>
  <si>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</si>
  <si>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</si>
  <si>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</si>
  <si>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</si>
  <si>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</si>
  <si>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</si>
  <si>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</si>
  <si>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</si>
  <si>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</si>
  <si>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</si>
  <si>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</si>
  <si>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</si>
  <si>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</si>
  <si>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</si>
  <si>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</si>
  <si>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</si>
  <si>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</si>
  <si>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</si>
  <si>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</si>
  <si>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</si>
  <si>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</si>
  <si>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</si>
  <si>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</si>
  <si>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</si>
  <si>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</si>
  <si>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</si>
  <si>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</si>
  <si>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</si>
  <si>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</si>
  <si>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</si>
  <si>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</si>
  <si>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</si>
  <si>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</si>
  <si>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</si>
  <si>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</si>
  <si>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</si>
  <si>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</si>
  <si>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</si>
  <si>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</si>
  <si>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</si>
  <si>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</si>
  <si>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</si>
  <si>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</si>
  <si>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</si>
  <si>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</si>
  <si>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</si>
  <si>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</si>
  <si>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</si>
  <si>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</si>
  <si>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</si>
  <si>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</si>
  <si>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</si>
  <si>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</si>
  <si>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</si>
  <si>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</si>
  <si>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</si>
  <si>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</si>
  <si>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</si>
  <si>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</si>
  <si>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</si>
  <si>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</si>
  <si>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</si>
  <si>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</si>
  <si>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</si>
  <si>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</si>
  <si>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</si>
  <si>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</si>
  <si>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</si>
  <si>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</si>
  <si>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</si>
  <si>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</si>
  <si>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</si>
  <si>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</si>
  <si>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</si>
  <si>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</si>
  <si>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</si>
  <si>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</si>
  <si>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</si>
  <si>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</si>
  <si>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</si>
  <si>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</si>
  <si>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</si>
  <si>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</si>
  <si>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</si>
  <si>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</si>
  <si>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</si>
  <si>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</si>
  <si>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</si>
  <si>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</si>
  <si>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</si>
  <si>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</si>
  <si>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</si>
  <si>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</si>
  <si>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</si>
  <si>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</si>
  <si>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</si>
  <si>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</si>
  <si>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</si>
  <si>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</si>
  <si>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</si>
  <si>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</si>
  <si>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</si>
  <si>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</si>
  <si>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</si>
  <si>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</si>
  <si>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</si>
  <si>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</si>
  <si>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</si>
  <si>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</si>
  <si>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</si>
  <si>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</si>
  <si>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</si>
  <si>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</si>
  <si>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</si>
  <si>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</si>
  <si>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</si>
  <si>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</si>
  <si>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</si>
  <si>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</si>
  <si>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</si>
  <si>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</si>
  <si>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</si>
  <si>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</si>
  <si>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</si>
  <si>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</si>
  <si>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</si>
  <si>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</si>
  <si>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</si>
  <si>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</si>
  <si>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</si>
  <si>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</si>
  <si>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</si>
  <si>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</si>
  <si>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</si>
  <si>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</si>
  <si>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</si>
  <si>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</si>
  <si>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</si>
  <si>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</si>
  <si>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</si>
  <si>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</si>
  <si>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</si>
  <si>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</si>
  <si>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</si>
  <si>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</si>
  <si>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</si>
  <si>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</si>
  <si>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</si>
  <si>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</si>
  <si>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</si>
  <si>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</si>
  <si>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</si>
  <si>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</si>
  <si>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</si>
  <si>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</si>
  <si>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</si>
  <si>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</si>
  <si>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</si>
  <si>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</si>
  <si>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</si>
  <si>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</si>
  <si>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</si>
  <si>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</si>
  <si>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</si>
  <si>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</si>
  <si>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</si>
  <si>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</si>
  <si>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</si>
  <si>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</si>
  <si>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</si>
  <si>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</si>
  <si>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</si>
  <si>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</si>
  <si>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</si>
  <si>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</si>
  <si>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</si>
  <si>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</si>
  <si>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</si>
  <si>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</si>
  <si>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</si>
  <si>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</si>
  <si>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</si>
  <si>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</si>
  <si>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</si>
  <si>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</si>
  <si>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</si>
  <si>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</si>
  <si>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</si>
  <si>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</si>
  <si>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</si>
  <si>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</si>
  <si>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</si>
  <si>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</si>
  <si>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</si>
  <si>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</si>
  <si>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</si>
  <si>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</si>
  <si>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</si>
  <si>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</si>
  <si>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</si>
  <si>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</si>
  <si>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</si>
  <si>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</si>
  <si>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</si>
  <si>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</si>
  <si>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</si>
  <si>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</si>
  <si>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</si>
  <si>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</si>
  <si>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</si>
  <si>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</si>
  <si>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</si>
  <si>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</si>
  <si>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</si>
  <si>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</si>
  <si>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</si>
  <si>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</si>
  <si>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</si>
  <si>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</si>
  <si>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</si>
  <si>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</si>
  <si>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</si>
  <si>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</si>
  <si>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</si>
  <si>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</si>
  <si>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</si>
  <si>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</si>
  <si>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</si>
  <si>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</si>
  <si>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</si>
  <si>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</si>
  <si>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</si>
  <si>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</si>
  <si>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</si>
  <si>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</si>
  <si>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</si>
  <si>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</si>
  <si>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</si>
  <si>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</si>
  <si>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</si>
  <si>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</si>
  <si>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</si>
  <si>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</si>
  <si>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</si>
  <si>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</si>
  <si>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</si>
  <si>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</si>
  <si>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</si>
  <si>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</si>
  <si>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</si>
  <si>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</si>
  <si>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</si>
  <si>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</si>
  <si>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</si>
  <si>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</si>
  <si>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</si>
  <si>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</si>
  <si>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</si>
  <si>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</si>
  <si>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</si>
  <si>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</si>
  <si>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</si>
  <si>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</si>
  <si>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</si>
  <si>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</si>
  <si>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</si>
  <si>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</si>
  <si>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</si>
  <si>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</si>
  <si>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</si>
  <si>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</si>
  <si>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</si>
  <si>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</si>
  <si>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</si>
  <si>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</si>
  <si>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</si>
  <si>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</si>
  <si>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</si>
  <si>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</si>
  <si>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</si>
  <si>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</si>
  <si>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</si>
  <si>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</si>
  <si>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</si>
  <si>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</si>
  <si>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</si>
  <si>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</si>
  <si>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</si>
  <si>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</si>
  <si>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</si>
  <si>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</si>
  <si>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</si>
  <si>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</si>
  <si>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</si>
  <si>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</si>
  <si>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</si>
  <si>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</si>
  <si>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</si>
  <si>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</si>
  <si>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</si>
  <si>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</si>
  <si>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</si>
  <si>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</si>
  <si>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</si>
  <si>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</si>
  <si>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</si>
  <si>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</si>
  <si>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</si>
  <si>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</si>
  <si>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</si>
  <si>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</si>
  <si>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</si>
  <si>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</si>
  <si>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</si>
  <si>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</si>
  <si>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</si>
  <si>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</si>
  <si>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</si>
  <si>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</si>
  <si>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</si>
  <si>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</si>
  <si>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</si>
  <si>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</si>
  <si>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</si>
  <si>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</si>
  <si>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</si>
  <si>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</si>
  <si>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</si>
  <si>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</si>
  <si>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</si>
  <si>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</si>
  <si>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</si>
  <si>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</si>
  <si>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</si>
  <si>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</si>
  <si>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</si>
  <si>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</si>
  <si>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</si>
  <si>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</si>
  <si>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</si>
  <si>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</si>
  <si>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</si>
  <si>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</si>
  <si>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</si>
  <si>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</si>
  <si>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</si>
  <si>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</si>
  <si>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</si>
  <si>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</si>
  <si>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</si>
  <si>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</si>
  <si>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</si>
  <si>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</si>
  <si>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</si>
  <si>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</si>
  <si>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</si>
  <si>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</si>
  <si>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</si>
  <si>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</si>
  <si>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</si>
  <si>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</si>
  <si>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</si>
  <si>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</si>
  <si>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</si>
  <si>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</si>
  <si>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</si>
  <si>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</si>
  <si>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</si>
  <si>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</si>
  <si>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</si>
  <si>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</si>
  <si>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</si>
  <si>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</si>
  <si>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</si>
  <si>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</si>
  <si>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</si>
  <si>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</si>
  <si>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</si>
  <si>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</si>
  <si>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</si>
  <si>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</si>
  <si>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</si>
  <si>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</si>
  <si>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</si>
  <si>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</si>
  <si>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</si>
  <si>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</si>
  <si>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</si>
  <si>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</si>
  <si>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</si>
  <si>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</si>
  <si>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</si>
  <si>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</si>
  <si>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</si>
  <si>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</si>
  <si>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</si>
  <si>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</si>
  <si>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</si>
  <si>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</si>
  <si>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</si>
  <si>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</si>
  <si>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</si>
  <si>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</si>
  <si>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</si>
  <si>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</si>
  <si>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</si>
  <si>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</si>
  <si>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</si>
  <si>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</si>
  <si>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</si>
  <si>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</si>
  <si>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</si>
  <si>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</si>
  <si>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</si>
  <si>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</si>
  <si>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</si>
  <si>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</si>
  <si>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</si>
  <si>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</si>
  <si>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</si>
  <si>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</si>
  <si>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</si>
  <si>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</si>
  <si>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</si>
  <si>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</si>
  <si>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</si>
  <si>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</si>
  <si>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</si>
  <si>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</si>
  <si>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</si>
  <si>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</si>
  <si>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</si>
  <si>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</si>
  <si>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</si>
  <si>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</si>
  <si>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</si>
  <si>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</si>
  <si>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</si>
  <si>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</si>
  <si>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</si>
  <si>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</si>
  <si>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</si>
  <si>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</si>
  <si>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</si>
  <si>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</si>
  <si>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</si>
  <si>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</si>
  <si>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</si>
  <si>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</si>
  <si>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</si>
  <si>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</si>
  <si>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</si>
  <si>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</si>
  <si>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</si>
  <si>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</si>
  <si>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</si>
  <si>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</si>
  <si>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</si>
  <si>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</si>
  <si>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</si>
  <si>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</si>
  <si>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</si>
  <si>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</si>
  <si>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</si>
  <si>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</si>
  <si>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</si>
  <si>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</si>
  <si>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</si>
  <si>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</si>
  <si>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</si>
  <si>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</si>
  <si>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</si>
  <si>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</si>
  <si>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</si>
  <si>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</si>
  <si>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</si>
  <si>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</si>
  <si>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</si>
  <si>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</si>
  <si>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</si>
  <si>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</si>
  <si>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</si>
  <si>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</si>
  <si>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</si>
  <si>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</si>
  <si>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</si>
  <si>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</si>
  <si>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</si>
  <si>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</si>
  <si>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</si>
  <si>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</si>
  <si>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</si>
  <si>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</si>
  <si>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</si>
  <si>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</si>
  <si>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</si>
  <si>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</si>
  <si>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</si>
  <si>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</si>
  <si>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</si>
  <si>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</si>
  <si>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</si>
  <si>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</si>
  <si>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</si>
  <si>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</si>
  <si>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</si>
  <si>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</si>
  <si>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</si>
  <si>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</si>
  <si>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</si>
  <si>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</si>
  <si>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</si>
  <si>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</si>
  <si>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</si>
  <si>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</si>
  <si>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</si>
  <si>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</si>
  <si>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</si>
  <si>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</si>
  <si>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</si>
  <si>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</si>
  <si>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</si>
  <si>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</si>
  <si>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</si>
  <si>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</si>
  <si>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</si>
  <si>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</si>
  <si>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</si>
  <si>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</si>
  <si>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</si>
  <si>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</si>
  <si>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</si>
  <si>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</si>
  <si>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</si>
  <si>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</si>
  <si>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</si>
  <si>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</si>
  <si>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</si>
  <si>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</si>
  <si>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</si>
  <si>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</si>
  <si>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</si>
  <si>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</si>
  <si>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</si>
  <si>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</si>
  <si>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</si>
  <si>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</si>
  <si>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</si>
  <si>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</si>
  <si>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</si>
  <si>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</si>
  <si>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</si>
  <si>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</si>
  <si>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</si>
  <si>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</si>
  <si>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</si>
  <si>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</si>
  <si>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</si>
  <si>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</si>
  <si>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</si>
  <si>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</si>
  <si>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</si>
  <si>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</si>
  <si>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</si>
  <si>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</si>
  <si>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</si>
  <si>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</si>
  <si>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</si>
  <si>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</si>
  <si>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</si>
  <si>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</si>
  <si>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</si>
  <si>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</si>
  <si>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</si>
  <si>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</si>
  <si>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</si>
  <si>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</si>
  <si>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</si>
  <si>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</si>
  <si>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</si>
  <si>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</si>
  <si>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</si>
  <si>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</si>
  <si>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</si>
  <si>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</si>
  <si>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</si>
  <si>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</si>
  <si>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</si>
  <si>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</si>
  <si>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</si>
  <si>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</si>
  <si>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</si>
  <si>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</si>
  <si>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</si>
  <si>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</si>
  <si>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</si>
  <si>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</si>
  <si>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</si>
  <si>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</si>
  <si>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</si>
  <si>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</si>
  <si>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</si>
  <si>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</si>
  <si>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</si>
  <si>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</si>
  <si>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</si>
  <si>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</si>
  <si>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</si>
  <si>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</si>
  <si>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</si>
  <si>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</si>
  <si>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</si>
  <si>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</si>
  <si>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</si>
  <si>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</si>
  <si>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</si>
  <si>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</si>
  <si>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</si>
  <si>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</si>
  <si>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</si>
  <si>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</si>
  <si>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</si>
  <si>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</si>
  <si>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</si>
  <si>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</si>
  <si>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</si>
  <si>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</si>
  <si>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</si>
  <si>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</si>
  <si>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</si>
  <si>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</si>
  <si>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</si>
  <si>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</si>
  <si>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</si>
  <si>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</si>
  <si>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</si>
  <si>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</si>
  <si>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</si>
  <si>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</si>
  <si>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</si>
  <si>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</si>
  <si>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</si>
  <si>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</si>
  <si>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</si>
  <si>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</si>
  <si>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</si>
  <si>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</si>
  <si>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</si>
  <si>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</si>
  <si>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</si>
  <si>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</si>
  <si>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</si>
  <si>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</si>
  <si>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</si>
  <si>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</si>
  <si>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</si>
  <si>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</si>
  <si>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</si>
  <si>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</si>
  <si>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</si>
  <si>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</si>
  <si>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</si>
  <si>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</si>
  <si>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</si>
  <si>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</si>
  <si>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</si>
  <si>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</si>
  <si>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</si>
  <si>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</si>
  <si>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</si>
  <si>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</si>
  <si>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</si>
  <si>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</si>
  <si>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</si>
  <si>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</si>
  <si>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</si>
  <si>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</si>
  <si>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</si>
  <si>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</si>
  <si>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</si>
  <si>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</si>
  <si>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</si>
  <si>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</si>
  <si>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</si>
  <si>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</si>
  <si>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</si>
  <si>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</si>
  <si>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</si>
  <si>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</si>
  <si>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</si>
  <si>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</si>
  <si>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</si>
  <si>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</si>
  <si>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</si>
  <si>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</si>
  <si>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</si>
  <si>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</si>
  <si>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</si>
  <si>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</si>
  <si>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</si>
  <si>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</si>
  <si>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</si>
  <si>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</si>
  <si>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</si>
  <si>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</si>
  <si>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</si>
  <si>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</si>
  <si>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</si>
  <si>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</si>
  <si>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</si>
  <si>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</si>
  <si>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</si>
  <si>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</si>
  <si>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</si>
  <si>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</si>
  <si>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</si>
  <si>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</si>
  <si>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</si>
  <si>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</si>
  <si>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</si>
  <si>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</si>
  <si>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</si>
  <si>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</si>
  <si>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</si>
  <si>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</si>
  <si>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</si>
  <si>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</si>
  <si>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</si>
  <si>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</si>
  <si>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</si>
  <si>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</si>
  <si>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</si>
  <si>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</si>
  <si>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</si>
  <si>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</si>
  <si>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</si>
  <si>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</si>
  <si>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</si>
  <si>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</si>
  <si>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</si>
  <si>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</si>
  <si>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</si>
  <si>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</si>
  <si>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</si>
  <si>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</si>
  <si>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</si>
  <si>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</si>
  <si>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</si>
  <si>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</si>
  <si>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</si>
  <si>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</si>
  <si>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</si>
  <si>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</si>
  <si>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</si>
  <si>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</si>
  <si>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</si>
  <si>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</si>
  <si>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</si>
  <si>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</si>
  <si>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</si>
  <si>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</si>
  <si>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</si>
  <si>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</si>
  <si>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</si>
  <si>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</si>
  <si>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</si>
  <si>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</si>
  <si>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</si>
  <si>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</si>
  <si>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</si>
  <si>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</si>
  <si>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</si>
  <si>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</si>
  <si>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</si>
  <si>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</si>
  <si>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</si>
  <si>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</si>
  <si>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</si>
  <si>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</si>
  <si>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</si>
  <si>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</si>
  <si>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</si>
  <si>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</si>
  <si>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</si>
  <si>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</si>
  <si>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</si>
  <si>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</si>
  <si>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</si>
  <si>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</si>
  <si>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</si>
  <si>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</si>
  <si>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</si>
  <si>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</si>
  <si>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</si>
  <si>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</si>
  <si>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</si>
  <si>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</si>
  <si>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</si>
  <si>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</si>
  <si>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</si>
  <si>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</si>
  <si>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</si>
  <si>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</si>
  <si>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</si>
  <si>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</si>
  <si>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</si>
  <si>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</si>
  <si>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</si>
  <si>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</si>
  <si>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</si>
  <si>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</si>
  <si>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</si>
  <si>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</si>
  <si>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</si>
  <si>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</si>
  <si>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</si>
  <si>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</si>
  <si>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</si>
  <si>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</si>
  <si>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</si>
  <si>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</si>
  <si>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</si>
  <si>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</si>
  <si>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</si>
  <si>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</si>
  <si>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</si>
  <si>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</si>
  <si>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</si>
  <si>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</si>
  <si>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</si>
  <si>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</si>
  <si>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</si>
  <si>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</si>
  <si>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</si>
  <si>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</si>
  <si>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</si>
  <si>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</si>
  <si>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</si>
  <si>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</si>
  <si>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</si>
  <si>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</si>
  <si>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</si>
  <si>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</si>
  <si>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</si>
  <si>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</si>
  <si>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</si>
  <si>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</si>
  <si>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</si>
  <si>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</si>
  <si>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</si>
  <si>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</si>
  <si>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</si>
  <si>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</si>
  <si>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</si>
  <si>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</si>
  <si>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</si>
  <si>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</si>
  <si>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</si>
  <si>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</si>
  <si>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</si>
  <si>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</si>
  <si>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</si>
  <si>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</si>
  <si>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</si>
  <si>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</si>
  <si>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</si>
  <si>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</si>
  <si>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</si>
  <si>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</si>
  <si>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</si>
  <si>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</si>
  <si>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</si>
  <si>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</si>
  <si>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</si>
  <si>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</si>
  <si>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</si>
  <si>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</si>
  <si>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</si>
  <si>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</si>
  <si>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</si>
  <si>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</si>
  <si>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</si>
  <si>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</si>
  <si>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</si>
  <si>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</si>
  <si>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</si>
  <si>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</si>
  <si>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</si>
  <si>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</si>
  <si>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</si>
  <si>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</si>
  <si>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</si>
  <si>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</si>
  <si>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</si>
  <si>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</si>
  <si>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</si>
  <si>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</si>
  <si>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</si>
  <si>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</si>
  <si>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</si>
  <si>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</si>
  <si>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</si>
  <si>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</si>
  <si>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</si>
  <si>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</si>
  <si>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</si>
  <si>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</si>
  <si>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</si>
  <si>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</si>
  <si>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</si>
  <si>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</si>
  <si>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</si>
  <si>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</si>
  <si>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</si>
  <si>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</si>
  <si>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</si>
  <si>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</si>
  <si>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</si>
  <si>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</si>
  <si>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</si>
  <si>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</si>
  <si>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</si>
  <si>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</si>
  <si>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</si>
  <si>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</si>
  <si>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</si>
  <si>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</si>
  <si>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</si>
  <si>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</si>
  <si>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</si>
  <si>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</si>
  <si>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</si>
  <si>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</si>
  <si>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</si>
  <si>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</si>
  <si>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</si>
  <si>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</si>
  <si>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</si>
  <si>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</si>
  <si>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</si>
  <si>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</si>
  <si>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</si>
  <si>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</si>
  <si>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</si>
  <si>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</si>
  <si>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</si>
  <si>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</si>
  <si>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</si>
  <si>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</si>
  <si>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</si>
  <si>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</si>
  <si>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</si>
  <si>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</si>
  <si>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</si>
  <si>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</si>
  <si>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</si>
  <si>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</si>
  <si>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</si>
  <si>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</si>
  <si>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</si>
  <si>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</si>
  <si>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</si>
  <si>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</si>
  <si>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</si>
  <si>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</si>
  <si>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</si>
  <si>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</si>
  <si>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</si>
  <si>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</si>
  <si>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</si>
  <si>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</si>
  <si>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</si>
  <si>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</si>
  <si>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</si>
  <si>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</si>
  <si>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</si>
  <si>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</si>
  <si>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</si>
  <si>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</si>
  <si>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</si>
  <si>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</si>
  <si>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</si>
  <si>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</si>
  <si>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</si>
  <si>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</si>
  <si>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</si>
  <si>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</si>
  <si>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</si>
  <si>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</si>
  <si>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</si>
  <si>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</si>
  <si>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</si>
  <si>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</si>
  <si>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</si>
  <si>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</si>
  <si>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</si>
  <si>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</si>
  <si>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</si>
  <si>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</si>
  <si>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</si>
  <si>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</si>
  <si>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</si>
  <si>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</si>
  <si>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</si>
  <si>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</si>
  <si>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</si>
  <si>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</si>
  <si>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</si>
  <si>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</si>
  <si>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</si>
  <si>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</si>
  <si>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</si>
  <si>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</si>
  <si>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</si>
  <si>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</si>
  <si>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</si>
  <si>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</si>
  <si>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</si>
  <si>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</si>
  <si>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</si>
  <si>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</si>
  <si>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</si>
  <si>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</si>
  <si>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</si>
  <si>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</si>
  <si>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</si>
  <si>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</si>
  <si>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</si>
  <si>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</si>
  <si>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</si>
  <si>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</si>
  <si>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</si>
  <si>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</si>
  <si>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</si>
  <si>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</si>
  <si>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</si>
  <si>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</si>
  <si>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</si>
  <si>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</si>
  <si>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</si>
  <si>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</si>
  <si>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</si>
  <si>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</si>
  <si>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</si>
  <si>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</si>
  <si>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</si>
  <si>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</si>
  <si>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</si>
  <si>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</si>
  <si>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</si>
  <si>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</si>
  <si>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</si>
  <si>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</si>
  <si>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</si>
  <si>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</si>
  <si>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</si>
  <si>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</si>
  <si>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</si>
  <si>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</si>
  <si>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</si>
  <si>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</si>
  <si>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</si>
  <si>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</si>
  <si>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</si>
  <si>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</si>
  <si>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</si>
  <si>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</si>
  <si>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</si>
  <si>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</si>
  <si>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</si>
  <si>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</si>
  <si>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</si>
  <si>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</si>
  <si>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</si>
  <si>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</si>
  <si>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</si>
  <si>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</si>
  <si>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</si>
  <si>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</si>
  <si>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</si>
  <si>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</si>
  <si>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</si>
  <si>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</si>
  <si>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</si>
  <si>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</si>
  <si>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</si>
  <si>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</si>
  <si>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</si>
  <si>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</si>
  <si>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</si>
  <si>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</si>
  <si>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</si>
  <si>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</si>
  <si>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</si>
  <si>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</si>
  <si>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</si>
  <si>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</si>
  <si>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</si>
  <si>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</si>
  <si>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</si>
  <si>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</si>
  <si>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</si>
  <si>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</si>
  <si>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</si>
  <si>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</si>
  <si>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</si>
  <si>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</si>
  <si>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</si>
  <si>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</si>
  <si>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</si>
  <si>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</si>
  <si>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</si>
  <si>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</si>
  <si>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</si>
  <si>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</si>
  <si>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</si>
  <si>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</si>
  <si>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</si>
  <si>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</si>
  <si>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</si>
  <si>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</si>
  <si>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</si>
  <si>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</si>
  <si>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</si>
  <si>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</si>
  <si>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</si>
  <si>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</si>
  <si>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</si>
  <si>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</si>
  <si>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</si>
  <si>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</si>
  <si>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</si>
  <si>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</si>
  <si>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</si>
  <si>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</si>
  <si>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</si>
  <si>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</si>
  <si>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</si>
  <si>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</si>
  <si>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</si>
  <si>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</si>
  <si>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</si>
  <si>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</si>
  <si>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</si>
  <si>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</si>
  <si>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</si>
  <si>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</si>
  <si>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</si>
  <si>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</si>
  <si>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</si>
  <si>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</si>
  <si>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</si>
  <si>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</si>
  <si>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</si>
  <si>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</si>
  <si>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</si>
  <si>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</si>
  <si>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</si>
  <si>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</si>
  <si>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</si>
  <si>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</si>
  <si>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</si>
  <si>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</si>
  <si>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</si>
  <si>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</si>
  <si>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</si>
  <si>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</si>
  <si>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</si>
  <si>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</si>
  <si>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</si>
  <si>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</si>
  <si>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</si>
  <si>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</si>
  <si>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</si>
  <si>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</si>
  <si>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</si>
  <si>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</si>
  <si>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</si>
  <si>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</si>
  <si>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</si>
  <si>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</si>
  <si>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</si>
  <si>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</si>
  <si>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</si>
  <si>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</si>
  <si>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</si>
  <si>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</si>
  <si>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</si>
  <si>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</si>
  <si>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</si>
  <si>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</si>
  <si>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</si>
  <si>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</si>
  <si>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</si>
  <si>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</si>
  <si>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</si>
  <si>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</si>
  <si>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</si>
  <si>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</si>
  <si>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</si>
  <si>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</si>
  <si>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</si>
  <si>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</si>
  <si>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</si>
  <si>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</si>
  <si>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</si>
  <si>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</si>
  <si>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</si>
  <si>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</si>
  <si>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</si>
  <si>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</si>
  <si>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</si>
  <si>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</si>
  <si>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</si>
  <si>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</si>
  <si>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</si>
  <si>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</si>
  <si>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</si>
  <si>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</si>
  <si>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</si>
  <si>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</si>
  <si>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</si>
  <si>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</si>
  <si>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</si>
  <si>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</si>
  <si>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</si>
  <si>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</si>
  <si>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</si>
  <si>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</si>
  <si>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</si>
  <si>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</si>
  <si>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</si>
  <si>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</si>
  <si>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</si>
  <si>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</si>
  <si>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</si>
  <si>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</si>
  <si>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</si>
  <si>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</si>
  <si>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</si>
  <si>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</si>
  <si>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</si>
  <si>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</si>
  <si>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</si>
  <si>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</si>
  <si>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</si>
  <si>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</si>
  <si>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</si>
  <si>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</si>
  <si>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</si>
  <si>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</si>
  <si>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</si>
  <si>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</si>
  <si>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</si>
  <si>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</si>
  <si>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</si>
  <si>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</si>
  <si>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</si>
  <si>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</si>
  <si>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</si>
  <si>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</si>
  <si>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</si>
  <si>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</si>
  <si>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</si>
  <si>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</si>
  <si>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</si>
  <si>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</si>
  <si>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</si>
  <si>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</si>
  <si>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</si>
  <si>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</si>
  <si>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</si>
  <si>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</si>
  <si>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</si>
  <si>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</si>
  <si>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</si>
  <si>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</si>
  <si>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</si>
  <si>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</si>
  <si>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</si>
  <si>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</si>
  <si>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</si>
  <si>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</si>
  <si>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</si>
  <si>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</si>
  <si>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</si>
  <si>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</si>
  <si>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</si>
  <si>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</si>
  <si>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</si>
  <si>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</si>
  <si>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</si>
  <si>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</si>
  <si>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</si>
  <si>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</si>
  <si>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</si>
  <si>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</si>
  <si>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</si>
  <si>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</si>
  <si>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</si>
  <si>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</si>
  <si>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</si>
  <si>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</si>
  <si>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</si>
  <si>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</si>
  <si>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</si>
  <si>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</si>
  <si>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</si>
  <si>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</si>
  <si>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</si>
  <si>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</si>
  <si>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</si>
  <si>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</si>
  <si>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</si>
  <si>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</si>
  <si>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</si>
  <si>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</si>
  <si>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</si>
  <si>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</si>
  <si>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</si>
  <si>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</si>
  <si>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</si>
  <si>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</si>
  <si>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</si>
  <si>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</si>
  <si>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</si>
  <si>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</si>
  <si>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</si>
  <si>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</si>
  <si>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</si>
  <si>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</si>
  <si>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</si>
  <si>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</si>
  <si>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</si>
  <si>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</si>
  <si>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</si>
  <si>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</si>
  <si>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</si>
  <si>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</si>
  <si>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</si>
  <si>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</si>
  <si>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</si>
  <si>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</si>
  <si>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</si>
  <si>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</si>
  <si>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</si>
  <si>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</si>
  <si>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</si>
  <si>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</si>
  <si>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</si>
  <si>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</si>
  <si>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</si>
  <si>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</si>
  <si>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</si>
  <si>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</si>
  <si>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</si>
  <si>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</si>
  <si>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</si>
  <si>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</si>
  <si>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</si>
  <si>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</si>
  <si>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</si>
  <si>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</si>
  <si>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</si>
  <si>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</si>
  <si>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</si>
  <si>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</si>
  <si>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</si>
  <si>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</si>
  <si>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</si>
  <si>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</si>
  <si>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</si>
  <si>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</si>
  <si>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</si>
  <si>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</si>
  <si>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</si>
  <si>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</si>
  <si>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</si>
  <si>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</si>
  <si>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</si>
  <si>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</si>
  <si>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</si>
  <si>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</si>
  <si>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</si>
  <si>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</si>
  <si>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</si>
  <si>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</si>
  <si>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</si>
  <si>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</si>
  <si>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</si>
  <si>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</si>
  <si>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</si>
  <si>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</si>
  <si>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</si>
  <si>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</si>
  <si>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</si>
  <si>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</si>
  <si>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</si>
  <si>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</si>
  <si>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</si>
  <si>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</si>
  <si>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</si>
  <si>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</si>
  <si>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</si>
  <si>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</si>
  <si>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</si>
  <si>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</si>
  <si>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</si>
  <si>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</si>
  <si>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</si>
  <si>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</si>
  <si>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</si>
  <si>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</si>
  <si>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</si>
  <si>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</si>
  <si>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</si>
  <si>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</si>
  <si>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</si>
  <si>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</si>
  <si>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</si>
  <si>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</si>
  <si>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</si>
  <si>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</si>
  <si>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</si>
  <si>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</si>
  <si>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</si>
  <si>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</si>
  <si>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</si>
  <si>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</si>
  <si>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</si>
  <si>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</si>
  <si>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</si>
  <si>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</si>
  <si>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</si>
  <si>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</si>
  <si>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</si>
  <si>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</si>
  <si>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</si>
  <si>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</si>
  <si>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</si>
  <si>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</si>
  <si>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</si>
  <si>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</si>
  <si>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</si>
  <si>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</si>
  <si>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</si>
  <si>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</si>
  <si>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</si>
  <si>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</si>
  <si>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</si>
  <si>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</si>
  <si>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</si>
  <si>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</si>
  <si>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</si>
  <si>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</si>
  <si>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</si>
  <si>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</si>
  <si>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</si>
  <si>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</si>
  <si>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</si>
  <si>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</si>
  <si>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</si>
  <si>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</si>
  <si>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</si>
  <si>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</si>
  <si>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</si>
  <si>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</si>
  <si>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</si>
  <si>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</si>
  <si>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</si>
  <si>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</si>
  <si>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</si>
  <si>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</si>
  <si>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</si>
  <si>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</si>
  <si>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</si>
  <si>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</si>
  <si>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</si>
  <si>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</si>
  <si>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</si>
  <si>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</si>
  <si>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</si>
  <si>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</si>
  <si>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</si>
  <si>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</si>
  <si>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</si>
  <si>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</si>
  <si>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</si>
  <si>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</si>
  <si>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</si>
  <si>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</si>
  <si>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</si>
  <si>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</si>
  <si>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</si>
  <si>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</si>
  <si>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</si>
  <si>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</si>
  <si>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</si>
  <si>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</si>
  <si>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</si>
  <si>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</si>
  <si>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</si>
  <si>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</si>
  <si>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</si>
  <si>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</si>
  <si>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</si>
  <si>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</si>
  <si>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</si>
  <si>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</si>
  <si>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</si>
  <si>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</si>
  <si>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</si>
  <si>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</si>
  <si>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</si>
  <si>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</si>
  <si>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</si>
  <si>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</si>
  <si>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</si>
  <si>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</si>
  <si>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</si>
  <si>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</si>
  <si>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</si>
  <si>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</si>
  <si>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</si>
  <si>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</si>
  <si>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</si>
  <si>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</si>
  <si>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</si>
  <si>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</si>
  <si>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</si>
  <si>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</si>
  <si>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</si>
  <si>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</si>
  <si>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</si>
  <si>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</si>
  <si>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</si>
  <si>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</si>
  <si>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</si>
  <si>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</si>
  <si>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</si>
  <si>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</si>
  <si>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</si>
  <si>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</si>
  <si>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</si>
  <si>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</si>
  <si>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</si>
  <si>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</si>
  <si>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</si>
  <si>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</si>
  <si>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</si>
  <si>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</si>
  <si>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</si>
  <si>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</si>
  <si>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</si>
  <si>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</si>
  <si>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</si>
  <si>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</si>
  <si>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</si>
  <si>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</si>
  <si>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</si>
  <si>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</si>
  <si>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</si>
  <si>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</si>
  <si>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</si>
  <si>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</si>
  <si>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</si>
  <si>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</si>
  <si>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</si>
  <si>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</si>
  <si>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</si>
  <si>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</si>
  <si>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</si>
  <si>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</si>
  <si>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</si>
  <si>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</si>
  <si>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</si>
  <si>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</si>
  <si>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</si>
  <si>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</si>
  <si>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</si>
  <si>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</si>
  <si>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</si>
  <si>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</si>
  <si>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</si>
  <si>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</si>
  <si>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</si>
  <si>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</si>
  <si>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</si>
  <si>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</si>
  <si>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</si>
  <si>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</si>
  <si>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</si>
  <si>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</si>
  <si>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</si>
  <si>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</si>
  <si>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</si>
  <si>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</si>
  <si>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</si>
  <si>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</si>
  <si>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</si>
  <si>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</si>
  <si>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</si>
  <si>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</si>
  <si>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</si>
  <si>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</si>
  <si>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</si>
  <si>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</si>
  <si>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</si>
  <si>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</si>
  <si>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</si>
  <si>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</si>
  <si>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</si>
  <si>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</si>
  <si>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</si>
  <si>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</si>
  <si>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</si>
  <si>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</si>
  <si>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</si>
  <si>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</si>
  <si>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</si>
  <si>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</si>
  <si>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</si>
  <si>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</si>
  <si>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</si>
  <si>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</si>
  <si>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</si>
  <si>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</si>
  <si>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</si>
  <si>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</si>
  <si>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</si>
  <si>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</si>
  <si>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</si>
  <si>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</si>
  <si>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</si>
  <si>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</si>
  <si>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</si>
  <si>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</si>
  <si>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</si>
  <si>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</si>
  <si>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</si>
  <si>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</si>
  <si>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</si>
  <si>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</si>
  <si>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</si>
  <si>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</si>
  <si>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</si>
  <si>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</si>
  <si>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</si>
  <si>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</si>
  <si>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</si>
  <si>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</si>
  <si>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</si>
  <si>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</si>
  <si>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</si>
  <si>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</si>
  <si>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</si>
  <si>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</si>
  <si>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</si>
  <si>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</si>
  <si>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</si>
  <si>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</si>
  <si>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</si>
  <si>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</si>
  <si>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</si>
  <si>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</si>
  <si>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</si>
  <si>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</si>
  <si>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</si>
  <si>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</si>
  <si>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</si>
  <si>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</si>
  <si>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</si>
  <si>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</si>
  <si>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</si>
  <si>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</si>
  <si>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</si>
  <si>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</si>
  <si>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</si>
  <si>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</si>
  <si>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</si>
  <si>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</si>
  <si>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</si>
  <si>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</si>
  <si>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</si>
  <si>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</si>
  <si>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</si>
  <si>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</si>
  <si>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</si>
  <si>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</si>
  <si>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</si>
  <si>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</si>
  <si>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</si>
  <si>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</si>
  <si>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</si>
  <si>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</si>
  <si>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</si>
  <si>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</si>
  <si>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</si>
  <si>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</si>
  <si>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</si>
  <si>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</si>
  <si>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</si>
  <si>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</si>
  <si>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</si>
  <si>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</si>
  <si>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</si>
  <si>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</si>
  <si>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</si>
  <si>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</si>
  <si>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</si>
  <si>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</si>
  <si>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</si>
  <si>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</si>
  <si>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</si>
  <si>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</si>
  <si>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</si>
  <si>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</si>
  <si>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</si>
  <si>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</si>
  <si>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</si>
  <si>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</si>
  <si>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</si>
  <si>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</si>
  <si>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</si>
  <si>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</si>
  <si>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</si>
  <si>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</si>
  <si>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</si>
  <si>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</si>
  <si>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</si>
  <si>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</si>
  <si>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</si>
  <si>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</si>
  <si>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</si>
  <si>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</si>
  <si>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</si>
  <si>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</si>
  <si>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</si>
  <si>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</si>
  <si>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</si>
  <si>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</si>
  <si>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</si>
  <si>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</si>
  <si>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</si>
  <si>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</si>
  <si>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</si>
  <si>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</si>
  <si>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</si>
  <si>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</si>
  <si>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</si>
  <si>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</si>
  <si>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</si>
  <si>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</si>
  <si>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</si>
  <si>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</si>
  <si>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</si>
  <si>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</si>
  <si>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</si>
  <si>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</si>
  <si>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</si>
  <si>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</si>
  <si>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</si>
  <si>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</si>
  <si>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</si>
  <si>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</si>
  <si>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</si>
  <si>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</si>
  <si>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</si>
  <si>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</si>
  <si>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</si>
  <si>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</si>
  <si>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</si>
  <si>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</si>
  <si>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</si>
  <si>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</si>
  <si>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</si>
  <si>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</si>
  <si>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</si>
  <si>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</si>
  <si>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</si>
  <si>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</si>
  <si>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</si>
  <si>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</si>
  <si>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</si>
  <si>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</si>
  <si>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</si>
  <si>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</si>
  <si>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</si>
  <si>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</si>
  <si>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</si>
  <si>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</si>
  <si>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</si>
  <si>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</si>
  <si>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</si>
  <si>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</si>
  <si>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</si>
  <si>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</si>
  <si>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</si>
  <si>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</si>
  <si>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</si>
  <si>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</si>
  <si>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</si>
  <si>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</si>
  <si>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</si>
  <si>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</si>
  <si>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</si>
  <si>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</si>
  <si>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</si>
  <si>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</si>
  <si>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</si>
  <si>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</si>
  <si>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</si>
  <si>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</si>
  <si>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</si>
  <si>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</si>
  <si>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</si>
  <si>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</si>
  <si>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</si>
  <si>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</si>
  <si>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</si>
  <si>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</si>
  <si>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</si>
  <si>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</si>
  <si>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</si>
  <si>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</si>
  <si>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</si>
  <si>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</si>
  <si>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</si>
  <si>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</si>
  <si>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</si>
  <si>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</si>
  <si>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</si>
  <si>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</si>
  <si>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</si>
  <si>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</si>
  <si>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</si>
  <si>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</si>
  <si>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</si>
  <si>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</si>
  <si>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</si>
  <si>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</si>
  <si>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</si>
  <si>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</si>
  <si>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</si>
  <si>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</si>
  <si>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</si>
  <si>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</si>
  <si>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</si>
  <si>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</si>
  <si>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</si>
  <si>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</si>
  <si>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</si>
  <si>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</si>
  <si>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</si>
  <si>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</si>
  <si>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</si>
  <si>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</si>
  <si>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</si>
  <si>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</si>
  <si>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</si>
  <si>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</si>
  <si>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</si>
  <si>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</si>
  <si>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</si>
  <si>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</si>
  <si>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</si>
  <si>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</si>
  <si>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</si>
  <si>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</si>
  <si>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</si>
  <si>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</si>
  <si>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</si>
  <si>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</si>
  <si>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</si>
  <si>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</si>
  <si>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</si>
  <si>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</si>
  <si>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</si>
  <si>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</si>
  <si>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</si>
  <si>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</si>
  <si>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</si>
  <si>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</si>
  <si>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</si>
  <si>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</si>
  <si>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</si>
  <si>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</si>
  <si>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</si>
  <si>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</si>
  <si>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</si>
  <si>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</si>
  <si>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</si>
  <si>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</si>
  <si>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</si>
  <si>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</si>
  <si>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</si>
  <si>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</si>
  <si>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</si>
  <si>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</si>
  <si>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</si>
  <si>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</si>
  <si>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</si>
  <si>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</si>
  <si>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</si>
  <si>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</si>
  <si>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</si>
  <si>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</si>
  <si>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</si>
  <si>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</si>
  <si>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</si>
  <si>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</si>
  <si>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</si>
  <si>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</si>
  <si>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</si>
  <si>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</si>
  <si>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</si>
  <si>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</si>
  <si>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</si>
  <si>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</si>
  <si>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</si>
  <si>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</si>
  <si>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</si>
  <si>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</si>
  <si>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</si>
  <si>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</si>
  <si>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</si>
  <si>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</si>
  <si>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</si>
  <si>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</si>
  <si>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</si>
  <si>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</si>
  <si>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</si>
  <si>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</si>
  <si>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</si>
  <si>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</si>
  <si>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</si>
  <si>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</si>
  <si>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</si>
  <si>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</si>
  <si>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</si>
  <si>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</si>
  <si>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</si>
  <si>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</si>
  <si>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</si>
  <si>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</si>
  <si>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</si>
  <si>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</si>
  <si>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</si>
  <si>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</si>
  <si>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</si>
  <si>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</si>
  <si>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</si>
  <si>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</si>
  <si>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</si>
  <si>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</si>
  <si>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</si>
  <si>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</si>
  <si>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</si>
  <si>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</si>
  <si>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</si>
  <si>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</si>
  <si>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</si>
  <si>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</si>
  <si>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</si>
  <si>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</si>
  <si>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</si>
  <si>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</si>
  <si>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</si>
  <si>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</si>
  <si>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</si>
  <si>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</si>
  <si>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</si>
  <si>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</si>
  <si>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</si>
  <si>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</si>
  <si>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</si>
  <si>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</si>
  <si>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</si>
  <si>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</si>
  <si>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</si>
  <si>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</si>
  <si>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</si>
  <si>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</si>
  <si>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</si>
  <si>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</si>
  <si>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</si>
  <si>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</si>
  <si>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</si>
  <si>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</si>
  <si>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</si>
  <si>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</si>
  <si>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</si>
  <si>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</si>
  <si>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</si>
  <si>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</si>
  <si>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</si>
  <si>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</si>
  <si>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</si>
  <si>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</si>
  <si>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</si>
  <si>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</si>
  <si>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</si>
  <si>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</si>
  <si>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</si>
  <si>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</si>
  <si>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</si>
  <si>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</si>
  <si>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</si>
  <si>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</si>
  <si>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</si>
  <si>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</si>
  <si>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</si>
  <si>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</si>
  <si>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</si>
  <si>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</si>
  <si>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</si>
  <si>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</si>
  <si>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</si>
  <si>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</si>
  <si>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</si>
  <si>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</si>
  <si>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</si>
  <si>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</si>
  <si>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</si>
  <si>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</si>
  <si>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</si>
  <si>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</si>
  <si>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</si>
  <si>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</si>
  <si>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</si>
  <si>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</si>
  <si>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</si>
  <si>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</si>
  <si>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</si>
  <si>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</si>
  <si>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</si>
  <si>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</si>
  <si>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</si>
  <si>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</si>
  <si>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</si>
  <si>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</si>
  <si>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</si>
  <si>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</si>
  <si>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</si>
  <si>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</si>
  <si>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</si>
  <si>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</si>
  <si>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</si>
  <si>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</si>
  <si>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</si>
  <si>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</si>
  <si>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</si>
  <si>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</si>
  <si>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</si>
  <si>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</si>
  <si>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</si>
  <si>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</si>
  <si>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</si>
  <si>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</si>
  <si>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</si>
  <si>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</si>
  <si>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</si>
  <si>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</si>
  <si>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</si>
  <si>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</si>
  <si>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</si>
  <si>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</si>
  <si>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</si>
  <si>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</si>
  <si>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</si>
  <si>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</si>
  <si>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</si>
  <si>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</si>
  <si>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</si>
  <si>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</si>
  <si>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</si>
  <si>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</si>
  <si>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</si>
  <si>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</si>
  <si>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</si>
  <si>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</si>
  <si>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</si>
  <si>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</si>
  <si>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</si>
  <si>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</si>
  <si>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</si>
  <si>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</si>
  <si>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</si>
  <si>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</si>
  <si>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</si>
  <si>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</si>
  <si>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</si>
  <si>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</si>
  <si>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</si>
  <si>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</si>
  <si>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</si>
  <si>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</si>
  <si>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</si>
  <si>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</si>
  <si>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</si>
  <si>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</si>
  <si>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</si>
  <si>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</si>
  <si>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</si>
  <si>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</si>
  <si>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</si>
  <si>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</si>
  <si>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</si>
  <si>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</si>
  <si>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</si>
  <si>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</si>
  <si>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</si>
  <si>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</si>
  <si>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</si>
  <si>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</si>
  <si>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</si>
  <si>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</si>
  <si>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</si>
  <si>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</si>
  <si>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</si>
  <si>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</si>
  <si>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</si>
  <si>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</si>
  <si>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</si>
  <si>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</si>
  <si>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</si>
  <si>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</si>
  <si>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</si>
  <si>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</si>
  <si>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</si>
  <si>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</si>
  <si>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</si>
  <si>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</si>
  <si>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</si>
  <si>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</si>
  <si>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</si>
  <si>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</si>
  <si>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</si>
  <si>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</si>
  <si>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</si>
  <si>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</si>
  <si>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</si>
  <si>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</si>
  <si>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</si>
  <si>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</si>
  <si>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</si>
  <si>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</si>
  <si>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</si>
  <si>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</si>
  <si>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</si>
  <si>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</si>
  <si>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</si>
  <si>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</si>
  <si>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</si>
  <si>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</si>
  <si>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</si>
  <si>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</si>
  <si>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</si>
  <si>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</si>
  <si>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</si>
  <si>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</si>
  <si>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</si>
  <si>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</si>
  <si>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</si>
  <si>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</si>
  <si>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</si>
  <si>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</si>
  <si>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</si>
  <si>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</si>
  <si>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</si>
  <si>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</si>
  <si>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</si>
  <si>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</si>
  <si>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</si>
  <si>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</si>
  <si>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</si>
  <si>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</si>
  <si>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</si>
  <si>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</si>
  <si>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</si>
  <si>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</si>
  <si>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</si>
  <si>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</si>
  <si>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</si>
  <si>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</si>
  <si>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</si>
  <si>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</si>
  <si>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</si>
  <si>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</si>
  <si>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</si>
  <si>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</si>
  <si>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</si>
  <si>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</si>
  <si>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</si>
  <si>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</si>
  <si>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</si>
  <si>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</si>
  <si>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</si>
  <si>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</si>
  <si>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</si>
  <si>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</si>
  <si>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</si>
  <si>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</si>
  <si>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</si>
  <si>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</si>
  <si>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</si>
  <si>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</si>
  <si>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</si>
  <si>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</si>
  <si>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</si>
  <si>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</si>
  <si>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</si>
  <si>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</si>
  <si>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</si>
  <si>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</si>
  <si>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</si>
  <si>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</si>
  <si>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</si>
  <si>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</si>
  <si>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</si>
  <si>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</si>
  <si>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</si>
  <si>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</si>
  <si>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</si>
  <si>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</si>
  <si>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</si>
  <si>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</si>
  <si>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</si>
  <si>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</si>
  <si>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</si>
  <si>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</si>
  <si>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</si>
  <si>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</si>
  <si>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</si>
  <si>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</si>
  <si>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</si>
  <si>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</si>
  <si>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</si>
  <si>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</si>
  <si>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</si>
  <si>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</si>
  <si>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</si>
  <si>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</si>
  <si>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</si>
  <si>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</si>
  <si>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</si>
  <si>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</si>
  <si>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</si>
  <si>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</si>
  <si>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</si>
  <si>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</si>
  <si>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</si>
  <si>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</si>
  <si>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</si>
  <si>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</si>
  <si>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</si>
  <si>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</si>
  <si>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</si>
  <si>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</si>
  <si>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</si>
  <si>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</si>
  <si>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</si>
  <si>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</si>
  <si>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</si>
  <si>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</si>
  <si>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</si>
  <si>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</si>
  <si>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</si>
  <si>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</si>
  <si>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</si>
  <si>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</si>
  <si>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</si>
  <si>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</si>
  <si>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</si>
  <si>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</si>
  <si>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</si>
  <si>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</si>
  <si>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</si>
  <si>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</si>
  <si>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</si>
  <si>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</si>
  <si>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</si>
  <si>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</si>
  <si>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</si>
  <si>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</si>
  <si>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</si>
  <si>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</si>
  <si>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</si>
  <si>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</si>
  <si>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</si>
  <si>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</si>
  <si>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</si>
  <si>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</si>
  <si>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</si>
  <si>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</si>
  <si>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</si>
  <si>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</si>
  <si>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</si>
  <si>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</si>
  <si>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</si>
  <si>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</si>
  <si>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</si>
  <si>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</si>
  <si>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</si>
  <si>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</si>
  <si>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</si>
  <si>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</si>
  <si>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</si>
  <si>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</si>
  <si>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</si>
  <si>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</si>
  <si>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</si>
  <si>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</si>
  <si>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</si>
  <si>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</si>
  <si>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</si>
  <si>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</si>
  <si>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</si>
  <si>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</si>
  <si>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</si>
  <si>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</si>
  <si>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</si>
  <si>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</si>
  <si>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</si>
  <si>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</si>
  <si>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</si>
  <si>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</si>
  <si>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</si>
  <si>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</si>
  <si>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</si>
  <si>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</si>
  <si>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</si>
  <si>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</si>
  <si>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</si>
  <si>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</si>
  <si>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</si>
  <si>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</si>
  <si>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</si>
  <si>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</si>
  <si>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</si>
  <si>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</si>
  <si>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</si>
  <si>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</si>
  <si>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</si>
  <si>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</si>
  <si>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</si>
  <si>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</si>
  <si>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</si>
  <si>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</si>
  <si>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</si>
  <si>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</si>
  <si>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</si>
  <si>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</si>
  <si>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</si>
  <si>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</si>
  <si>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</si>
  <si>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</si>
  <si>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</si>
  <si>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</si>
  <si>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</si>
  <si>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</si>
  <si>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</si>
  <si>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</si>
  <si>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</si>
  <si>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</si>
  <si>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</si>
  <si>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</si>
  <si>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</si>
  <si>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</si>
  <si>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</si>
  <si>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</si>
  <si>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</si>
  <si>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</si>
  <si>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</si>
  <si>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</si>
  <si>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</si>
  <si>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</si>
  <si>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</si>
  <si>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</si>
  <si>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</si>
  <si>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</si>
  <si>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</si>
  <si>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</si>
  <si>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</si>
  <si>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</si>
  <si>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</si>
  <si>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</si>
  <si>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</si>
  <si>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</si>
  <si>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</si>
  <si>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</si>
  <si>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</si>
  <si>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</si>
  <si>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</si>
  <si>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</si>
  <si>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</si>
  <si>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</si>
  <si>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</si>
  <si>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</si>
  <si>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</si>
  <si>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</si>
  <si>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</si>
  <si>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</si>
  <si>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</si>
  <si>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</si>
  <si>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</si>
  <si>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</si>
  <si>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</si>
  <si>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</si>
  <si>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</si>
  <si>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</si>
  <si>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</si>
  <si>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</si>
  <si>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</si>
  <si>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</si>
  <si>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</si>
  <si>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</si>
  <si>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</si>
  <si>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</si>
  <si>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</si>
  <si>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</si>
  <si>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</si>
  <si>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</si>
  <si>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</si>
  <si>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</si>
  <si>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</si>
  <si>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</si>
  <si>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</si>
  <si>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</si>
  <si>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</si>
  <si>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</si>
  <si>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</si>
  <si>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</si>
  <si>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</si>
  <si>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</si>
  <si>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</si>
  <si>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</si>
  <si>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</si>
  <si>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</si>
  <si>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</si>
  <si>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</si>
  <si>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</si>
  <si>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</si>
  <si>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</si>
  <si>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</si>
  <si>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</si>
  <si>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</si>
  <si>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</si>
  <si>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</si>
  <si>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</si>
  <si>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</si>
  <si>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</si>
  <si>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</si>
  <si>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</si>
  <si>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</si>
  <si>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</si>
  <si>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</si>
  <si>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</si>
  <si>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</si>
  <si>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</si>
  <si>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</si>
  <si>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</si>
  <si>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</si>
  <si>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</si>
  <si>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</si>
  <si>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</si>
  <si>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</si>
  <si>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</si>
  <si>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</si>
  <si>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</si>
  <si>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</si>
  <si>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</si>
  <si>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</si>
  <si>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</si>
  <si>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</si>
  <si>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</si>
  <si>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</si>
  <si>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</si>
  <si>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</si>
  <si>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</si>
  <si>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</si>
  <si>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</si>
  <si>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</si>
  <si>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</si>
  <si>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</si>
  <si>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</si>
  <si>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</si>
  <si>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</si>
  <si>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</si>
  <si>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</si>
  <si>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</si>
  <si>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</si>
  <si>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</si>
  <si>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</si>
  <si>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</si>
  <si>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</si>
  <si>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</si>
  <si>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</si>
  <si>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</si>
  <si>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</si>
  <si>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</si>
  <si>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</si>
  <si>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</si>
  <si>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</si>
  <si>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</si>
  <si>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</si>
  <si>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</si>
  <si>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</si>
  <si>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</si>
  <si>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</si>
  <si>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</si>
  <si>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</si>
  <si>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</si>
  <si>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</si>
  <si>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</si>
  <si>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</si>
  <si>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</si>
  <si>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</si>
  <si>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</si>
  <si>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</si>
  <si>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</si>
  <si>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</si>
  <si>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</si>
  <si>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</si>
  <si>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</si>
  <si>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</si>
  <si>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</si>
  <si>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</si>
  <si>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</si>
  <si>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</si>
  <si>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</si>
  <si>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</si>
  <si>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</si>
  <si>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</si>
  <si>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</si>
  <si>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</si>
  <si>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</si>
  <si>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</si>
  <si>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</si>
  <si>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</si>
  <si>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</si>
  <si>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</si>
  <si>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</si>
  <si>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</si>
  <si>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</si>
  <si>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</si>
  <si>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</si>
  <si>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</si>
  <si>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</si>
  <si>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</si>
  <si>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</si>
  <si>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</si>
  <si>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</si>
  <si>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</si>
  <si>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</si>
  <si>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</si>
  <si>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</si>
  <si>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</si>
  <si>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</si>
  <si>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</si>
  <si>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</si>
  <si>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</si>
  <si>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</si>
  <si>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</si>
  <si>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</si>
  <si>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</si>
  <si>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</si>
  <si>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</si>
  <si>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</si>
  <si>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</si>
  <si>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</si>
  <si>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</si>
  <si>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</si>
  <si>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</si>
  <si>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</si>
  <si>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</si>
  <si>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</si>
  <si>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</si>
  <si>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</si>
  <si>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</si>
  <si>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</si>
  <si>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</si>
  <si>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</si>
  <si>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</si>
  <si>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</si>
  <si>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</si>
  <si>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</si>
  <si>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</si>
  <si>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</si>
  <si>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</si>
  <si>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</si>
  <si>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</si>
  <si>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</si>
  <si>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</si>
  <si>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</si>
  <si>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</si>
  <si>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</si>
  <si>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</si>
  <si>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</si>
  <si>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</si>
  <si>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</si>
  <si>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</si>
  <si>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</si>
  <si>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</si>
  <si>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</si>
  <si>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</si>
  <si>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</si>
  <si>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</si>
  <si>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</si>
  <si>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</si>
  <si>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</si>
  <si>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</si>
  <si>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</si>
  <si>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</si>
  <si>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</si>
  <si>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</si>
  <si>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</si>
  <si>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</si>
  <si>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</si>
  <si>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</si>
  <si>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</si>
  <si>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</si>
  <si>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</si>
  <si>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</si>
  <si>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</si>
  <si>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</si>
  <si>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</si>
  <si>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</si>
  <si>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</si>
  <si>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</si>
  <si>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</si>
  <si>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</si>
  <si>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</si>
  <si>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</si>
  <si>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</si>
  <si>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</si>
  <si>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</si>
  <si>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</si>
  <si>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</si>
  <si>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</si>
  <si>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</si>
  <si>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</si>
  <si>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</si>
  <si>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</si>
  <si>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</si>
  <si>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</si>
  <si>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</si>
  <si>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</si>
  <si>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</si>
  <si>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</si>
  <si>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</si>
  <si>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</si>
  <si>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</si>
  <si>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</si>
  <si>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</si>
  <si>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</si>
  <si>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</si>
  <si>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</si>
  <si>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</si>
  <si>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</si>
  <si>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</si>
  <si>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</si>
  <si>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</si>
  <si>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</si>
  <si>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</si>
  <si>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</si>
  <si>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</si>
  <si>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</si>
  <si>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</si>
  <si>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</si>
  <si>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</si>
  <si>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</si>
  <si>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</si>
  <si>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</si>
  <si>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</si>
  <si>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</si>
  <si>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</si>
  <si>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</si>
  <si>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</si>
  <si>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</si>
  <si>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</si>
  <si>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</si>
  <si>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</si>
  <si>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</si>
  <si>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</si>
  <si>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</si>
  <si>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</si>
  <si>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</si>
  <si>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</si>
  <si>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</si>
  <si>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</si>
  <si>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</si>
  <si>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</si>
  <si>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</si>
  <si>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</si>
  <si>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</si>
  <si>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</si>
  <si>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</si>
  <si>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</si>
  <si>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</si>
  <si>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</si>
  <si>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</si>
  <si>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</si>
  <si>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</si>
  <si>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</si>
  <si>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</si>
  <si>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</si>
  <si>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</si>
  <si>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</si>
  <si>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</si>
  <si>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</si>
  <si>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</si>
  <si>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</si>
  <si>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</si>
  <si>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</si>
  <si>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</si>
  <si>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</si>
  <si>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</si>
  <si>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</si>
  <si>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</si>
  <si>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</si>
  <si>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</si>
  <si>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</si>
  <si>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</si>
  <si>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</si>
  <si>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</si>
  <si>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</si>
  <si>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</si>
  <si>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</si>
  <si>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</si>
  <si>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</si>
  <si>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</si>
  <si>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</si>
  <si>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</si>
  <si>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</si>
  <si>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</si>
  <si>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</si>
  <si>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</si>
  <si>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</si>
  <si>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</si>
  <si>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</si>
  <si>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</si>
  <si>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</si>
  <si>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</si>
  <si>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</si>
  <si>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</si>
  <si>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</si>
  <si>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</si>
  <si>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</si>
  <si>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</si>
  <si>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</si>
  <si>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</si>
  <si>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</si>
  <si>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</si>
  <si>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</si>
  <si>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</si>
  <si>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</si>
  <si>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</si>
  <si>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</si>
  <si>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</si>
  <si>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</si>
  <si>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</si>
  <si>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</si>
  <si>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</si>
  <si>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</si>
  <si>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</si>
  <si>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</si>
  <si>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</si>
  <si>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</si>
  <si>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</si>
  <si>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</si>
  <si>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</si>
  <si>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</si>
  <si>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</si>
  <si>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</si>
  <si>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</si>
  <si>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</si>
  <si>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</si>
  <si>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</si>
  <si>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</si>
  <si>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</si>
  <si>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</si>
  <si>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</si>
  <si>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</si>
  <si>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</si>
  <si>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</si>
  <si>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</si>
  <si>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</si>
  <si>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</si>
  <si>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</si>
  <si>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</si>
  <si>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</si>
  <si>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</si>
  <si>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</si>
  <si>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</si>
  <si>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</si>
  <si>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</si>
  <si>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</si>
  <si>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</si>
  <si>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</si>
  <si>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</si>
  <si>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</si>
  <si>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</si>
  <si>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</si>
  <si>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</si>
  <si>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</si>
  <si>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</si>
  <si>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</si>
  <si>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</si>
  <si>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</si>
  <si>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</si>
  <si>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</si>
  <si>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</si>
  <si>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</si>
  <si>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</si>
  <si>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</si>
  <si>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</si>
  <si>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</si>
  <si>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</si>
  <si>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</si>
  <si>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</si>
  <si>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</si>
  <si>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</si>
  <si>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</si>
  <si>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</si>
  <si>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</si>
  <si>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</si>
  <si>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</si>
  <si>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</si>
  <si>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</si>
  <si>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</si>
  <si>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</si>
  <si>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</si>
  <si>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</si>
  <si>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</si>
  <si>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</si>
  <si>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</si>
  <si>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</si>
  <si>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</si>
  <si>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</si>
  <si>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</si>
  <si>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</si>
  <si>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</si>
  <si>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</si>
  <si>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</si>
  <si>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</si>
  <si>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</si>
  <si>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</si>
  <si>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</si>
  <si>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</si>
  <si>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</si>
  <si>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</si>
  <si>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</si>
  <si>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</si>
  <si>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</si>
  <si>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</si>
  <si>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</si>
  <si>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</si>
  <si>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</si>
  <si>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</si>
  <si>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</si>
  <si>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</si>
  <si>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</si>
  <si>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</si>
  <si>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</si>
  <si>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</si>
  <si>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</si>
  <si>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</si>
  <si>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</si>
  <si>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</si>
  <si>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</si>
  <si>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</si>
  <si>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</si>
  <si>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</si>
  <si>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</si>
  <si>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</si>
  <si>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</si>
  <si>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</si>
  <si>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</si>
  <si>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</si>
  <si>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</si>
  <si>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</si>
  <si>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</si>
  <si>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</si>
  <si>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</si>
  <si>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</si>
  <si>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</si>
  <si>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</si>
  <si>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</si>
  <si>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</si>
  <si>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</si>
  <si>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</si>
  <si>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</si>
  <si>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</si>
  <si>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</si>
  <si>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</si>
  <si>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</si>
  <si>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</si>
  <si>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</si>
  <si>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</si>
  <si>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</si>
  <si>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</si>
  <si>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</si>
  <si>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</si>
  <si>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</si>
  <si>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</si>
  <si>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</si>
  <si>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</si>
  <si>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</si>
  <si>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</si>
  <si>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</si>
  <si>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</si>
  <si>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</si>
  <si>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</si>
  <si>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</si>
  <si>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</si>
  <si>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</si>
  <si>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</si>
  <si>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</si>
  <si>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</si>
  <si>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</si>
  <si>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</si>
  <si>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</si>
  <si>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</si>
  <si>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</si>
  <si>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</si>
  <si>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</si>
  <si>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</si>
  <si>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</si>
  <si>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</si>
  <si>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</si>
  <si>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</si>
  <si>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</si>
  <si>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</si>
  <si>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</si>
  <si>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</si>
  <si>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</si>
  <si>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</si>
  <si>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</si>
  <si>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</si>
  <si>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</si>
  <si>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</si>
  <si>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</si>
  <si>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</si>
  <si>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</si>
  <si>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</si>
  <si>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</si>
  <si>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</si>
  <si>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</si>
  <si>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</si>
  <si>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</si>
  <si>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</si>
  <si>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</si>
  <si>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</si>
  <si>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</si>
  <si>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</si>
  <si>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</si>
  <si>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</si>
  <si>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</si>
  <si>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</si>
  <si>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</si>
  <si>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</si>
  <si>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</si>
  <si>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</si>
  <si>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</si>
  <si>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</si>
  <si>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</si>
  <si>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</si>
  <si>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</si>
  <si>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</si>
  <si>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</si>
  <si>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</si>
  <si>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</si>
  <si>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</si>
  <si>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</si>
  <si>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</si>
  <si>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</si>
  <si>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</si>
  <si>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</si>
  <si>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</si>
  <si>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</si>
  <si>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</si>
  <si>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</si>
  <si>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</si>
  <si>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</si>
  <si>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</si>
  <si>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</si>
  <si>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</si>
  <si>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</si>
  <si>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</si>
  <si>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</si>
  <si>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</si>
  <si>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</si>
  <si>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</si>
  <si>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</si>
  <si>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</si>
  <si>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</si>
  <si>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</si>
  <si>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</si>
  <si>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</si>
  <si>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</si>
  <si>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</si>
  <si>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</si>
  <si>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</si>
  <si>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</si>
  <si>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</si>
  <si>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</si>
  <si>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</si>
  <si>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</si>
  <si>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</si>
  <si>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</si>
  <si>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</si>
  <si>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</si>
  <si>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</si>
  <si>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</si>
  <si>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</si>
  <si>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</si>
  <si>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</si>
  <si>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</si>
  <si>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</si>
  <si>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</si>
  <si>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</si>
  <si>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</si>
  <si>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</si>
  <si>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</si>
  <si>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</si>
  <si>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</si>
  <si>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</si>
  <si>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</si>
  <si>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</si>
  <si>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</si>
  <si>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</si>
  <si>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</si>
  <si>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</si>
  <si>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</si>
  <si>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</si>
  <si>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</si>
  <si>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</si>
  <si>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</si>
  <si>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</si>
  <si>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</si>
  <si>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</si>
  <si>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</si>
  <si>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</si>
  <si>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</si>
  <si>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</si>
  <si>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</si>
  <si>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</si>
  <si>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</si>
  <si>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</si>
  <si>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</si>
  <si>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</si>
  <si>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</si>
  <si>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</si>
  <si>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</si>
  <si>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</si>
  <si>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</si>
  <si>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</si>
  <si>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</si>
  <si>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</si>
  <si>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</si>
  <si>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</si>
  <si>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</si>
  <si>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</si>
  <si>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</si>
  <si>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</si>
  <si>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</si>
  <si>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</si>
  <si>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</si>
  <si>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</si>
  <si>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</si>
  <si>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</si>
  <si>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</si>
  <si>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</si>
  <si>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</si>
  <si>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</si>
  <si>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</si>
  <si>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</si>
  <si>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</si>
  <si>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</si>
  <si>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</si>
  <si>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</si>
  <si>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</si>
  <si>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</si>
  <si>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</si>
  <si>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</si>
  <si>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</si>
  <si>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</si>
  <si>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</si>
  <si>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</si>
  <si>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</si>
  <si>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</si>
  <si>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</si>
  <si>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</si>
  <si>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</si>
  <si>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</si>
  <si>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</si>
  <si>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</si>
  <si>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</si>
  <si>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</si>
  <si>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</si>
  <si>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</si>
  <si>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</si>
  <si>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</si>
  <si>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</si>
  <si>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</si>
  <si>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</si>
  <si>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</si>
  <si>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</si>
  <si>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</si>
  <si>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</si>
  <si>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</si>
  <si>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</si>
  <si>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</si>
  <si>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</si>
  <si>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</si>
  <si>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</si>
  <si>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</si>
  <si>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</si>
  <si>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</si>
  <si>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</si>
  <si>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</si>
  <si>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</si>
  <si>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</si>
  <si>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</si>
  <si>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</si>
  <si>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</si>
  <si>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</si>
  <si>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</si>
  <si>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</si>
  <si>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</si>
  <si>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</si>
  <si>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</si>
  <si>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</si>
  <si>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</si>
  <si>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</si>
  <si>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</si>
  <si>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</si>
  <si>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</si>
  <si>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</si>
  <si>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</si>
  <si>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</si>
  <si>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</si>
  <si>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</si>
  <si>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</si>
  <si>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</si>
  <si>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</si>
  <si>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</si>
  <si>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</si>
  <si>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</si>
  <si>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</si>
  <si>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</si>
  <si>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</si>
  <si>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</si>
  <si>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</si>
  <si>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</si>
  <si>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</si>
  <si>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</si>
  <si>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</si>
  <si>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</si>
  <si>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</si>
  <si>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</si>
  <si>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</si>
  <si>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</si>
  <si>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</si>
  <si>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</si>
  <si>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</si>
  <si>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</si>
  <si>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</si>
  <si>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</si>
  <si>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</si>
  <si>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</si>
  <si>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</si>
  <si>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</si>
  <si>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</si>
  <si>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</si>
  <si>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</si>
  <si>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</si>
  <si>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</si>
  <si>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</si>
  <si>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</si>
  <si>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</si>
  <si>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</si>
  <si>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</si>
  <si>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</si>
  <si>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</si>
  <si>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</si>
  <si>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</si>
  <si>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</si>
  <si>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</si>
  <si>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</si>
  <si>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</si>
  <si>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</si>
  <si>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</si>
  <si>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</si>
  <si>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</si>
  <si>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</si>
  <si>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</si>
  <si>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</si>
  <si>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</si>
  <si>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</si>
  <si>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</si>
  <si>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</si>
  <si>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</si>
  <si>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</si>
  <si>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</si>
  <si>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</si>
  <si>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</si>
  <si>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</si>
  <si>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</si>
  <si>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</si>
  <si>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</si>
  <si>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</si>
  <si>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</si>
  <si>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</si>
  <si>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</si>
  <si>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</si>
  <si>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</si>
  <si>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</si>
  <si>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</si>
  <si>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</si>
  <si>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</si>
  <si>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</si>
  <si>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</si>
  <si>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</si>
  <si>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</si>
  <si>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</si>
  <si>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</si>
  <si>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</si>
  <si>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</si>
  <si>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</si>
  <si>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</si>
  <si>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</si>
  <si>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</si>
  <si>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</si>
  <si>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</si>
  <si>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</si>
  <si>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</si>
  <si>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</si>
  <si>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</si>
  <si>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</si>
  <si>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</si>
  <si>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</si>
  <si>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</si>
  <si>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</si>
  <si>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</si>
  <si>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</si>
  <si>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</si>
  <si>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</si>
  <si>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</si>
  <si>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</si>
  <si>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</si>
  <si>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</si>
  <si>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</si>
  <si>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</si>
  <si>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</si>
  <si>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</si>
  <si>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</si>
  <si>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</si>
  <si>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</si>
  <si>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</si>
  <si>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</si>
  <si>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</si>
  <si>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</si>
  <si>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</si>
  <si>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</si>
  <si>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</si>
  <si>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</si>
  <si>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</si>
  <si>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</si>
  <si>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</si>
  <si>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</si>
  <si>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</si>
  <si>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</si>
  <si>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</si>
  <si>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</si>
  <si>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</si>
  <si>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</si>
  <si>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</si>
  <si>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</si>
  <si>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</si>
  <si>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</si>
  <si>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</si>
  <si>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</si>
  <si>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</si>
  <si>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</si>
  <si>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</si>
  <si>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</si>
  <si>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</si>
  <si>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</si>
  <si>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</si>
  <si>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</si>
  <si>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</si>
  <si>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</si>
  <si>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</si>
  <si>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</si>
  <si>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</si>
  <si>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</si>
  <si>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</si>
  <si>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</si>
  <si>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</si>
  <si>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</si>
  <si>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</si>
  <si>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</si>
  <si>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</si>
  <si>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</si>
  <si>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</si>
  <si>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</si>
  <si>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</si>
  <si>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</si>
  <si>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</si>
  <si>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</si>
  <si>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</si>
  <si>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</si>
  <si>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</si>
  <si>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</si>
  <si>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</si>
  <si>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</si>
  <si>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</si>
  <si>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</si>
  <si>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</si>
  <si>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</si>
  <si>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</si>
  <si>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</si>
  <si>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</si>
  <si>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</si>
  <si>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</si>
  <si>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</si>
  <si>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</si>
  <si>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</si>
  <si>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</si>
  <si>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</si>
  <si>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</si>
  <si>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</si>
  <si>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</si>
  <si>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</si>
  <si>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</si>
  <si>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</si>
  <si>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</si>
  <si>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</si>
  <si>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</si>
  <si>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</si>
  <si>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</si>
  <si>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</si>
  <si>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</si>
  <si>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</si>
  <si>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</si>
  <si>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</si>
  <si>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</si>
  <si>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</si>
  <si>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</si>
  <si>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</si>
  <si>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</si>
  <si>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</si>
  <si>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</si>
  <si>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</si>
  <si>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</si>
  <si>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</si>
  <si>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</si>
  <si>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</si>
  <si>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</si>
  <si>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</si>
  <si>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</si>
  <si>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</si>
  <si>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</si>
  <si>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</si>
  <si>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</si>
  <si>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</si>
  <si>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</si>
  <si>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</si>
  <si>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</si>
  <si>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</si>
  <si>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</si>
  <si>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</si>
  <si>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</si>
  <si>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</si>
  <si>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</si>
  <si>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</si>
  <si>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</si>
  <si>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</si>
  <si>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</si>
  <si>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</si>
  <si>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</si>
  <si>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</si>
  <si>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</si>
  <si>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</si>
  <si>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</si>
  <si>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</si>
  <si>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</si>
  <si>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</si>
  <si>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</si>
  <si>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</si>
  <si>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</si>
  <si>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</si>
  <si>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</si>
  <si>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</si>
  <si>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</si>
  <si>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</si>
  <si>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</si>
  <si>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</si>
  <si>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</si>
  <si>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</si>
  <si>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</si>
  <si>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</si>
  <si>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</si>
  <si>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</si>
  <si>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</si>
  <si>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</si>
  <si>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</si>
  <si>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</si>
  <si>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</si>
  <si>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</si>
  <si>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</si>
  <si>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</si>
  <si>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</si>
  <si>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</si>
  <si>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</si>
  <si>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</si>
  <si>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</si>
  <si>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</si>
  <si>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</si>
  <si>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</si>
  <si>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</si>
  <si>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</si>
  <si>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</si>
  <si>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</si>
  <si>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</si>
  <si>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</si>
  <si>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</si>
  <si>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</si>
  <si>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</si>
  <si>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</si>
  <si>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</si>
  <si>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</si>
  <si>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</si>
  <si>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</si>
  <si>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</si>
  <si>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</si>
  <si>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</si>
  <si>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</si>
  <si>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</si>
  <si>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</si>
  <si>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</si>
  <si>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</si>
  <si>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</si>
  <si>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</si>
  <si>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</si>
  <si>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</si>
  <si>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</si>
  <si>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</si>
  <si>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</si>
  <si>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</si>
  <si>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</si>
  <si>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</si>
  <si>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</si>
  <si>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</si>
  <si>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</si>
  <si>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</si>
  <si>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</si>
  <si>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</si>
  <si>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</si>
  <si>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</si>
  <si>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</si>
  <si>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</si>
  <si>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</si>
  <si>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</si>
  <si>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</si>
  <si>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</si>
  <si>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</si>
  <si>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</si>
  <si>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</si>
  <si>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</si>
  <si>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</si>
  <si>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</si>
  <si>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</si>
  <si>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</si>
  <si>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</si>
  <si>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</si>
  <si>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</si>
  <si>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</si>
  <si>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</si>
  <si>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</si>
  <si>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</si>
  <si>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</si>
  <si>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</si>
  <si>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</si>
  <si>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</si>
  <si>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</si>
  <si>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</si>
  <si>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</si>
  <si>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</si>
  <si>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</si>
  <si>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</si>
  <si>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</si>
  <si>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</si>
  <si>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</si>
  <si>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</si>
  <si>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</si>
  <si>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</si>
  <si>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</si>
  <si>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</si>
  <si>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</si>
  <si>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</si>
  <si>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</si>
  <si>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</si>
  <si>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</si>
  <si>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</si>
  <si>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</si>
  <si>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</si>
  <si>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</si>
  <si>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</si>
  <si>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</si>
  <si>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</si>
  <si>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</si>
  <si>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</si>
  <si>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</si>
  <si>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</si>
  <si>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</si>
  <si>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</si>
  <si>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</si>
  <si>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</si>
  <si>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</si>
  <si>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</si>
  <si>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</si>
  <si>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</si>
  <si>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</si>
  <si>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</si>
  <si>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</si>
  <si>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</si>
  <si>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</si>
  <si>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</si>
  <si>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</si>
  <si>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</si>
  <si>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</si>
  <si>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</si>
  <si>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</si>
  <si>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</si>
  <si>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</si>
  <si>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</si>
  <si>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</si>
  <si>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</si>
  <si>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</si>
  <si>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</si>
  <si>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</si>
  <si>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</si>
  <si>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</si>
  <si>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</si>
  <si>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</si>
  <si>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</si>
  <si>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</si>
  <si>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</si>
  <si>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</si>
  <si>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</si>
  <si>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</si>
  <si>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</si>
  <si>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</si>
  <si>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</si>
  <si>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</si>
  <si>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</si>
  <si>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</si>
  <si>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</si>
  <si>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</si>
  <si>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</si>
  <si>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</si>
  <si>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</si>
  <si>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</si>
  <si>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</si>
  <si>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</si>
  <si>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</si>
  <si>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</si>
  <si>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</si>
  <si>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</si>
  <si>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</si>
  <si>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</si>
  <si>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</si>
  <si>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</si>
  <si>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</si>
  <si>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</si>
  <si>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</si>
  <si>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</si>
  <si>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</si>
  <si>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</si>
  <si>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</si>
  <si>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</si>
  <si>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</si>
  <si>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</si>
  <si>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</si>
  <si>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</si>
  <si>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</si>
  <si>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</si>
  <si>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</si>
  <si>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</si>
  <si>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</si>
  <si>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</si>
  <si>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</si>
  <si>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</si>
  <si>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</si>
  <si>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</si>
  <si>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</si>
  <si>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</si>
  <si>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</si>
  <si>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</si>
  <si>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</si>
  <si>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</si>
  <si>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</si>
  <si>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</si>
  <si>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</si>
  <si>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</si>
  <si>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</si>
  <si>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</si>
  <si>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</si>
  <si>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</si>
  <si>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</si>
  <si>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</si>
  <si>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</si>
  <si>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</si>
  <si>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</si>
  <si>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</si>
  <si>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</si>
  <si>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</si>
  <si>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</si>
  <si>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</si>
  <si>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</si>
  <si>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</si>
  <si>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</si>
  <si>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</si>
  <si>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</si>
  <si>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</si>
  <si>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</si>
  <si>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</si>
  <si>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</si>
  <si>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</si>
  <si>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</si>
  <si>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</si>
  <si>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</si>
  <si>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</si>
  <si>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</si>
  <si>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</si>
  <si>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</si>
  <si>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</si>
  <si>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</si>
  <si>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</si>
  <si>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</si>
  <si>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</si>
  <si>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</si>
  <si>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</si>
  <si>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</si>
  <si>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</si>
  <si>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</si>
  <si>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</si>
  <si>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</si>
  <si>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</si>
  <si>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</si>
  <si>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</si>
  <si>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</si>
  <si>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</si>
  <si>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</si>
  <si>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</si>
  <si>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</si>
  <si>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</si>
  <si>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</si>
  <si>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</si>
  <si>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</si>
  <si>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</si>
  <si>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</si>
  <si>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</si>
  <si>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</si>
  <si>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</si>
  <si>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</si>
  <si>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</si>
  <si>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</si>
  <si>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</si>
  <si>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</si>
  <si>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</si>
  <si>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</si>
  <si>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</si>
  <si>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</si>
  <si>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</si>
  <si>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</si>
  <si>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</si>
  <si>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</si>
  <si>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</si>
  <si>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</si>
  <si>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</si>
  <si>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</si>
  <si>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</si>
  <si>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</si>
  <si>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</si>
  <si>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</si>
  <si>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</si>
  <si>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</si>
  <si>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</si>
  <si>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</si>
  <si>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</si>
  <si>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</si>
  <si>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</si>
  <si>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</si>
  <si>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</si>
  <si>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</si>
  <si>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</si>
  <si>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</si>
  <si>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</si>
  <si>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</si>
  <si>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</si>
  <si>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</si>
  <si>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</si>
  <si>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</si>
  <si>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</si>
  <si>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</si>
  <si>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</si>
  <si>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</si>
  <si>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</si>
  <si>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</si>
  <si>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</si>
  <si>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</si>
  <si>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</si>
  <si>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</si>
  <si>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</si>
  <si>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</si>
  <si>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</si>
  <si>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</si>
  <si>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</si>
  <si>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</si>
  <si>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</si>
  <si>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</si>
  <si>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</si>
  <si>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</si>
  <si>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</si>
  <si>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</si>
  <si>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</si>
  <si>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</si>
  <si>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</si>
  <si>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</si>
  <si>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</si>
  <si>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</si>
  <si>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</si>
  <si>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</si>
  <si>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</si>
  <si>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</si>
  <si>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</si>
  <si>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</si>
  <si>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</si>
  <si>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</si>
  <si>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</si>
  <si>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</si>
  <si>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</si>
  <si>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</si>
  <si>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</si>
  <si>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</si>
  <si>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</si>
  <si>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</si>
  <si>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</si>
  <si>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</si>
  <si>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</si>
  <si>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</si>
  <si>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</si>
  <si>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</si>
  <si>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</si>
  <si>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</si>
  <si>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</si>
  <si>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</si>
  <si>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</si>
  <si>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</si>
  <si>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</si>
  <si>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</si>
  <si>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</si>
  <si>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</si>
  <si>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</si>
  <si>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</si>
  <si>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</si>
  <si>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</si>
  <si>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</si>
  <si>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</si>
  <si>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</si>
  <si>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</si>
  <si>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</si>
  <si>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</si>
  <si>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</si>
  <si>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</si>
  <si>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</si>
  <si>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</si>
  <si>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</si>
  <si>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</si>
  <si>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</si>
  <si>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</si>
  <si>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</si>
  <si>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</si>
  <si>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</si>
  <si>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</si>
  <si>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</si>
  <si>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</si>
  <si>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</si>
  <si>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</si>
  <si>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</si>
  <si>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</si>
  <si>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</si>
  <si>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</si>
  <si>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</si>
  <si>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</si>
  <si>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</si>
  <si>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</si>
  <si>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</si>
  <si>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</si>
  <si>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</si>
  <si>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</si>
  <si>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</si>
  <si>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</si>
  <si>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</si>
  <si>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</si>
  <si>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</si>
  <si>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</si>
  <si>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</si>
  <si>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</si>
  <si>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</si>
  <si>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</si>
  <si>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</si>
  <si>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</si>
  <si>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</si>
  <si>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</si>
  <si>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</si>
  <si>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</si>
  <si>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</si>
  <si>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</si>
  <si>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</si>
  <si>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</si>
  <si>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</si>
  <si>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</si>
  <si>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</si>
  <si>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</si>
  <si>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</si>
  <si>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</si>
  <si>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</si>
  <si>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</si>
  <si>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</si>
  <si>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</si>
  <si>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</si>
  <si>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</si>
  <si>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</si>
  <si>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</si>
  <si>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</si>
  <si>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</si>
  <si>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</si>
  <si>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</si>
  <si>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</si>
  <si>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</si>
  <si>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</si>
  <si>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</si>
  <si>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</si>
  <si>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</si>
  <si>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</si>
  <si>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</si>
  <si>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</si>
  <si>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</si>
  <si>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</si>
  <si>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</si>
  <si>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</si>
  <si>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</si>
  <si>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</si>
  <si>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</si>
  <si>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</si>
  <si>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</si>
  <si>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</si>
  <si>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</si>
  <si>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</si>
  <si>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</si>
  <si>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</si>
  <si>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</si>
  <si>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</si>
  <si>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</si>
  <si>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</si>
  <si>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</si>
  <si>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</si>
  <si>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</si>
  <si>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</si>
  <si>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</si>
  <si>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</si>
  <si>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</si>
  <si>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</si>
  <si>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</si>
  <si>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</si>
  <si>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</si>
  <si>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</si>
  <si>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</si>
  <si>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</si>
  <si>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</si>
  <si>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</si>
  <si>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</si>
  <si>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</si>
  <si>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</si>
  <si>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</si>
  <si>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</si>
  <si>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</si>
  <si>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</si>
  <si>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</si>
  <si>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</si>
  <si>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</si>
  <si>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</si>
  <si>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</si>
  <si>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</si>
  <si>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</si>
  <si>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</si>
  <si>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</si>
  <si>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</si>
  <si>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</si>
  <si>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</si>
  <si>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</si>
  <si>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</si>
  <si>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</si>
  <si>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</si>
  <si>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</si>
  <si>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</si>
  <si>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</si>
  <si>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</si>
  <si>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</si>
  <si>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</si>
  <si>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</si>
  <si>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</si>
  <si>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</si>
  <si>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</si>
  <si>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</si>
  <si>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</si>
  <si>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</si>
  <si>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</si>
  <si>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</si>
  <si>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</si>
  <si>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</si>
  <si>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</si>
  <si>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</si>
  <si>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</si>
  <si>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</si>
  <si>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</si>
  <si>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</si>
  <si>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</si>
  <si>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</si>
  <si>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</si>
  <si>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</si>
  <si>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</si>
  <si>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</si>
  <si>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</si>
  <si>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</si>
  <si>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</si>
  <si>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</si>
  <si>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</si>
  <si>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</si>
  <si>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</si>
  <si>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</si>
  <si>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</si>
  <si>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</si>
  <si>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</si>
  <si>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</si>
  <si>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</si>
  <si>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</si>
  <si>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</si>
  <si>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</si>
  <si>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</si>
  <si>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</si>
  <si>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</si>
  <si>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</si>
  <si>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</si>
  <si>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</si>
  <si>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</si>
  <si>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</si>
  <si>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</si>
  <si>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</si>
  <si>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</si>
  <si>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</si>
  <si>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</si>
  <si>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</si>
  <si>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</si>
  <si>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</si>
  <si>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</si>
  <si>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</si>
  <si>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</si>
  <si>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</si>
  <si>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</si>
  <si>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</si>
  <si>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</si>
  <si>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</si>
  <si>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</si>
  <si>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</si>
  <si>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</si>
  <si>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</si>
  <si>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</si>
  <si>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</si>
  <si>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</si>
  <si>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</si>
  <si>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</si>
  <si>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</si>
  <si>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</si>
  <si>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</si>
  <si>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</si>
  <si>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</si>
  <si>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</si>
  <si>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</si>
  <si>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</si>
  <si>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</si>
  <si>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</si>
  <si>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</si>
  <si>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</si>
  <si>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</si>
  <si>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</si>
  <si>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</si>
  <si>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</si>
  <si>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</si>
  <si>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</si>
  <si>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</si>
  <si>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</si>
  <si>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</si>
  <si>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</si>
  <si>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</si>
  <si>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</si>
  <si>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</si>
  <si>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</si>
  <si>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</si>
  <si>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</si>
  <si>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</si>
  <si>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</si>
  <si>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</si>
  <si>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</si>
  <si>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</si>
  <si>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</si>
  <si>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</si>
  <si>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</si>
  <si>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</si>
  <si>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</si>
  <si>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</si>
  <si>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</si>
  <si>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</si>
  <si>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</si>
  <si>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</si>
  <si>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</si>
  <si>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</si>
  <si>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</si>
  <si>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</si>
  <si>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</si>
  <si>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</si>
  <si>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</si>
  <si>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</si>
  <si>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</si>
  <si>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</si>
  <si>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</si>
  <si>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</si>
  <si>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</si>
  <si>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</si>
  <si>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</si>
  <si>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</si>
  <si>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</si>
  <si>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</si>
  <si>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</si>
  <si>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</si>
  <si>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</si>
  <si>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</si>
  <si>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</si>
  <si>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</si>
  <si>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</si>
  <si>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</si>
  <si>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</si>
  <si>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</si>
  <si>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</si>
  <si>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</si>
  <si>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</si>
  <si>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</si>
  <si>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</si>
  <si>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</si>
  <si>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</si>
  <si>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</si>
  <si>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</si>
  <si>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</si>
  <si>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</si>
  <si>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</si>
  <si>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</si>
  <si>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</si>
  <si>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</si>
  <si>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</si>
  <si>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</si>
  <si>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</si>
  <si>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</si>
  <si>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</si>
  <si>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</si>
  <si>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</si>
  <si>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</si>
  <si>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</si>
  <si>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</si>
  <si>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</si>
  <si>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</si>
  <si>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</si>
  <si>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</si>
  <si>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</si>
  <si>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</si>
  <si>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</si>
  <si>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</si>
  <si>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</si>
  <si>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</si>
  <si>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</si>
  <si>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</si>
  <si>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</si>
  <si>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</si>
  <si>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</si>
  <si>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</si>
  <si>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</si>
  <si>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</si>
  <si>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</si>
  <si>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</si>
  <si>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</si>
  <si>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</si>
  <si>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</si>
  <si>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</si>
  <si>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</si>
  <si>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</si>
  <si>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</si>
  <si>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</si>
  <si>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</si>
  <si>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</si>
  <si>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</si>
  <si>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</si>
  <si>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</si>
  <si>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</si>
  <si>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</si>
  <si>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</si>
  <si>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</si>
  <si>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</si>
  <si>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</si>
  <si>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</si>
  <si>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</si>
  <si>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</si>
  <si>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</si>
  <si>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</si>
  <si>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</si>
  <si>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</si>
  <si>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</si>
  <si>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</si>
  <si>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</si>
  <si>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</si>
  <si>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</si>
  <si>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</si>
  <si>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</si>
  <si>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</si>
  <si>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</si>
  <si>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</si>
  <si>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</si>
  <si>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</si>
  <si>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</si>
  <si>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</si>
  <si>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</si>
  <si>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</si>
  <si>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</si>
  <si>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</si>
  <si>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</si>
  <si>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</si>
  <si>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</si>
  <si>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</si>
  <si>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</si>
  <si>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</si>
  <si>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</si>
  <si>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</si>
  <si>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</si>
  <si>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</si>
  <si>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</si>
  <si>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</si>
  <si>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</si>
  <si>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</si>
  <si>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</si>
  <si>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</si>
  <si>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</si>
  <si>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</si>
  <si>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</si>
  <si>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</si>
  <si>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</si>
  <si>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</si>
  <si>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</si>
  <si>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</si>
  <si>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</si>
  <si>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</si>
  <si>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</si>
  <si>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</si>
  <si>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</si>
  <si>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</si>
  <si>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</si>
  <si>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</si>
  <si>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</si>
  <si>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</si>
  <si>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</si>
  <si>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</si>
  <si>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</si>
  <si>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</si>
  <si>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</si>
  <si>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</si>
  <si>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</si>
  <si>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</si>
  <si>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</si>
  <si>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</si>
  <si>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</si>
  <si>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</si>
  <si>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</si>
  <si>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</si>
  <si>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</si>
  <si>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</si>
  <si>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</si>
  <si>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</si>
  <si>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</si>
  <si>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</si>
  <si>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</si>
  <si>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</si>
  <si>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</si>
  <si>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</si>
  <si>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</si>
  <si>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</si>
  <si>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</si>
  <si>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</si>
  <si>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</si>
  <si>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</si>
  <si>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</si>
  <si>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</si>
  <si>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</si>
  <si>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</si>
  <si>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</si>
  <si>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</si>
  <si>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</si>
  <si>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</si>
  <si>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</si>
  <si>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</si>
  <si>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</si>
  <si>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</si>
  <si>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</si>
  <si>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</si>
  <si>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</si>
  <si>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</si>
  <si>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</si>
  <si>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</si>
  <si>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</si>
  <si>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</si>
  <si>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</si>
  <si>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</si>
  <si>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</si>
  <si>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</si>
  <si>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</si>
  <si>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</si>
  <si>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</si>
  <si>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</si>
  <si>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</si>
  <si>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</si>
  <si>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</si>
  <si>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</si>
  <si>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</si>
  <si>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</si>
  <si>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</si>
  <si>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</si>
  <si>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</si>
  <si>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</si>
  <si>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</si>
  <si>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</si>
  <si>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</si>
  <si>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</si>
  <si>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</si>
  <si>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</si>
  <si>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</si>
  <si>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</si>
  <si>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</si>
  <si>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</si>
  <si>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</si>
  <si>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</si>
  <si>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</si>
  <si>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</si>
  <si>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</si>
  <si>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</si>
  <si>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</si>
  <si>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</si>
  <si>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</si>
  <si>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</si>
  <si>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</si>
  <si>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</si>
  <si>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</si>
  <si>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</si>
  <si>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</si>
  <si>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</si>
  <si>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</si>
  <si>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</si>
  <si>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</si>
  <si>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</si>
  <si>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</si>
  <si>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</si>
  <si>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</si>
  <si>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</si>
  <si>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</si>
  <si>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</si>
  <si>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</si>
  <si>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</si>
  <si>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</si>
  <si>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</si>
  <si>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</si>
  <si>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</si>
  <si>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</si>
  <si>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</si>
  <si>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</si>
  <si>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</si>
  <si>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</si>
  <si>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</si>
  <si>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</si>
  <si>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</si>
  <si>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</si>
  <si>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</si>
  <si>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</si>
  <si>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</si>
  <si>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</si>
  <si>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</si>
  <si>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</si>
  <si>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</si>
  <si>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</si>
  <si>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</si>
  <si>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</si>
  <si>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</si>
  <si>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</si>
  <si>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</si>
  <si>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</si>
  <si>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</si>
  <si>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</si>
  <si>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</si>
  <si>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</si>
  <si>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</si>
  <si>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</si>
  <si>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</si>
  <si>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</si>
  <si>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</si>
  <si>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</si>
  <si>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</si>
  <si>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</si>
  <si>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</si>
  <si>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</si>
  <si>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</si>
  <si>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</si>
  <si>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</si>
  <si>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</si>
  <si>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</si>
  <si>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</si>
  <si>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</si>
  <si>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</si>
  <si>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</si>
  <si>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</si>
  <si>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</si>
  <si>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</si>
  <si>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</si>
  <si>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</si>
  <si>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</si>
  <si>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</si>
  <si>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</si>
  <si>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</si>
  <si>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</si>
  <si>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</si>
  <si>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</si>
  <si>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</si>
  <si>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</si>
  <si>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</si>
  <si>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</si>
  <si>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</si>
  <si>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</si>
  <si>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</si>
  <si>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</si>
  <si>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</si>
  <si>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</si>
  <si>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</si>
  <si>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</si>
  <si>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</si>
  <si>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</si>
  <si>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</si>
  <si>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</si>
  <si>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</si>
  <si>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</si>
  <si>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</si>
  <si>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</si>
  <si>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</si>
  <si>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</si>
  <si>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</si>
  <si>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</si>
  <si>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</si>
  <si>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</si>
  <si>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</si>
  <si>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</si>
  <si>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</si>
  <si>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</si>
  <si>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</si>
  <si>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</si>
  <si>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</si>
  <si>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</si>
  <si>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</si>
  <si>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</si>
  <si>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</si>
  <si>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</si>
  <si>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</si>
  <si>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</si>
  <si>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</si>
  <si>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</si>
  <si>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</si>
  <si>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</si>
  <si>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</si>
  <si>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</si>
  <si>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</si>
  <si>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</si>
  <si>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</si>
  <si>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</si>
  <si>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</si>
  <si>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</si>
  <si>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</si>
  <si>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</si>
  <si>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</si>
  <si>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</si>
  <si>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</si>
  <si>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</si>
  <si>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</si>
  <si>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</si>
  <si>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</si>
  <si>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</si>
  <si>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</si>
  <si>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</si>
  <si>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</si>
  <si>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</si>
  <si>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</si>
  <si>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</si>
  <si>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</si>
  <si>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</si>
  <si>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</si>
  <si>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</si>
  <si>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</si>
  <si>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</si>
  <si>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</si>
  <si>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</si>
  <si>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</si>
  <si>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</si>
  <si>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</si>
  <si>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</si>
  <si>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</si>
  <si>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</si>
  <si>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</si>
  <si>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</si>
  <si>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</si>
  <si>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</si>
  <si>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</si>
  <si>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</si>
  <si>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</si>
  <si>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</si>
  <si>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</si>
  <si>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</si>
  <si>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</si>
  <si>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</si>
  <si>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</si>
  <si>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</si>
  <si>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</si>
  <si>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</si>
  <si>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</si>
  <si>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</si>
  <si>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</si>
  <si>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</si>
  <si>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</si>
  <si>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</si>
  <si>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</si>
  <si>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</si>
  <si>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</si>
  <si>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</si>
  <si>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</si>
  <si>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</si>
  <si>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</si>
  <si>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</si>
  <si>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</si>
  <si>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</si>
  <si>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</si>
  <si>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</si>
  <si>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</si>
  <si>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</si>
  <si>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</si>
  <si>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</si>
  <si>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</si>
  <si>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</si>
  <si>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</si>
  <si>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</si>
  <si>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</si>
  <si>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</si>
  <si>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</si>
  <si>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</si>
  <si>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</si>
  <si>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</si>
  <si>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</si>
  <si>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</si>
  <si>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</si>
  <si>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</si>
  <si>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</si>
  <si>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</si>
  <si>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</si>
  <si>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</si>
  <si>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</si>
  <si>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</si>
  <si>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</si>
  <si>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</si>
  <si>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</si>
  <si>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</si>
  <si>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</si>
  <si>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</si>
  <si>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</si>
  <si>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</si>
  <si>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</si>
  <si>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</si>
  <si>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</si>
  <si>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</si>
  <si>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</si>
  <si>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</si>
  <si>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</si>
  <si>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</si>
  <si>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</si>
  <si>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</si>
  <si>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</si>
  <si>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</si>
  <si>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</si>
  <si>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</si>
  <si>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</si>
  <si>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</si>
  <si>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</si>
  <si>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</si>
  <si>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</si>
  <si>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</si>
  <si>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</si>
  <si>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</si>
  <si>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</si>
  <si>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</si>
  <si>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</si>
  <si>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</si>
  <si>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</si>
  <si>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</si>
  <si>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</si>
  <si>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</si>
  <si>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</si>
  <si>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</si>
  <si>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</si>
  <si>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</si>
  <si>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</si>
  <si>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</si>
  <si>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</si>
  <si>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</si>
  <si>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</si>
  <si>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</si>
  <si>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</si>
  <si>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</si>
  <si>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</si>
  <si>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</si>
  <si>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</si>
  <si>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</si>
  <si>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</si>
  <si>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</si>
  <si>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</si>
  <si>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</si>
  <si>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</si>
  <si>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</si>
  <si>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</si>
  <si>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</si>
  <si>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</si>
  <si>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</si>
  <si>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</si>
  <si>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</si>
  <si>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</si>
  <si>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</si>
  <si>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</si>
  <si>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</si>
  <si>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</si>
  <si>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</si>
  <si>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</si>
  <si>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</si>
  <si>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</si>
  <si>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</si>
  <si>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</si>
  <si>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</si>
  <si>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</si>
  <si>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</si>
  <si>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</si>
  <si>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</si>
  <si>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</si>
  <si>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</si>
  <si>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</si>
  <si>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</si>
  <si>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</si>
  <si>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</si>
  <si>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</si>
  <si>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</si>
  <si>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</si>
  <si>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</si>
  <si>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</si>
  <si>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</si>
  <si>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</si>
  <si>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</si>
  <si>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</si>
  <si>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</si>
  <si>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</si>
  <si>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</si>
  <si>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</si>
  <si>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</si>
  <si>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</si>
  <si>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</si>
  <si>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</si>
  <si>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</si>
  <si>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</si>
  <si>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</si>
  <si>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</si>
  <si>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</si>
  <si>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</si>
  <si>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</si>
  <si>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</si>
  <si>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</si>
  <si>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</si>
  <si>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</si>
  <si>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</si>
  <si>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</si>
  <si>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</si>
  <si>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</si>
  <si>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</si>
  <si>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</si>
  <si>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</si>
  <si>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</si>
  <si>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</si>
  <si>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</si>
  <si>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</si>
  <si>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</si>
  <si>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</si>
  <si>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</si>
  <si>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</si>
  <si>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</si>
  <si>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</si>
  <si>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</si>
  <si>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</si>
  <si>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</si>
  <si>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</si>
  <si>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</si>
  <si>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</si>
  <si>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</si>
  <si>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</si>
  <si>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</si>
  <si>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</si>
  <si>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</si>
  <si>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</si>
  <si>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</si>
  <si>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</si>
  <si>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</si>
  <si>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</si>
  <si>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</si>
  <si>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</si>
  <si>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</si>
  <si>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</si>
  <si>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</si>
  <si>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</si>
  <si>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</si>
  <si>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</si>
  <si>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</si>
  <si>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</si>
  <si>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</si>
  <si>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</si>
  <si>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</si>
  <si>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</si>
  <si>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</si>
  <si>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</si>
  <si>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</si>
  <si>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</si>
  <si>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</si>
  <si>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</si>
  <si>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</si>
  <si>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</si>
  <si>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</si>
  <si>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</si>
  <si>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</si>
  <si>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</si>
  <si>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</si>
  <si>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</si>
  <si>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</si>
  <si>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</si>
  <si>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</si>
  <si>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</si>
  <si>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</si>
  <si>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</si>
  <si>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</si>
  <si>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</si>
  <si>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</si>
  <si>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</si>
  <si>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</si>
  <si>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</si>
  <si>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</si>
  <si>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</si>
  <si>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</si>
  <si>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</si>
  <si>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</si>
  <si>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</si>
  <si>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</si>
  <si>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</si>
  <si>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</si>
  <si>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</si>
  <si>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</si>
  <si>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</si>
  <si>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</si>
  <si>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</si>
  <si>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</si>
  <si>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</si>
  <si>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</si>
  <si>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</si>
  <si>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</si>
  <si>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</si>
  <si>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</si>
  <si>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</si>
  <si>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</si>
  <si>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</si>
  <si>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</si>
  <si>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</si>
  <si>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</si>
  <si>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</si>
  <si>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</si>
  <si>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</si>
  <si>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</si>
  <si>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</si>
  <si>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</si>
  <si>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</si>
  <si>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</si>
  <si>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</si>
  <si>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</si>
  <si>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</si>
  <si>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</si>
  <si>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</si>
  <si>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</si>
  <si>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</si>
  <si>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</si>
  <si>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</si>
  <si>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</si>
  <si>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</si>
  <si>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</si>
  <si>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</si>
  <si>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</si>
  <si>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</si>
  <si>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</si>
  <si>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</si>
  <si>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</si>
  <si>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</si>
  <si>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</si>
  <si>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</si>
  <si>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</si>
  <si>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</si>
  <si>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</si>
  <si>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</si>
  <si>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</si>
  <si>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</si>
  <si>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</si>
  <si>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</si>
  <si>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</si>
  <si>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</si>
  <si>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</si>
  <si>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</si>
  <si>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</si>
  <si>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</si>
  <si>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</si>
  <si>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</si>
  <si>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</si>
  <si>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</si>
  <si>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</si>
  <si>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</si>
  <si>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</si>
  <si>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</si>
  <si>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</si>
  <si>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</si>
  <si>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</si>
  <si>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</si>
  <si>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</si>
  <si>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</si>
  <si>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</si>
  <si>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</si>
  <si>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</si>
  <si>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</si>
  <si>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</si>
  <si>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</si>
  <si>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</si>
  <si>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</si>
  <si>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</si>
  <si>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</si>
  <si>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</si>
  <si>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</si>
  <si>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</si>
  <si>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</si>
  <si>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</si>
  <si>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</si>
  <si>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</si>
  <si>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</si>
  <si>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</si>
  <si>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</si>
  <si>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</si>
  <si>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</si>
  <si>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</si>
  <si>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</si>
  <si>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</si>
  <si>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</si>
  <si>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</si>
  <si>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</si>
  <si>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</si>
  <si>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</si>
  <si>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</si>
  <si>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</si>
  <si>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</si>
  <si>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</si>
  <si>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</si>
  <si>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</si>
  <si>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</si>
  <si>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</si>
  <si>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</si>
  <si>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</si>
  <si>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</si>
  <si>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</si>
  <si>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</si>
  <si>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</si>
  <si>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</si>
  <si>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</si>
  <si>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</si>
  <si>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</si>
  <si>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</si>
  <si>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</si>
  <si>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</si>
  <si>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</si>
  <si>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</si>
  <si>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</si>
  <si>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</si>
  <si>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</si>
  <si>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</si>
  <si>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</si>
  <si>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</si>
  <si>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</si>
  <si>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</si>
  <si>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</si>
  <si>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</si>
  <si>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</si>
  <si>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</si>
  <si>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</si>
  <si>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</si>
  <si>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</si>
  <si>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</si>
  <si>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</si>
  <si>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</si>
  <si>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</si>
  <si>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</si>
  <si>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</si>
  <si>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</si>
  <si>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</si>
  <si>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</si>
  <si>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</si>
  <si>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</si>
  <si>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</si>
  <si>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</si>
  <si>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</si>
  <si>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</si>
  <si>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</si>
  <si>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</si>
  <si>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</si>
  <si>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</si>
  <si>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</si>
  <si>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</si>
  <si>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</si>
  <si>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</si>
  <si>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</si>
  <si>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</si>
  <si>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</si>
  <si>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</si>
  <si>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</si>
  <si>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</si>
  <si>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</si>
  <si>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</si>
  <si>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</si>
  <si>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</si>
  <si>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</si>
  <si>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</si>
  <si>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</si>
  <si>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</si>
  <si>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</si>
  <si>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</si>
  <si>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</si>
  <si>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</si>
  <si>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</si>
  <si>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</si>
  <si>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</si>
  <si>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</si>
  <si>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</si>
  <si>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</si>
  <si>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</si>
  <si>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</si>
  <si>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</si>
  <si>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</si>
  <si>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</si>
  <si>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</si>
  <si>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</si>
  <si>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</si>
  <si>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</si>
  <si>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</si>
  <si>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</si>
  <si>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</si>
  <si>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</si>
  <si>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</si>
  <si>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</si>
  <si>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</si>
  <si>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</si>
  <si>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</si>
  <si>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</si>
  <si>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</si>
  <si>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</si>
  <si>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</si>
  <si>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</si>
  <si>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</si>
  <si>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</si>
  <si>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</si>
  <si>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</si>
  <si>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</si>
  <si>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</si>
  <si>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</si>
  <si>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</si>
  <si>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</si>
  <si>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</si>
  <si>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</si>
  <si>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</si>
  <si>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</si>
  <si>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</si>
  <si>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</si>
  <si>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</si>
  <si>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</si>
  <si>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</si>
  <si>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</si>
  <si>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</si>
  <si>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</si>
  <si>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</si>
  <si>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</si>
  <si>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</si>
  <si>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</si>
  <si>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</si>
  <si>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</si>
  <si>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</si>
  <si>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</si>
  <si>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</si>
  <si>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</si>
  <si>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</si>
  <si>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</si>
  <si>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</si>
  <si>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</si>
  <si>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</si>
  <si>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</si>
  <si>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</si>
  <si>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</si>
  <si>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</si>
  <si>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</si>
  <si>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</si>
  <si>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</si>
  <si>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</si>
  <si>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</si>
  <si>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</si>
  <si>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</si>
  <si>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</si>
  <si>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</si>
  <si>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</si>
  <si>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</si>
  <si>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</si>
  <si>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</si>
  <si>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</si>
  <si>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</si>
  <si>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</si>
  <si>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</si>
  <si>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</si>
  <si>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</si>
  <si>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</si>
  <si>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</si>
  <si>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</si>
  <si>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</si>
  <si>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</si>
  <si>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</si>
  <si>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</si>
  <si>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</si>
  <si>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</si>
  <si>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</si>
  <si>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</si>
  <si>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</si>
  <si>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</si>
  <si>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</si>
  <si>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</si>
  <si>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</si>
  <si>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</si>
  <si>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</si>
  <si>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</si>
  <si>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</si>
  <si>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</si>
  <si>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</si>
  <si>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</si>
  <si>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</si>
  <si>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</si>
  <si>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</si>
  <si>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</si>
  <si>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</si>
  <si>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</si>
  <si>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</si>
  <si>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</si>
  <si>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</si>
  <si>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</si>
  <si>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</si>
  <si>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</si>
  <si>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</si>
  <si>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</si>
  <si>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</si>
  <si>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</si>
  <si>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</si>
  <si>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</si>
  <si>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</si>
  <si>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</si>
  <si>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</si>
  <si>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</si>
  <si>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</si>
  <si>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</si>
  <si>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</si>
  <si>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</si>
  <si>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</si>
  <si>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</si>
  <si>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</si>
  <si>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</si>
  <si>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</si>
  <si>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</si>
  <si>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</si>
  <si>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</si>
  <si>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</si>
  <si>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</si>
  <si>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</si>
  <si>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</si>
  <si>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</si>
  <si>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</si>
  <si>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</si>
  <si>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</si>
  <si>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</si>
  <si>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</si>
  <si>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</si>
  <si>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</si>
  <si>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</si>
  <si>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</si>
  <si>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</si>
  <si>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</si>
  <si>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</si>
  <si>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</si>
  <si>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</si>
  <si>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</si>
  <si>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</si>
  <si>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</si>
  <si>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</si>
  <si>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</si>
  <si>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</si>
  <si>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</si>
  <si>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</si>
  <si>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</si>
  <si>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</si>
  <si>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</si>
  <si>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</si>
  <si>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</si>
  <si>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</si>
  <si>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</si>
  <si>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</si>
  <si>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</si>
  <si>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</si>
  <si>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</si>
  <si>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</si>
  <si>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</si>
  <si>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</si>
  <si>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</si>
  <si>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</si>
  <si>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</si>
  <si>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</si>
  <si>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</si>
  <si>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</si>
  <si>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</si>
  <si>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</si>
  <si>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</si>
  <si>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</si>
  <si>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</si>
  <si>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</si>
  <si>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</si>
  <si>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</si>
  <si>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</si>
  <si>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</si>
  <si>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</si>
  <si>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</si>
  <si>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</si>
  <si>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</si>
  <si>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</si>
  <si>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</si>
  <si>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</si>
  <si>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</si>
  <si>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</si>
  <si>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</si>
  <si>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</si>
  <si>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</si>
  <si>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</si>
  <si>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</si>
  <si>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</si>
  <si>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</si>
  <si>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</si>
  <si>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</si>
  <si>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</si>
  <si>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</si>
  <si>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</si>
  <si>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</si>
  <si>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</si>
  <si>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</si>
  <si>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</si>
  <si>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</si>
  <si>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</si>
  <si>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</si>
  <si>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</si>
  <si>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</si>
  <si>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</si>
  <si>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</si>
  <si>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</si>
  <si>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</si>
  <si>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</si>
  <si>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</si>
  <si>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</si>
  <si>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</si>
  <si>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</si>
  <si>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</si>
  <si>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</si>
  <si>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</si>
  <si>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</si>
  <si>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</si>
  <si>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</si>
  <si>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</si>
  <si>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</si>
  <si>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</si>
  <si>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</si>
  <si>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</si>
  <si>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</si>
  <si>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</si>
  <si>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</si>
  <si>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</si>
  <si>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</si>
  <si>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</si>
  <si>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</si>
  <si>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</si>
  <si>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</si>
  <si>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</si>
  <si>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</si>
  <si>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</si>
  <si>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</si>
  <si>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</si>
  <si>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</si>
  <si>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</si>
  <si>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</si>
  <si>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</si>
  <si>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</si>
  <si>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</si>
  <si>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</si>
  <si>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</si>
  <si>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</si>
  <si>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</si>
  <si>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</si>
  <si>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</si>
  <si>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</si>
  <si>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</si>
  <si>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</si>
  <si>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</si>
  <si>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</si>
  <si>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</si>
  <si>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</si>
  <si>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</si>
  <si>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</si>
  <si>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</si>
  <si>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</si>
  <si>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</si>
  <si>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</si>
  <si>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</si>
  <si>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</si>
  <si>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</si>
  <si>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</si>
  <si>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</si>
  <si>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</si>
  <si>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</si>
  <si>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</si>
  <si>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</si>
  <si>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</si>
  <si>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</si>
  <si>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</si>
  <si>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</si>
  <si>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</si>
  <si>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</si>
  <si>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</si>
  <si>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</si>
  <si>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</si>
  <si>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</si>
  <si>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</si>
  <si>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</si>
  <si>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</si>
  <si>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</si>
  <si>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</si>
  <si>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</si>
  <si>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</si>
  <si>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</si>
  <si>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</si>
  <si>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</si>
  <si>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</si>
  <si>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</si>
  <si>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</si>
  <si>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</si>
  <si>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</si>
  <si>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</si>
  <si>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</si>
  <si>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</si>
  <si>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</si>
  <si>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</si>
  <si>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</si>
  <si>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</si>
  <si>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</si>
  <si>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</si>
  <si>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</si>
  <si>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</si>
  <si>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</si>
  <si>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</si>
  <si>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</si>
  <si>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</si>
  <si>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</si>
  <si>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</si>
  <si>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</si>
  <si>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</si>
  <si>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</si>
  <si>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</si>
  <si>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</si>
  <si>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</si>
  <si>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</si>
  <si>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</si>
  <si>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</si>
  <si>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</si>
  <si>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</si>
  <si>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</si>
  <si>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</si>
  <si>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</si>
  <si>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</si>
  <si>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</si>
  <si>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</si>
  <si>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</si>
  <si>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</si>
  <si>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</si>
  <si>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</si>
  <si>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</si>
  <si>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</si>
  <si>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</si>
  <si>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</si>
  <si>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</si>
  <si>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</si>
  <si>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</si>
  <si>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</si>
  <si>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</si>
  <si>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</si>
  <si>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</si>
  <si>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</si>
  <si>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</si>
  <si>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</si>
  <si>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</si>
  <si>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</si>
  <si>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</si>
  <si>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</si>
  <si>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</si>
  <si>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</si>
  <si>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</si>
  <si>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</si>
  <si>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</si>
  <si>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</si>
  <si>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</si>
  <si>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</si>
  <si>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</si>
  <si>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</si>
  <si>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</si>
  <si>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</si>
  <si>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</si>
  <si>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</si>
  <si>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</si>
  <si>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</si>
  <si>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</si>
  <si>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</si>
  <si>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</si>
  <si>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</si>
  <si>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</si>
  <si>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</si>
  <si>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</si>
  <si>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</si>
  <si>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</si>
  <si>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</si>
  <si>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</si>
  <si>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</si>
  <si>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</si>
  <si>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</si>
  <si>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</si>
  <si>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</si>
  <si>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</si>
  <si>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</si>
  <si>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</si>
  <si>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</si>
  <si>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</si>
  <si>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</si>
  <si>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</si>
  <si>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</si>
  <si>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</si>
  <si>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</si>
  <si>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</si>
  <si>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</si>
  <si>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</si>
  <si>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</si>
  <si>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</si>
  <si>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</si>
  <si>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</si>
  <si>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</si>
  <si>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</si>
  <si>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</si>
  <si>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</si>
  <si>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</si>
  <si>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</si>
  <si>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</si>
  <si>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</si>
  <si>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</si>
  <si>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</si>
  <si>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</si>
  <si>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</si>
  <si>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</si>
  <si>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</si>
  <si>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</si>
  <si>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</si>
  <si>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</si>
  <si>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</si>
  <si>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</si>
  <si>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</si>
  <si>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</si>
  <si>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</si>
  <si>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</si>
  <si>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</si>
  <si>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</si>
  <si>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</si>
  <si>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</si>
  <si>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</si>
  <si>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</si>
  <si>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</si>
  <si>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</si>
  <si>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</si>
  <si>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</si>
  <si>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</si>
  <si>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</si>
  <si>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</si>
  <si>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</si>
  <si>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</si>
  <si>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</si>
  <si>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</si>
  <si>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</si>
  <si>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</si>
  <si>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</si>
  <si>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</si>
  <si>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</si>
  <si>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</si>
  <si>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</si>
  <si>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</si>
  <si>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</si>
  <si>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</si>
  <si>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</si>
  <si>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</si>
  <si>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</si>
  <si>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</si>
  <si>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</si>
  <si>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</si>
  <si>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</si>
  <si>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</si>
  <si>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</si>
  <si>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</si>
  <si>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</si>
  <si>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</si>
  <si>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</si>
  <si>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</si>
  <si>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</si>
  <si>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</si>
  <si>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</si>
  <si>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</si>
  <si>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</si>
  <si>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</si>
  <si>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</si>
  <si>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</si>
  <si>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</si>
  <si>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</si>
  <si>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</si>
  <si>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</si>
  <si>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</si>
  <si>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</si>
  <si>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</si>
  <si>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</si>
  <si>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</si>
  <si>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</si>
  <si>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</si>
  <si>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</si>
  <si>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</si>
  <si>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</si>
  <si>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</si>
  <si>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</si>
  <si>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</si>
  <si>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</si>
  <si>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</si>
  <si>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</si>
  <si>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</si>
  <si>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</si>
  <si>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</si>
  <si>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</si>
  <si>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</si>
  <si>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</si>
  <si>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</si>
  <si>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</si>
  <si>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</si>
  <si>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</si>
  <si>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</si>
  <si>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</si>
  <si>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</si>
  <si>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</si>
  <si>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</si>
  <si>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</si>
  <si>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</si>
  <si>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</si>
  <si>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</si>
  <si>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</si>
  <si>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</si>
  <si>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</si>
  <si>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</si>
  <si>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</si>
  <si>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</si>
  <si>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</si>
  <si>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</si>
  <si>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</si>
  <si>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</si>
  <si>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</si>
  <si>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</si>
  <si>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</si>
  <si>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</si>
  <si>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</si>
  <si>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</si>
  <si>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</si>
  <si>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</si>
  <si>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</si>
  <si>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</si>
  <si>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</si>
  <si>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</si>
  <si>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</si>
  <si>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</si>
  <si>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</si>
  <si>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</si>
  <si>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</si>
  <si>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</si>
  <si>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</si>
  <si>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</si>
  <si>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</si>
  <si>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</si>
  <si>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</si>
  <si>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</si>
  <si>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</si>
  <si>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</si>
  <si>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</si>
  <si>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</si>
  <si>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</si>
  <si>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</si>
  <si>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</si>
  <si>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</si>
  <si>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</si>
  <si>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</si>
  <si>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</si>
  <si>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</si>
  <si>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</si>
  <si>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</si>
  <si>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</si>
  <si>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</si>
  <si>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</si>
  <si>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</si>
  <si>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</si>
  <si>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</si>
  <si>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</si>
  <si>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</si>
  <si>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</si>
  <si>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</si>
  <si>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</si>
  <si>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</si>
  <si>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</si>
  <si>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</si>
  <si>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</si>
  <si>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</si>
  <si>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</si>
  <si>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</si>
  <si>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</si>
  <si>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</si>
  <si>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</si>
  <si>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</si>
  <si>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</si>
  <si>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</si>
  <si>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</si>
  <si>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</si>
  <si>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</si>
  <si>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</si>
  <si>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</si>
  <si>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</si>
  <si>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</si>
  <si>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</si>
  <si>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</si>
  <si>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</si>
  <si>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</si>
  <si>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</si>
  <si>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</si>
  <si>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</si>
  <si>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</si>
  <si>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</si>
  <si>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</si>
  <si>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</si>
  <si>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</si>
  <si>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</si>
  <si>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</si>
  <si>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</si>
  <si>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</si>
  <si>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</si>
  <si>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</si>
  <si>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</si>
  <si>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</si>
  <si>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</si>
  <si>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</si>
  <si>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</si>
  <si>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</si>
  <si>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</si>
  <si>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</si>
  <si>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</si>
  <si>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</si>
  <si>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</si>
  <si>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</si>
  <si>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</si>
  <si>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</si>
  <si>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</si>
  <si>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</si>
  <si>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</si>
  <si>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</si>
  <si>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</si>
  <si>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</si>
  <si>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</si>
  <si>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</si>
  <si>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</si>
  <si>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</si>
  <si>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</si>
  <si>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</si>
  <si>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</si>
  <si>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</si>
  <si>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</si>
  <si>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</si>
  <si>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</si>
  <si>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</si>
  <si>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</si>
  <si>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</si>
  <si>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</si>
  <si>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</si>
  <si>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</si>
  <si>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</si>
  <si>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</si>
  <si>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</si>
  <si>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</si>
  <si>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</si>
  <si>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</si>
  <si>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</si>
  <si>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</si>
  <si>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</si>
  <si>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</si>
  <si>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</si>
  <si>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</si>
  <si>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</si>
  <si>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</si>
  <si>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</si>
  <si>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</si>
  <si>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</si>
  <si>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</si>
  <si>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</si>
  <si>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</si>
  <si>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</si>
  <si>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</si>
  <si>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</si>
  <si>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</si>
  <si>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</si>
  <si>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</si>
  <si>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</si>
  <si>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</si>
  <si>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</si>
  <si>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</si>
  <si>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</si>
  <si>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</si>
  <si>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</si>
  <si>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</si>
  <si>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</si>
  <si>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</si>
  <si>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</si>
  <si>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</si>
  <si>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</si>
  <si>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</si>
  <si>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</si>
  <si>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</si>
  <si>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</si>
  <si>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</si>
  <si>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</si>
  <si>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</si>
  <si>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</si>
  <si>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</si>
  <si>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</si>
  <si>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</si>
  <si>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</si>
  <si>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</si>
  <si>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</si>
  <si>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</si>
  <si>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</si>
  <si>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</si>
  <si>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</si>
  <si>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</si>
  <si>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</si>
  <si>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</si>
  <si>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</si>
  <si>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</si>
  <si>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</si>
  <si>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</si>
  <si>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</si>
  <si>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</si>
  <si>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</si>
  <si>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</si>
  <si>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</si>
  <si>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</si>
  <si>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</si>
  <si>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</si>
  <si>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</si>
  <si>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</si>
  <si>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</si>
  <si>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</si>
  <si>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</si>
  <si>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</si>
  <si>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</si>
  <si>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</si>
  <si>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</si>
  <si>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</si>
  <si>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</si>
  <si>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</si>
  <si>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</si>
  <si>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</si>
  <si>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</si>
  <si>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</si>
  <si>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</si>
  <si>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</si>
  <si>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</si>
  <si>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</si>
  <si>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</si>
  <si>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</si>
  <si>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</si>
  <si>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</si>
  <si>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</si>
  <si>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</si>
  <si>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</si>
  <si>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</si>
  <si>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</si>
  <si>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</si>
  <si>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</si>
  <si>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</si>
  <si>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</si>
  <si>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</si>
  <si>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</si>
  <si>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</si>
  <si>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</si>
  <si>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</si>
  <si>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</si>
  <si>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</si>
  <si>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</si>
  <si>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</si>
  <si>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</si>
  <si>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</si>
  <si>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</si>
  <si>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</si>
  <si>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</si>
  <si>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</si>
  <si>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</si>
  <si>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</si>
  <si>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</si>
  <si>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</si>
  <si>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</si>
  <si>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</si>
  <si>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</si>
  <si>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</si>
  <si>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</si>
  <si>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</si>
  <si>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</si>
  <si>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</si>
  <si>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</si>
  <si>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</si>
  <si>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</si>
  <si>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</si>
  <si>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</si>
  <si>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</si>
  <si>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</si>
  <si>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</si>
  <si>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</si>
  <si>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</si>
  <si>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</si>
  <si>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</si>
  <si>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</si>
  <si>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</si>
  <si>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</si>
  <si>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</si>
  <si>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</si>
  <si>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</si>
  <si>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</si>
  <si>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</si>
  <si>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</si>
  <si>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</si>
  <si>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</si>
  <si>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</si>
  <si>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</si>
  <si>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</si>
  <si>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</si>
  <si>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</si>
  <si>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</si>
  <si>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</si>
  <si>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</si>
  <si>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</si>
  <si>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</si>
  <si>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</si>
  <si>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</si>
  <si>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</si>
  <si>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</si>
  <si>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</si>
  <si>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</si>
  <si>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</si>
  <si>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</si>
  <si>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</si>
  <si>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</si>
  <si>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</si>
  <si>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</si>
  <si>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</si>
  <si>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</si>
  <si>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</si>
  <si>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</si>
  <si>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</si>
  <si>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</si>
  <si>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</si>
  <si>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</si>
  <si>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</si>
  <si>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</si>
  <si>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</si>
  <si>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</si>
  <si>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</si>
  <si>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Row Labels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</si>
  <si>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</si>
  <si>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</si>
  <si>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</si>
  <si>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</si>
  <si>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</si>
  <si>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</si>
  <si>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</si>
  <si>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</si>
  <si>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</si>
  <si>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Grand Total</t>
  </si>
  <si>
    <t>Count of state</t>
  </si>
  <si>
    <t>(All)</t>
  </si>
  <si>
    <t>animation</t>
  </si>
  <si>
    <t>art books</t>
  </si>
  <si>
    <t>audio</t>
  </si>
  <si>
    <t>children's books</t>
  </si>
  <si>
    <t>classical music</t>
  </si>
  <si>
    <t>documentary</t>
  </si>
  <si>
    <t>drama</t>
  </si>
  <si>
    <t>electronic music</t>
  </si>
  <si>
    <t>faith</t>
  </si>
  <si>
    <t>fiction</t>
  </si>
  <si>
    <t>food trucks</t>
  </si>
  <si>
    <t>gadgets</t>
  </si>
  <si>
    <t>hardware</t>
  </si>
  <si>
    <t>indie rock</t>
  </si>
  <si>
    <t>jazz</t>
  </si>
  <si>
    <t>makerspaces</t>
  </si>
  <si>
    <t>metal</t>
  </si>
  <si>
    <t>mobile gam</t>
  </si>
  <si>
    <t>mobile games</t>
  </si>
  <si>
    <t>musical</t>
  </si>
  <si>
    <t>nature</t>
  </si>
  <si>
    <t>nonfiction</t>
  </si>
  <si>
    <t>people</t>
  </si>
  <si>
    <t>photobooks</t>
  </si>
  <si>
    <t>places</t>
  </si>
  <si>
    <t>plays</t>
  </si>
  <si>
    <t>pop</t>
  </si>
  <si>
    <t>radio &amp; podcasts</t>
  </si>
  <si>
    <t>restaurants</t>
  </si>
  <si>
    <t>rock</t>
  </si>
  <si>
    <t>science fiction</t>
  </si>
  <si>
    <t>shorts</t>
  </si>
  <si>
    <t>small batch</t>
  </si>
  <si>
    <t>space exploratio</t>
  </si>
  <si>
    <t>space exploration</t>
  </si>
  <si>
    <t>spaces</t>
  </si>
  <si>
    <t>tabletop g</t>
  </si>
  <si>
    <t>tabletop games</t>
  </si>
  <si>
    <t>television</t>
  </si>
  <si>
    <t>translatio</t>
  </si>
  <si>
    <t>translations</t>
  </si>
  <si>
    <t>video games</t>
  </si>
  <si>
    <t>wearables</t>
  </si>
  <si>
    <t>web</t>
  </si>
  <si>
    <t>world music</t>
  </si>
  <si>
    <t>Date Created Conversion</t>
  </si>
  <si>
    <t>Date Ended Conversion</t>
  </si>
  <si>
    <t>Column Labels</t>
  </si>
  <si>
    <t>Qtr2</t>
  </si>
  <si>
    <t>May</t>
  </si>
  <si>
    <t>Qtr3</t>
  </si>
  <si>
    <t>Jul</t>
  </si>
  <si>
    <t>Aug</t>
  </si>
  <si>
    <t>Sep</t>
  </si>
  <si>
    <t>Qtr4</t>
  </si>
  <si>
    <t>Oct</t>
  </si>
  <si>
    <t>Nov</t>
  </si>
  <si>
    <t>Qtr1</t>
  </si>
  <si>
    <t>Jan</t>
  </si>
  <si>
    <t>Feb</t>
  </si>
  <si>
    <t>Mar</t>
  </si>
  <si>
    <t>Apr</t>
  </si>
  <si>
    <t>Jun</t>
  </si>
  <si>
    <t>Dec</t>
  </si>
  <si>
    <t>Years</t>
  </si>
  <si>
    <t>Goal</t>
  </si>
  <si>
    <t>Number Successful</t>
  </si>
  <si>
    <t>Number Failed</t>
  </si>
  <si>
    <t>Number Cancelled</t>
  </si>
  <si>
    <t>Total Projects</t>
  </si>
  <si>
    <t>Percentage Successful</t>
  </si>
  <si>
    <t>Percentage Failed</t>
  </si>
  <si>
    <t>Percentage cancelled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</si>
  <si>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</si>
  <si>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</si>
  <si>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</si>
  <si>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</si>
  <si>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</si>
  <si>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</si>
  <si>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</si>
  <si>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</si>
  <si>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</si>
  <si>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</si>
  <si>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</si>
  <si>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</si>
  <si>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Outcome</t>
  </si>
  <si>
    <t>Backers_Count</t>
  </si>
  <si>
    <t>Mean</t>
  </si>
  <si>
    <t>Median</t>
  </si>
  <si>
    <t>Minimum</t>
  </si>
  <si>
    <t>Maximum</t>
  </si>
  <si>
    <t>Variance</t>
  </si>
  <si>
    <t>Standard Deviation</t>
  </si>
  <si>
    <t>Successful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</si>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</sst>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10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left" indent="1"/>
    </xf>
    <xf numFmtId="1" fontId="0" fillId="0" borderId="0" xfId="0" applyNumberFormat="1"/>
  </cellXfs>
  <cellStyles count="1">
    <cellStyle name="Normal" xfId="0" builtinId="0"/>
  </cellStyles>
  <dxfs count="3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[StarterBook_Complete.xlsm]CategoryStats!PivotTable1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State</a:t>
            </a:r>
            <a:r>
              <a:rPr lang="en-US" baseline="0"/>
              <a:t> by Category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CategoryStats!$B$3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CategoryStats!$A$4:$A$39</c:f>
              <c:multiLvlStrCache>
                <c:ptCount val="26"/>
                <c:lvl>
                  <c:pt idx="0">
                    <c:v>canceled</c:v>
                  </c:pt>
                  <c:pt idx="1">
                    <c:v>failed</c:v>
                  </c:pt>
                  <c:pt idx="2">
                    <c:v>successful</c:v>
                  </c:pt>
                  <c:pt idx="3">
                    <c:v>canceled</c:v>
                  </c:pt>
                  <c:pt idx="4">
                    <c:v>failed</c:v>
                  </c:pt>
                  <c:pt idx="5">
                    <c:v>live</c:v>
                  </c:pt>
                  <c:pt idx="6">
                    <c:v>successful</c:v>
                  </c:pt>
                  <c:pt idx="7">
                    <c:v>failed</c:v>
                  </c:pt>
                  <c:pt idx="8">
                    <c:v>successful</c:v>
                  </c:pt>
                  <c:pt idx="9">
                    <c:v>canceled</c:v>
                  </c:pt>
                  <c:pt idx="10">
                    <c:v>canceled</c:v>
                  </c:pt>
                  <c:pt idx="11">
                    <c:v>failed</c:v>
                  </c:pt>
                  <c:pt idx="12">
                    <c:v>live</c:v>
                  </c:pt>
                  <c:pt idx="13">
                    <c:v>successful</c:v>
                  </c:pt>
                  <c:pt idx="14">
                    <c:v>failed</c:v>
                  </c:pt>
                  <c:pt idx="15">
                    <c:v>successful</c:v>
                  </c:pt>
                  <c:pt idx="16">
                    <c:v>canceled</c:v>
                  </c:pt>
                  <c:pt idx="17">
                    <c:v>failed</c:v>
                  </c:pt>
                  <c:pt idx="18">
                    <c:v>successful</c:v>
                  </c:pt>
                  <c:pt idx="19">
                    <c:v>canceled</c:v>
                  </c:pt>
                  <c:pt idx="20">
                    <c:v>failed</c:v>
                  </c:pt>
                  <c:pt idx="21">
                    <c:v>successful</c:v>
                  </c:pt>
                  <c:pt idx="22">
                    <c:v>canceled</c:v>
                  </c:pt>
                  <c:pt idx="23">
                    <c:v>failed</c:v>
                  </c:pt>
                  <c:pt idx="24">
                    <c:v>live</c:v>
                  </c:pt>
                  <c:pt idx="25">
                    <c:v>successful</c:v>
                  </c:pt>
                </c:lvl>
                <c:lvl>
                  <c:pt idx="0">
                    <c:v>film &amp; video</c:v>
                  </c:pt>
                  <c:pt idx="3">
                    <c:v>food</c:v>
                  </c:pt>
                  <c:pt idx="7">
                    <c:v>games</c:v>
                  </c:pt>
                  <c:pt idx="9">
                    <c:v>journalism</c:v>
                  </c:pt>
                  <c:pt idx="10">
                    <c:v>music</c:v>
                  </c:pt>
                  <c:pt idx="14">
                    <c:v>photography</c:v>
                  </c:pt>
                  <c:pt idx="16">
                    <c:v>publishing</c:v>
                  </c:pt>
                  <c:pt idx="19">
                    <c:v>technology</c:v>
                  </c:pt>
                  <c:pt idx="22">
                    <c:v>theater</c:v>
                  </c:pt>
                </c:lvl>
              </c:multiLvlStrCache>
            </c:multiLvlStrRef>
          </c:cat>
          <c:val>
            <c:numRef>
              <c:f>CategoryStats!$B$4:$B$39</c:f>
              <c:numCache>
                <c:formatCode>General</c:formatCode>
                <c:ptCount val="26"/>
                <c:pt idx="0">
                  <c:v>40</c:v>
                </c:pt>
                <c:pt idx="1">
                  <c:v>180</c:v>
                </c:pt>
                <c:pt idx="2">
                  <c:v>300</c:v>
                </c:pt>
                <c:pt idx="3">
                  <c:v>20</c:v>
                </c:pt>
                <c:pt idx="4">
                  <c:v>140</c:v>
                </c:pt>
                <c:pt idx="5">
                  <c:v>6</c:v>
                </c:pt>
                <c:pt idx="6">
                  <c:v>34</c:v>
                </c:pt>
                <c:pt idx="7">
                  <c:v>140</c:v>
                </c:pt>
                <c:pt idx="8">
                  <c:v>80</c:v>
                </c:pt>
                <c:pt idx="9">
                  <c:v>24</c:v>
                </c:pt>
                <c:pt idx="10">
                  <c:v>20</c:v>
                </c:pt>
                <c:pt idx="11">
                  <c:v>120</c:v>
                </c:pt>
                <c:pt idx="12">
                  <c:v>20</c:v>
                </c:pt>
                <c:pt idx="13">
                  <c:v>540</c:v>
                </c:pt>
                <c:pt idx="14">
                  <c:v>117</c:v>
                </c:pt>
                <c:pt idx="15">
                  <c:v>103</c:v>
                </c:pt>
                <c:pt idx="16">
                  <c:v>30</c:v>
                </c:pt>
                <c:pt idx="17">
                  <c:v>127</c:v>
                </c:pt>
                <c:pt idx="18">
                  <c:v>80</c:v>
                </c:pt>
                <c:pt idx="19">
                  <c:v>178</c:v>
                </c:pt>
                <c:pt idx="20">
                  <c:v>213</c:v>
                </c:pt>
                <c:pt idx="21">
                  <c:v>209</c:v>
                </c:pt>
                <c:pt idx="22">
                  <c:v>37</c:v>
                </c:pt>
                <c:pt idx="23">
                  <c:v>493</c:v>
                </c:pt>
                <c:pt idx="24">
                  <c:v>24</c:v>
                </c:pt>
                <c:pt idx="25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E6-4E73-B551-A9D83AC9C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2875679"/>
        <c:axId val="845985039"/>
      </c:barChart>
      <c:catAx>
        <c:axId val="84287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985039"/>
        <c:crosses val="autoZero"/>
        <c:auto val="1"/>
        <c:lblAlgn val="ctr"/>
        <c:lblOffset val="100"/>
        <c:noMultiLvlLbl val="0"/>
      </c:catAx>
      <c:valAx>
        <c:axId val="845985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2875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[StarterBook_Complete.xlsm]SubCategoryStats!PivotTable2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State by</a:t>
            </a:r>
            <a:r>
              <a:rPr lang="en-US" baseline="0"/>
              <a:t> Subcategory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SubCategoryStats!$B$4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SubCategoryStats!$A$5:$A$114</c:f>
              <c:multiLvlStrCache>
                <c:ptCount val="64"/>
                <c:lvl>
                  <c:pt idx="0">
                    <c:v>failed</c:v>
                  </c:pt>
                  <c:pt idx="1">
                    <c:v>canceled</c:v>
                  </c:pt>
                  <c:pt idx="2">
                    <c:v>canceled</c:v>
                  </c:pt>
                  <c:pt idx="3">
                    <c:v>failed</c:v>
                  </c:pt>
                  <c:pt idx="4">
                    <c:v>successful</c:v>
                  </c:pt>
                  <c:pt idx="5">
                    <c:v>successful</c:v>
                  </c:pt>
                  <c:pt idx="6">
                    <c:v>failed</c:v>
                  </c:pt>
                  <c:pt idx="7">
                    <c:v>successful</c:v>
                  </c:pt>
                  <c:pt idx="8">
                    <c:v>failed</c:v>
                  </c:pt>
                  <c:pt idx="9">
                    <c:v>live</c:v>
                  </c:pt>
                  <c:pt idx="10">
                    <c:v>failed</c:v>
                  </c:pt>
                  <c:pt idx="11">
                    <c:v>canceled</c:v>
                  </c:pt>
                  <c:pt idx="12">
                    <c:v>failed</c:v>
                  </c:pt>
                  <c:pt idx="13">
                    <c:v>failed</c:v>
                  </c:pt>
                  <c:pt idx="14">
                    <c:v>successful</c:v>
                  </c:pt>
                  <c:pt idx="15">
                    <c:v>failed</c:v>
                  </c:pt>
                  <c:pt idx="16">
                    <c:v>successful</c:v>
                  </c:pt>
                  <c:pt idx="17">
                    <c:v>failed</c:v>
                  </c:pt>
                  <c:pt idx="18">
                    <c:v>failed</c:v>
                  </c:pt>
                  <c:pt idx="19">
                    <c:v>successful</c:v>
                  </c:pt>
                  <c:pt idx="20">
                    <c:v>successful</c:v>
                  </c:pt>
                  <c:pt idx="21">
                    <c:v>failed</c:v>
                  </c:pt>
                  <c:pt idx="22">
                    <c:v>failed</c:v>
                  </c:pt>
                  <c:pt idx="23">
                    <c:v>canceled</c:v>
                  </c:pt>
                  <c:pt idx="24">
                    <c:v>failed</c:v>
                  </c:pt>
                  <c:pt idx="25">
                    <c:v>successful</c:v>
                  </c:pt>
                  <c:pt idx="26">
                    <c:v>failed</c:v>
                  </c:pt>
                  <c:pt idx="27">
                    <c:v>successful</c:v>
                  </c:pt>
                  <c:pt idx="28">
                    <c:v>failed</c:v>
                  </c:pt>
                  <c:pt idx="29">
                    <c:v>failed</c:v>
                  </c:pt>
                  <c:pt idx="30">
                    <c:v>successful</c:v>
                  </c:pt>
                  <c:pt idx="31">
                    <c:v>failed</c:v>
                  </c:pt>
                  <c:pt idx="32">
                    <c:v>failed</c:v>
                  </c:pt>
                  <c:pt idx="33">
                    <c:v>live</c:v>
                  </c:pt>
                  <c:pt idx="34">
                    <c:v>successful</c:v>
                  </c:pt>
                  <c:pt idx="35">
                    <c:v>successful</c:v>
                  </c:pt>
                  <c:pt idx="36">
                    <c:v>successful</c:v>
                  </c:pt>
                  <c:pt idx="37">
                    <c:v>failed</c:v>
                  </c:pt>
                  <c:pt idx="38">
                    <c:v>successful</c:v>
                  </c:pt>
                  <c:pt idx="39">
                    <c:v>canceled</c:v>
                  </c:pt>
                  <c:pt idx="40">
                    <c:v>successful</c:v>
                  </c:pt>
                  <c:pt idx="41">
                    <c:v>live</c:v>
                  </c:pt>
                  <c:pt idx="42">
                    <c:v>successful</c:v>
                  </c:pt>
                  <c:pt idx="43">
                    <c:v>successful</c:v>
                  </c:pt>
                  <c:pt idx="44">
                    <c:v>canceled</c:v>
                  </c:pt>
                  <c:pt idx="45">
                    <c:v>failed</c:v>
                  </c:pt>
                  <c:pt idx="46">
                    <c:v>successful</c:v>
                  </c:pt>
                  <c:pt idx="47">
                    <c:v>canceled</c:v>
                  </c:pt>
                  <c:pt idx="48">
                    <c:v>failed</c:v>
                  </c:pt>
                  <c:pt idx="49">
                    <c:v>live</c:v>
                  </c:pt>
                  <c:pt idx="50">
                    <c:v>successful</c:v>
                  </c:pt>
                  <c:pt idx="51">
                    <c:v>successful</c:v>
                  </c:pt>
                  <c:pt idx="52">
                    <c:v>successful</c:v>
                  </c:pt>
                  <c:pt idx="53">
                    <c:v>successful</c:v>
                  </c:pt>
                  <c:pt idx="54">
                    <c:v>failed</c:v>
                  </c:pt>
                  <c:pt idx="55">
                    <c:v>canceled</c:v>
                  </c:pt>
                  <c:pt idx="56">
                    <c:v>failed</c:v>
                  </c:pt>
                  <c:pt idx="57">
                    <c:v>failed</c:v>
                  </c:pt>
                  <c:pt idx="58">
                    <c:v>canceled</c:v>
                  </c:pt>
                  <c:pt idx="59">
                    <c:v>failed</c:v>
                  </c:pt>
                  <c:pt idx="60">
                    <c:v>successful</c:v>
                  </c:pt>
                  <c:pt idx="61">
                    <c:v>canceled</c:v>
                  </c:pt>
                  <c:pt idx="62">
                    <c:v>failed</c:v>
                  </c:pt>
                  <c:pt idx="63">
                    <c:v>canceled</c:v>
                  </c:pt>
                </c:lvl>
                <c:lvl>
                  <c:pt idx="0">
                    <c:v>animation</c:v>
                  </c:pt>
                  <c:pt idx="1">
                    <c:v>art books</c:v>
                  </c:pt>
                  <c:pt idx="2">
                    <c:v>audio</c:v>
                  </c:pt>
                  <c:pt idx="3">
                    <c:v>children's books</c:v>
                  </c:pt>
                  <c:pt idx="4">
                    <c:v>classical music</c:v>
                  </c:pt>
                  <c:pt idx="5">
                    <c:v>documentary</c:v>
                  </c:pt>
                  <c:pt idx="6">
                    <c:v>drama</c:v>
                  </c:pt>
                  <c:pt idx="7">
                    <c:v>electronic music</c:v>
                  </c:pt>
                  <c:pt idx="8">
                    <c:v>faith</c:v>
                  </c:pt>
                  <c:pt idx="10">
                    <c:v>fiction</c:v>
                  </c:pt>
                  <c:pt idx="11">
                    <c:v>food trucks</c:v>
                  </c:pt>
                  <c:pt idx="13">
                    <c:v>gadgets</c:v>
                  </c:pt>
                  <c:pt idx="14">
                    <c:v>hardware</c:v>
                  </c:pt>
                  <c:pt idx="15">
                    <c:v>indie rock</c:v>
                  </c:pt>
                  <c:pt idx="17">
                    <c:v>jazz</c:v>
                  </c:pt>
                  <c:pt idx="18">
                    <c:v>makerspaces</c:v>
                  </c:pt>
                  <c:pt idx="20">
                    <c:v>metal</c:v>
                  </c:pt>
                  <c:pt idx="21">
                    <c:v>mobile gam</c:v>
                  </c:pt>
                  <c:pt idx="22">
                    <c:v>mobile games</c:v>
                  </c:pt>
                  <c:pt idx="23">
                    <c:v>musical</c:v>
                  </c:pt>
                  <c:pt idx="26">
                    <c:v>nature</c:v>
                  </c:pt>
                  <c:pt idx="27">
                    <c:v>nonfiction</c:v>
                  </c:pt>
                  <c:pt idx="28">
                    <c:v>people</c:v>
                  </c:pt>
                  <c:pt idx="29">
                    <c:v>photobooks</c:v>
                  </c:pt>
                  <c:pt idx="31">
                    <c:v>places</c:v>
                  </c:pt>
                  <c:pt idx="32">
                    <c:v>plays</c:v>
                  </c:pt>
                  <c:pt idx="35">
                    <c:v>pop</c:v>
                  </c:pt>
                  <c:pt idx="36">
                    <c:v>radio &amp; podcasts</c:v>
                  </c:pt>
                  <c:pt idx="37">
                    <c:v>restaurants</c:v>
                  </c:pt>
                  <c:pt idx="38">
                    <c:v>rock</c:v>
                  </c:pt>
                  <c:pt idx="39">
                    <c:v>science fiction</c:v>
                  </c:pt>
                  <c:pt idx="40">
                    <c:v>shorts</c:v>
                  </c:pt>
                  <c:pt idx="41">
                    <c:v>small batch</c:v>
                  </c:pt>
                  <c:pt idx="43">
                    <c:v>space exploratio</c:v>
                  </c:pt>
                  <c:pt idx="44">
                    <c:v>space exploration</c:v>
                  </c:pt>
                  <c:pt idx="47">
                    <c:v>spaces</c:v>
                  </c:pt>
                  <c:pt idx="51">
                    <c:v>tabletop g</c:v>
                  </c:pt>
                  <c:pt idx="52">
                    <c:v>tabletop games</c:v>
                  </c:pt>
                  <c:pt idx="53">
                    <c:v>television</c:v>
                  </c:pt>
                  <c:pt idx="54">
                    <c:v>translatio</c:v>
                  </c:pt>
                  <c:pt idx="55">
                    <c:v>translations</c:v>
                  </c:pt>
                  <c:pt idx="57">
                    <c:v>video games</c:v>
                  </c:pt>
                  <c:pt idx="58">
                    <c:v>wearables</c:v>
                  </c:pt>
                  <c:pt idx="61">
                    <c:v>web</c:v>
                  </c:pt>
                  <c:pt idx="63">
                    <c:v>world music</c:v>
                  </c:pt>
                </c:lvl>
              </c:multiLvlStrCache>
            </c:multiLvlStrRef>
          </c:cat>
          <c:val>
            <c:numRef>
              <c:f>SubCategoryStats!$B$5:$B$114</c:f>
              <c:numCache>
                <c:formatCode>General</c:formatCode>
                <c:ptCount val="64"/>
                <c:pt idx="0">
                  <c:v>100</c:v>
                </c:pt>
                <c:pt idx="1">
                  <c:v>20</c:v>
                </c:pt>
                <c:pt idx="2">
                  <c:v>24</c:v>
                </c:pt>
                <c:pt idx="3">
                  <c:v>40</c:v>
                </c:pt>
                <c:pt idx="4">
                  <c:v>40</c:v>
                </c:pt>
                <c:pt idx="5">
                  <c:v>180</c:v>
                </c:pt>
                <c:pt idx="6">
                  <c:v>80</c:v>
                </c:pt>
                <c:pt idx="7">
                  <c:v>40</c:v>
                </c:pt>
                <c:pt idx="8">
                  <c:v>40</c:v>
                </c:pt>
                <c:pt idx="9">
                  <c:v>20</c:v>
                </c:pt>
                <c:pt idx="10">
                  <c:v>40</c:v>
                </c:pt>
                <c:pt idx="11">
                  <c:v>20</c:v>
                </c:pt>
                <c:pt idx="12">
                  <c:v>120</c:v>
                </c:pt>
                <c:pt idx="13">
                  <c:v>20</c:v>
                </c:pt>
                <c:pt idx="14">
                  <c:v>140</c:v>
                </c:pt>
                <c:pt idx="15">
                  <c:v>20</c:v>
                </c:pt>
                <c:pt idx="16">
                  <c:v>140</c:v>
                </c:pt>
                <c:pt idx="17">
                  <c:v>60</c:v>
                </c:pt>
                <c:pt idx="18">
                  <c:v>11</c:v>
                </c:pt>
                <c:pt idx="19">
                  <c:v>9</c:v>
                </c:pt>
                <c:pt idx="20">
                  <c:v>20</c:v>
                </c:pt>
                <c:pt idx="21">
                  <c:v>1</c:v>
                </c:pt>
                <c:pt idx="22">
                  <c:v>39</c:v>
                </c:pt>
                <c:pt idx="23">
                  <c:v>20</c:v>
                </c:pt>
                <c:pt idx="24">
                  <c:v>60</c:v>
                </c:pt>
                <c:pt idx="25">
                  <c:v>60</c:v>
                </c:pt>
                <c:pt idx="26">
                  <c:v>20</c:v>
                </c:pt>
                <c:pt idx="27">
                  <c:v>60</c:v>
                </c:pt>
                <c:pt idx="28">
                  <c:v>20</c:v>
                </c:pt>
                <c:pt idx="29">
                  <c:v>57</c:v>
                </c:pt>
                <c:pt idx="30">
                  <c:v>103</c:v>
                </c:pt>
                <c:pt idx="31">
                  <c:v>20</c:v>
                </c:pt>
                <c:pt idx="32">
                  <c:v>353</c:v>
                </c:pt>
                <c:pt idx="33">
                  <c:v>19</c:v>
                </c:pt>
                <c:pt idx="34">
                  <c:v>694</c:v>
                </c:pt>
                <c:pt idx="35">
                  <c:v>40</c:v>
                </c:pt>
                <c:pt idx="36">
                  <c:v>20</c:v>
                </c:pt>
                <c:pt idx="37">
                  <c:v>20</c:v>
                </c:pt>
                <c:pt idx="38">
                  <c:v>260</c:v>
                </c:pt>
                <c:pt idx="39">
                  <c:v>40</c:v>
                </c:pt>
                <c:pt idx="40">
                  <c:v>60</c:v>
                </c:pt>
                <c:pt idx="41">
                  <c:v>6</c:v>
                </c:pt>
                <c:pt idx="42">
                  <c:v>34</c:v>
                </c:pt>
                <c:pt idx="43">
                  <c:v>1</c:v>
                </c:pt>
                <c:pt idx="44">
                  <c:v>18</c:v>
                </c:pt>
                <c:pt idx="45">
                  <c:v>2</c:v>
                </c:pt>
                <c:pt idx="46">
                  <c:v>39</c:v>
                </c:pt>
                <c:pt idx="47">
                  <c:v>17</c:v>
                </c:pt>
                <c:pt idx="48">
                  <c:v>80</c:v>
                </c:pt>
                <c:pt idx="49">
                  <c:v>5</c:v>
                </c:pt>
                <c:pt idx="50">
                  <c:v>85</c:v>
                </c:pt>
                <c:pt idx="51">
                  <c:v>1</c:v>
                </c:pt>
                <c:pt idx="52">
                  <c:v>79</c:v>
                </c:pt>
                <c:pt idx="53">
                  <c:v>60</c:v>
                </c:pt>
                <c:pt idx="54">
                  <c:v>1</c:v>
                </c:pt>
                <c:pt idx="55">
                  <c:v>10</c:v>
                </c:pt>
                <c:pt idx="56">
                  <c:v>46</c:v>
                </c:pt>
                <c:pt idx="57">
                  <c:v>100</c:v>
                </c:pt>
                <c:pt idx="58">
                  <c:v>60</c:v>
                </c:pt>
                <c:pt idx="59">
                  <c:v>120</c:v>
                </c:pt>
                <c:pt idx="60">
                  <c:v>20</c:v>
                </c:pt>
                <c:pt idx="61">
                  <c:v>100</c:v>
                </c:pt>
                <c:pt idx="62">
                  <c:v>60</c:v>
                </c:pt>
                <c:pt idx="6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8F-43D0-9CC5-D2A1A9132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03460527"/>
        <c:axId val="1003461359"/>
      </c:barChart>
      <c:catAx>
        <c:axId val="1003460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461359"/>
        <c:crosses val="autoZero"/>
        <c:auto val="1"/>
        <c:lblAlgn val="ctr"/>
        <c:lblOffset val="100"/>
        <c:noMultiLvlLbl val="0"/>
      </c:catAx>
      <c:valAx>
        <c:axId val="1003461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460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[StarterBook_Complete.xlsm]StateByCreateDate!PivotTable2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Success by Quarter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StateByCreateDate!$B$4:$B$5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StateByCreateDate!$A$6:$A$22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Qtr1</c:v>
                  </c:pt>
                  <c:pt idx="3">
                    <c:v>Qtr2</c:v>
                  </c:pt>
                  <c:pt idx="6">
                    <c:v>Qtr3</c:v>
                  </c:pt>
                  <c:pt idx="9">
                    <c:v>Qtr4</c:v>
                  </c:pt>
                </c:lvl>
              </c:multiLvlStrCache>
            </c:multiLvlStrRef>
          </c:cat>
          <c:val>
            <c:numRef>
              <c:f>StateByCreateDate!$B$6:$B$22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1-4321-9A95-61DA8CE3CB44}"/>
            </c:ext>
          </c:extLst>
        </c:ser>
        <c:ser>
          <c:idx val="1"/>
          <c:order val="1"/>
          <c:tx>
            <c:strRef>
              <c:f>StateByCreateDate!$C$4:$C$5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StateByCreateDate!$A$6:$A$22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Qtr1</c:v>
                  </c:pt>
                  <c:pt idx="3">
                    <c:v>Qtr2</c:v>
                  </c:pt>
                  <c:pt idx="6">
                    <c:v>Qtr3</c:v>
                  </c:pt>
                  <c:pt idx="9">
                    <c:v>Qtr4</c:v>
                  </c:pt>
                </c:lvl>
              </c:multiLvlStrCache>
            </c:multiLvlStrRef>
          </c:cat>
          <c:val>
            <c:numRef>
              <c:f>StateByCreateDate!$C$6:$C$22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541-4321-9A95-61DA8CE3CB44}"/>
            </c:ext>
          </c:extLst>
        </c:ser>
        <c:ser>
          <c:idx val="2"/>
          <c:order val="2"/>
          <c:tx>
            <c:strRef>
              <c:f>StateByCreateDate!$D$4:$D$5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StateByCreateDate!$A$6:$A$22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Qtr1</c:v>
                  </c:pt>
                  <c:pt idx="3">
                    <c:v>Qtr2</c:v>
                  </c:pt>
                  <c:pt idx="6">
                    <c:v>Qtr3</c:v>
                  </c:pt>
                  <c:pt idx="9">
                    <c:v>Qtr4</c:v>
                  </c:pt>
                </c:lvl>
              </c:multiLvlStrCache>
            </c:multiLvlStrRef>
          </c:cat>
          <c:val>
            <c:numRef>
              <c:f>StateByCreateDate!$D$6:$D$22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541-4321-9A95-61DA8CE3CB44}"/>
            </c:ext>
          </c:extLst>
        </c:ser>
        <c:ser>
          <c:idx val="3"/>
          <c:order val="3"/>
          <c:tx>
            <c:strRef>
              <c:f>StateByCreateDate!$E$4:$E$5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StateByCreateDate!$A$6:$A$22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Qtr1</c:v>
                  </c:pt>
                  <c:pt idx="3">
                    <c:v>Qtr2</c:v>
                  </c:pt>
                  <c:pt idx="6">
                    <c:v>Qtr3</c:v>
                  </c:pt>
                  <c:pt idx="9">
                    <c:v>Qtr4</c:v>
                  </c:pt>
                </c:lvl>
              </c:multiLvlStrCache>
            </c:multiLvlStrRef>
          </c:cat>
          <c:val>
            <c:numRef>
              <c:f>StateByCreateDate!$E$6:$E$22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541-4321-9A95-61DA8CE3CB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4402575"/>
        <c:axId val="514401327"/>
      </c:lineChart>
      <c:catAx>
        <c:axId val="514402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401327"/>
        <c:crosses val="autoZero"/>
        <c:auto val="1"/>
        <c:lblAlgn val="ctr"/>
        <c:lblOffset val="100"/>
        <c:noMultiLvlLbl val="0"/>
      </c:catAx>
      <c:valAx>
        <c:axId val="51440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402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Goal by Success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BonusSuccessRates!$F$1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BonusSuccessRates!$A$2:$A$13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BonusSuccessRates!$F$2:$F$13</c:f>
              <c:numCache>
                <c:formatCode>0.00%</c:formatCode>
                <c:ptCount val="12"/>
                <c:pt idx="0">
                  <c:v>0.69848156182212584</c:v>
                </c:pt>
                <c:pt idx="1">
                  <c:v>0.65403508771929819</c:v>
                </c:pt>
                <c:pt idx="2">
                  <c:v>0.52770083102493071</c:v>
                </c:pt>
                <c:pt idx="3">
                  <c:v>0.46537396121883656</c:v>
                </c:pt>
                <c:pt idx="4">
                  <c:v>0.45853658536585368</c:v>
                </c:pt>
                <c:pt idx="5">
                  <c:v>0.41610738255033558</c:v>
                </c:pt>
                <c:pt idx="6">
                  <c:v>0.39855072463768115</c:v>
                </c:pt>
                <c:pt idx="7">
                  <c:v>0.38095238095238093</c:v>
                </c:pt>
                <c:pt idx="8">
                  <c:v>0.47272727272727272</c:v>
                </c:pt>
                <c:pt idx="9">
                  <c:v>0.47727272727272729</c:v>
                </c:pt>
                <c:pt idx="10">
                  <c:v>0.2857142857142857</c:v>
                </c:pt>
                <c:pt idx="11">
                  <c:v>0.19153674832962139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B4-4C2E-9E4D-3FEDA7391847}"/>
            </c:ext>
          </c:extLst>
        </c:ser>
        <c:ser>
          <c:idx val="1"/>
          <c:order val="1"/>
          <c:tx>
            <c:strRef>
              <c:f>BonusSuccessRates!$G$1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BonusSuccessRates!$A$2:$A$13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BonusSuccessRates!$G$2:$G$13</c:f>
              <c:numCache>
                <c:formatCode>0.00%</c:formatCode>
                <c:ptCount val="12"/>
                <c:pt idx="0">
                  <c:v>0.24511930585683298</c:v>
                </c:pt>
                <c:pt idx="1">
                  <c:v>0.29473684210526313</c:v>
                </c:pt>
                <c:pt idx="2">
                  <c:v>0.39196675900277006</c:v>
                </c:pt>
                <c:pt idx="3">
                  <c:v>0.39889196675900279</c:v>
                </c:pt>
                <c:pt idx="4">
                  <c:v>0.43902439024390244</c:v>
                </c:pt>
                <c:pt idx="5">
                  <c:v>0.48322147651006714</c:v>
                </c:pt>
                <c:pt idx="6">
                  <c:v>0.46376811594202899</c:v>
                </c:pt>
                <c:pt idx="7">
                  <c:v>0.44047619047619047</c:v>
                </c:pt>
                <c:pt idx="8">
                  <c:v>0.4</c:v>
                </c:pt>
                <c:pt idx="9">
                  <c:v>0.36363636363636365</c:v>
                </c:pt>
                <c:pt idx="10">
                  <c:v>0.52380952380952384</c:v>
                </c:pt>
                <c:pt idx="11">
                  <c:v>0.57461024498886415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B4-4C2E-9E4D-3FEDA7391847}"/>
            </c:ext>
          </c:extLst>
        </c:ser>
        <c:ser>
          <c:idx val="2"/>
          <c:order val="2"/>
          <c:tx>
            <c:strRef>
              <c:f>BonusSuccessRates!$H$1</c:f>
              <c:strCache>
                <c:ptCount val="1"/>
                <c:pt idx="0">
                  <c:v>Percentage cancelled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BonusSuccessRates!$A$2:$A$13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BonusSuccessRates!$H$2:$H$13</c:f>
              <c:numCache>
                <c:formatCode>0.00%</c:formatCode>
                <c:ptCount val="12"/>
                <c:pt idx="0">
                  <c:v>3.9045553145336226E-2</c:v>
                </c:pt>
                <c:pt idx="1">
                  <c:v>4.2105263157894736E-2</c:v>
                </c:pt>
                <c:pt idx="2">
                  <c:v>7.2022160664819951E-2</c:v>
                </c:pt>
                <c:pt idx="3">
                  <c:v>0.11080332409972299</c:v>
                </c:pt>
                <c:pt idx="4">
                  <c:v>8.2926829268292687E-2</c:v>
                </c:pt>
                <c:pt idx="5">
                  <c:v>9.3959731543624164E-2</c:v>
                </c:pt>
                <c:pt idx="6">
                  <c:v>0.13043478260869565</c:v>
                </c:pt>
                <c:pt idx="7">
                  <c:v>0.15476190476190477</c:v>
                </c:pt>
                <c:pt idx="8">
                  <c:v>0.12727272727272726</c:v>
                </c:pt>
                <c:pt idx="9">
                  <c:v>0.13636363636363635</c:v>
                </c:pt>
                <c:pt idx="10">
                  <c:v>0.19047619047619047</c:v>
                </c:pt>
                <c:pt idx="11">
                  <c:v>0.22271714922048999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7B4-4C2E-9E4D-3FEDA7391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8354768"/>
        <c:axId val="1838351856"/>
      </c:lineChart>
      <c:catAx>
        <c:axId val="1838354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Funding Goal</a:t>
                </a:r>
              </a:p>
            </c:rich>
          </c:tx>
          <c:layout>
            <c:manualLayout>
              <c:xMode val="edge"/>
              <c:yMode val="edge"/>
              <c:x val="0.44502544761872009"/>
              <c:y val="0.93388827053357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8351856"/>
        <c:crosses val="autoZero"/>
        <c:auto val="1"/>
        <c:lblAlgn val="ctr"/>
        <c:lblOffset val="100"/>
        <c:noMultiLvlLbl val="0"/>
      </c:catAx>
      <c:valAx>
        <c:axId val="183835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8354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219075</xdr:colOff>
      <xdr:row>3</xdr:row>
      <xdr:rowOff>57150</xdr:rowOff>
    </xdr:from>
    <xdr:to>
      <xdr:col>21</xdr:col>
      <xdr:colOff>180975</xdr:colOff>
      <xdr:row>31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13F565-A0EE-48B4-911D-4677639DF3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3</xdr:row>
      <xdr:rowOff>76200</xdr:rowOff>
    </xdr:from>
    <xdr:to>
      <xdr:col>21</xdr:col>
      <xdr:colOff>314325</xdr:colOff>
      <xdr:row>31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63CA249-A510-4E18-ADF4-19DEF82214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266700</xdr:colOff>
      <xdr:row>2</xdr:row>
      <xdr:rowOff>157162</xdr:rowOff>
    </xdr:from>
    <xdr:to>
      <xdr:col>21</xdr:col>
      <xdr:colOff>38100</xdr:colOff>
      <xdr:row>28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BCFC20-A40F-436D-8120-D9E7F1D552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366711</xdr:colOff>
      <xdr:row>14</xdr:row>
      <xdr:rowOff>157161</xdr:rowOff>
    </xdr:from>
    <xdr:to>
      <xdr:col>11</xdr:col>
      <xdr:colOff>438150</xdr:colOff>
      <xdr:row>41</xdr:row>
      <xdr:rowOff>47624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8B3FA79-B501-479A-9545-FC5F0204D1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cation_Jalonzo" refreshedDate="44563.452314004629" createdVersion="7" refreshedVersion="7" minRefreshableVersion="3" recordCount="4114" xr:uid="{4FB3970B-D9D3-4525-9898-F94E1081DF9F}">
  <cacheSource type="worksheet">
    <worksheetSource ref="A1:T4115" sheet="Data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10">
      <sharedItems containsSemiMixedTypes="0" containsString="0" containsNumber="1" minValue="0" maxValue="22603"/>
    </cacheField>
    <cacheField name="Average Donation" numFmtId="164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5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"/>
        <s v="translations"/>
        <s v="radio &amp; podcasts"/>
        <s v="nature"/>
        <s v="art books"/>
        <s v="places"/>
        <s v="pop"/>
        <s v="faith"/>
        <s v="mobile gam"/>
        <s v="gadgets"/>
        <s v="hardware"/>
        <s v="people"/>
        <s v="tabletop g"/>
        <s v="tabletop games"/>
        <s v="small batch"/>
        <s v="restaurants"/>
        <s v="classical music"/>
        <s v="space exploratio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cation_Jalonzo" refreshedDate="44563.464660069447" createdVersion="7" refreshedVersion="7" minRefreshableVersion="3" recordCount="4114" xr:uid="{B4AA3D1B-80C4-4B6F-96E9-DFF0F502C6CC}">
  <cacheSource type="worksheet">
    <worksheetSource name="SourceData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0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14">
      <sharedItems containsSemiMixedTypes="0" containsNonDate="0" containsDate="1" containsString="0" minDate="2009-08-10T19:26:00" maxDate="2017-05-03T19:12:00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10">
      <sharedItems containsSemiMixedTypes="0" containsString="0" containsNumber="1" minValue="0" maxValue="22603"/>
    </cacheField>
    <cacheField name="Average Donation" numFmtId="164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Quarters" numFmtId="0" databaseField="0">
      <fieldGroup base="10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0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x v="23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x v="23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x v="23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x v="23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3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3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x v="23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x v="23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x v="23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3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x v="23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3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x v="23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x v="23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x v="23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x v="23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x v="23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x v="23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x v="23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x v="23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3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3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x v="23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x v="23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3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x v="23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x v="23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3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x v="23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x v="23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x v="23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x v="23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x v="23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x v="23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x v="23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x v="23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3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3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3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3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3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x v="23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3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3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3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x v="23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3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x v="23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x v="23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x v="23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3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3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3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3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x v="24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x v="24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x v="24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x v="24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x v="24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x v="24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x v="24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x v="24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x v="24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x v="24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x v="2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x v="24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x v="24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x v="24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x v="24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x v="24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x v="24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x v="24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x v="24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x v="24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x v="25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x v="25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x v="25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5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5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x v="25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5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x v="25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x v="25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x v="25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5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x v="25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5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5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5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x v="25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x v="25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x v="25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x v="25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x v="25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x v="26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6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x v="26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x v="26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x v="26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x v="26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x v="26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x v="26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6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x v="26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x v="26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x v="26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x v="26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x v="26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x v="26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x v="26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x v="26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x v="26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x v="26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6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x v="27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x v="27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x v="27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7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x v="27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7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7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7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7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x v="27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x v="27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7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x v="27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x v="27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x v="27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x v="27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7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7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7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x v="27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x v="28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8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x v="28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x v="28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x v="28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x v="28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x v="28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x v="28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x v="28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x v="28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x v="28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x v="28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x v="28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x v="28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x v="28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x v="28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x v="28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x v="28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x v="28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x v="28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x v="28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x v="28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x v="28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x v="28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x v="28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x v="28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x v="28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x v="28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x v="28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x v="28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x v="28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x v="28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x v="28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x v="28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x v="28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x v="28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x v="28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x v="28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x v="28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x v="28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x v="29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9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x v="29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x v="29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x v="29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x v="2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x v="29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x v="29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x v="29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x v="29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x v="29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x v="29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x v="29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x v="29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x v="29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9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x v="29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9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x v="29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x v="29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x v="29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9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x v="29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x v="29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9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9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x v="29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9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x v="29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x v="29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x v="29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9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x v="29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x v="29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x v="29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x v="29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x v="29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x v="29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x v="29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x v="29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9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9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x v="29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x v="29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x v="29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x v="29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9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x v="29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9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9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9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9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9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9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x v="29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x v="29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x v="29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x v="29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9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9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30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x v="31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x v="31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x v="31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x v="3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x v="31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x v="31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x v="31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x v="31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x v="31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x v="31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x v="31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x v="31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x v="31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x v="31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x v="31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x v="31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x v="31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x v="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x v="31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x v="31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x v="32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x v="32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x v="32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x v="32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x v="32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x v="32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x v="32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x v="32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x v="32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x v="32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x v="32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x v="32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x v="32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x v="32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x v="32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x v="32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x v="32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x v="32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x v="32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x v="32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x v="32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x v="32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x v="32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x v="3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x v="32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x v="32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x v="32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x v="32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x v="32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x v="32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x v="32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x v="32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x v="32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x v="32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x v="32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x v="32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x v="32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x v="32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x v="32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x v="3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x v="33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3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x v="33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x v="33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x v="33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3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x v="33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x v="33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x v="33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x v="33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x v="33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x v="33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3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3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x v="33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3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3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x v="33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x v="33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x v="33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x v="32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x v="32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x v="32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x v="32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x v="32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x v="32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x v="32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x v="3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x v="32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x v="32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x v="32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x v="32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x v="32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x v="32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x v="32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x v="32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x v="32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x v="32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x v="32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x v="32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x v="32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x v="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x v="32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x v="32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x v="32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x v="32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x v="32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x v="32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x v="32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x v="32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x v="32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x v="32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x v="32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x v="32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x v="32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x v="32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x v="32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x v="32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x v="32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x v="32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x v="32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x v="32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x v="32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x v="32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x v="32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x v="32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x v="32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x v="32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x v="32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x v="32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x v="32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x v="32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x v="32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x v="32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x v="32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x v="3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x v="32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x v="32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x v="32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x v="32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x v="32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x v="32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x v="32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x v="32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x v="32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x v="32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x v="32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x v="32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x v="32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x v="32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x v="32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x v="3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x v="32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x v="32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x v="32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x v="32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x v="32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x v="32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x v="32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x v="32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x v="34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x v="3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x v="35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x v="35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x v="35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x v="35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x v="35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x v="35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x v="35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x v="35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x v="35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x v="35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x v="35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x v="35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x v="35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x v="35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x v="35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x v="35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x v="35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x v="35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x v="35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x v="35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x v="35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x v="35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x v="3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x v="35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x v="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x v="35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x v="35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x v="35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x v="35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x v="35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x v="35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x v="35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x v="35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x v="35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x v="35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x v="35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x v="35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x v="35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x v="35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x v="35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x v="35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x v="35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x v="35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x v="35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x v="3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x v="35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x v="35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x v="35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x v="35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x v="35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x v="35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x v="35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x v="35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x v="35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x v="35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x v="35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x v="35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x v="35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x v="35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x v="35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x v="35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x v="35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x v="35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x v="35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x v="35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x v="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x v="35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x v="35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x v="35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x v="35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x v="35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x v="35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x v="35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x v="35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x v="35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x v="35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x v="35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x v="35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x v="36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x v="36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x v="36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x v="36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x v="36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x v="36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x v="36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x v="36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x v="3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x v="36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x v="36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x v="36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x v="36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x v="36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x v="36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x v="36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x v="36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x v="36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x v="36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x v="36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x v="36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x v="36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x v="36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x v="36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x v="36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x v="36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x v="36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x v="36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x v="36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x v="36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x v="36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x v="36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x v="36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x v="36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x v="36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x v="36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x v="36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x v="36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x v="36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x v="36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x v="37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x v="37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7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7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7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x v="37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7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7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x v="37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x v="37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7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7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7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x v="3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x v="37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7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x v="37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7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x v="37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7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x v="38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8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x v="38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x v="38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x v="38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x v="38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x v="38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x v="38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x v="38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8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x v="38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x v="38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x v="3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x v="38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x v="38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x v="38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x v="38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x v="38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x v="38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x v="38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x v="38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x v="38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x v="38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x v="38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x v="38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x v="38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x v="38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x v="38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x v="38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x v="38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x v="38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x v="38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x v="38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x v="38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x v="38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x v="38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x v="38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x v="38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x v="38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x v="38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x v="39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x v="40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x v="40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x v="40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x v="40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x v="40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x v="40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x v="4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x v="40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x v="4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x v="4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x v="40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x v="40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x v="4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x v="40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x v="40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x v="40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x v="40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x v="4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x v="4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x v="40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x v="40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x v="40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x v="40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x v="40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x v="40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x v="40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x v="40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x v="40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x v="40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x v="40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x v="40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x v="40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x v="40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40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x v="40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x v="40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x v="40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x v="40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x v="40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x v="4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4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x v="4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x v="40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x v="40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x v="40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x v="40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x v="40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x v="40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x v="40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x v="40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x v="40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x v="4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x v="40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x v="40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x v="4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x v="4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x v="40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x v="4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x v="40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x v="41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x v="41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x v="41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x v="41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x v="41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x v="41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x v="41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x v="41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x v="41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x v="41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x v="41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x v="41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x v="41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x v="41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x v="41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x v="41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x v="41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x v="41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x v="41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x v="41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x v="42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x v="42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x v="42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x v="42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x v="42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x v="42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x v="42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x v="42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x v="42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x v="42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x v="42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x v="42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x v="42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x v="42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x v="42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x v="42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x v="42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x v="42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x v="42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x v="42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x v="32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x v="32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x v="32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x v="32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x v="32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x v="32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x v="32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x v="32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x v="32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x v="32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x v="32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x v="32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x v="32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x v="32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x v="32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x v="32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x v="32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x v="32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x v="32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x v="32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x v="43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x v="43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43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x v="43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x v="43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x v="43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x v="43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x v="43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x v="43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43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43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x v="43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x v="43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43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x v="43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x v="43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x v="43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x v="4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x v="43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43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x v="43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x v="43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x v="43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x v="43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43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x v="43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x v="43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x v="43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x v="43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x v="43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43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43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43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x v="43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x v="43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x v="43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x v="43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x v="43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x v="43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43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x v="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4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4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x v="44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x v="44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x v="44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x v="44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4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x v="44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x v="4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x v="44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x v="44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x v="44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x v="44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x v="44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x v="44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x v="44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x v="4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x v="44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x v="44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42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x v="42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42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x v="42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42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x v="4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x v="42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x v="42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x v="42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4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x v="42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x v="42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x v="42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42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x v="42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x v="42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x v="42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42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42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42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x v="42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x v="42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x v="42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x v="42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x v="42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x v="42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x v="42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42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x v="42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42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x v="42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x v="42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x v="42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x v="4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x v="42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x v="42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x v="42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x v="42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x v="42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42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x v="42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x v="4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x v="42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x v="42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x v="42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x v="42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x v="42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x v="42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x v="42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x v="42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x v="42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x v="42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x v="42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x v="42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x v="42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x v="4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x v="42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x v="42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x v="42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x v="42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x v="42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x v="42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x v="42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x v="42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x v="42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x v="4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x v="42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x v="42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x v="42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x v="42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42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x v="42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x v="42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x v="42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x v="42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x v="42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x v="42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x v="42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x v="42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x v="42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x v="42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x v="42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x v="42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x v="42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x v="42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x v="42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x v="42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x v="42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x v="42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x v="42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x v="42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x v="42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x v="42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42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42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42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42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x v="42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x v="42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x v="42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42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x v="42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x v="42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x v="42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x v="42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x v="42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x v="42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x v="4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x v="42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x v="42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x v="42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x v="42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x v="42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x v="42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x v="42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x v="42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x v="42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x v="42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x v="42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x v="42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x v="42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42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x v="42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x v="42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x v="42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x v="42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x v="42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x v="42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x v="42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x v="42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x v="42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x v="42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x v="42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x v="42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x v="42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x v="42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x v="42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x v="42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x v="42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x v="42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x v="42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x v="42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x v="42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x v="42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x v="42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x v="42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x v="42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x v="42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x v="42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x v="42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x v="42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x v="42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x v="4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42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x v="42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x v="42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42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x v="42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x v="42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x v="42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x v="42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x v="4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x v="42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x v="42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4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x v="4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42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x v="44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x v="44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4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x v="44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x v="44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x v="44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4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x v="44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x v="44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x v="44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x v="44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x v="44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4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x v="44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x v="44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x v="44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4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x v="44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4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x v="44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4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x v="44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4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x v="44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x v="44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x v="44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x v="44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x v="44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4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x v="44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x v="44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4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x v="44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4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x v="44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4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x v="44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4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x v="44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x v="44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x v="44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x v="44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x v="44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x v="44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x v="44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x v="44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x v="44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x v="44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x v="44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x v="44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x v="44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x v="44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x v="44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4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x v="44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4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4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x v="44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x v="44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x v="44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x v="44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4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4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x v="44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x v="44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x v="44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4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x v="44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x v="44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x v="44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x v="44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x v="44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x v="44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x v="44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x v="44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x v="44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x v="44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x v="44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x v="44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x v="44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x v="44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x v="44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4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4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x v="44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x v="44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x v="44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x v="44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4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x v="44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x v="44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x v="44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x v="44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x v="44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4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x v="44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4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x v="44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x v="44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x v="44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x v="44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x v="44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x v="44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x v="44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4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4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4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4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x v="44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x v="44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x v="44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4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x v="44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x v="44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4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4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4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4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4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x v="44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x v="0"/>
    <d v="2015-07-23T03:00:00"/>
    <b v="0"/>
    <n v="182"/>
    <b v="1"/>
    <s v="film &amp; video/television"/>
    <n v="1.3685882352941177"/>
    <n v="63.917582417582416"/>
    <x v="0"/>
    <s v="television"/>
  </r>
  <r>
    <n v="1"/>
    <s v="FannibalFest Fan Convention"/>
    <s v="A Hannibal TV Show Fan Convention and Art Collective"/>
    <n v="10275"/>
    <n v="14653"/>
    <x v="0"/>
    <s v="US"/>
    <s v="USD"/>
    <n v="1488464683"/>
    <n v="1485872683"/>
    <x v="1"/>
    <d v="2017-03-02T14:24:43"/>
    <b v="0"/>
    <n v="79"/>
    <b v="1"/>
    <s v="film &amp; video/television"/>
    <n v="1.4260827250608272"/>
    <n v="185.48101265822785"/>
    <x v="0"/>
    <s v="television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x v="2"/>
    <d v="2016-02-15T16:51:23"/>
    <b v="0"/>
    <n v="35"/>
    <b v="1"/>
    <s v="film &amp; video/television"/>
    <n v="1.05"/>
    <n v="15"/>
    <x v="0"/>
    <s v="television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x v="3"/>
    <d v="2014-08-07T12:21:47"/>
    <b v="0"/>
    <n v="150"/>
    <b v="1"/>
    <s v="film &amp; video/television"/>
    <n v="1.0389999999999999"/>
    <n v="69.266666666666666"/>
    <x v="0"/>
    <s v="television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x v="4"/>
    <d v="2015-12-19T20:01:19"/>
    <b v="0"/>
    <n v="284"/>
    <b v="1"/>
    <s v="film &amp; video/television"/>
    <n v="1.2299154545454545"/>
    <n v="190.55028169014085"/>
    <x v="0"/>
    <s v="television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x v="5"/>
    <d v="2016-07-29T05:35:00"/>
    <b v="0"/>
    <n v="47"/>
    <b v="1"/>
    <s v="film &amp; video/television"/>
    <n v="1.0977744436109027"/>
    <n v="93.40425531914893"/>
    <x v="0"/>
    <s v="television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x v="6"/>
    <d v="2014-06-14T01:44:10"/>
    <b v="0"/>
    <n v="58"/>
    <b v="1"/>
    <s v="film &amp; video/television"/>
    <n v="1.064875"/>
    <n v="146.87931034482759"/>
    <x v="0"/>
    <s v="television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x v="7"/>
    <d v="2016-07-05T01:07:47"/>
    <b v="0"/>
    <n v="57"/>
    <b v="1"/>
    <s v="film &amp; video/television"/>
    <n v="1.0122222222222221"/>
    <n v="159.82456140350877"/>
    <x v="0"/>
    <s v="television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x v="8"/>
    <d v="2016-04-15T21:00:00"/>
    <b v="0"/>
    <n v="12"/>
    <b v="1"/>
    <s v="film &amp; video/television"/>
    <n v="1.0004342857142856"/>
    <n v="291.79333333333335"/>
    <x v="0"/>
    <s v="television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x v="9"/>
    <d v="2016-04-17T02:29:04"/>
    <b v="0"/>
    <n v="20"/>
    <b v="1"/>
    <s v="film &amp; video/television"/>
    <n v="1.2599800000000001"/>
    <n v="31.499500000000001"/>
    <x v="0"/>
    <s v="television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x v="10"/>
    <d v="2014-06-25T01:37:59"/>
    <b v="0"/>
    <n v="19"/>
    <b v="1"/>
    <s v="film &amp; video/television"/>
    <n v="1.0049999999999999"/>
    <n v="158.68421052631578"/>
    <x v="0"/>
    <s v="television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x v="11"/>
    <d v="2016-08-22T03:00:00"/>
    <b v="0"/>
    <n v="75"/>
    <b v="1"/>
    <s v="film &amp; video/television"/>
    <n v="1.2050000000000001"/>
    <n v="80.333333333333329"/>
    <x v="0"/>
    <s v="television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x v="12"/>
    <d v="2014-07-16T03:00:00"/>
    <b v="0"/>
    <n v="827"/>
    <b v="1"/>
    <s v="film &amp; video/television"/>
    <n v="1.6529333333333334"/>
    <n v="59.961305925030231"/>
    <x v="0"/>
    <s v="television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x v="13"/>
    <d v="2016-06-23T20:27:00"/>
    <b v="0"/>
    <n v="51"/>
    <b v="1"/>
    <s v="film &amp; video/television"/>
    <n v="1.5997142857142856"/>
    <n v="109.78431372549019"/>
    <x v="0"/>
    <s v="television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x v="14"/>
    <d v="2014-07-13T13:59:00"/>
    <b v="0"/>
    <n v="41"/>
    <b v="1"/>
    <s v="film &amp; video/television"/>
    <n v="1.0093333333333334"/>
    <n v="147.70731707317074"/>
    <x v="0"/>
    <s v="television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x v="15"/>
    <d v="2015-09-27T20:14:00"/>
    <b v="0"/>
    <n v="98"/>
    <b v="1"/>
    <s v="film &amp; video/television"/>
    <n v="1.0660000000000001"/>
    <n v="21.755102040816325"/>
    <x v="0"/>
    <s v="television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x v="16"/>
    <d v="2014-06-16T05:30:00"/>
    <b v="0"/>
    <n v="70"/>
    <b v="1"/>
    <s v="film &amp; video/television"/>
    <n v="1.0024166666666667"/>
    <n v="171.84285714285716"/>
    <x v="0"/>
    <s v="television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x v="17"/>
    <d v="2014-11-04T18:33:42"/>
    <b v="0"/>
    <n v="36"/>
    <b v="1"/>
    <s v="film &amp; video/television"/>
    <n v="1.0066666666666666"/>
    <n v="41.944444444444443"/>
    <x v="0"/>
    <s v="television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x v="18"/>
    <d v="2014-09-17T13:00:56"/>
    <b v="0"/>
    <n v="342"/>
    <b v="1"/>
    <s v="film &amp; video/television"/>
    <n v="1.0632110000000001"/>
    <n v="93.264122807017543"/>
    <x v="0"/>
    <s v="television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x v="19"/>
    <d v="2015-07-20T19:35:34"/>
    <b v="0"/>
    <n v="22"/>
    <b v="1"/>
    <s v="film &amp; video/television"/>
    <n v="1.4529411764705882"/>
    <n v="56.136363636363633"/>
    <x v="0"/>
    <s v="television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x v="20"/>
    <d v="2015-09-13T18:11:52"/>
    <b v="0"/>
    <n v="25"/>
    <b v="1"/>
    <s v="film &amp; video/television"/>
    <n v="1.002"/>
    <n v="80.16"/>
    <x v="0"/>
    <s v="television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x v="21"/>
    <d v="2014-09-26T15:03:09"/>
    <b v="0"/>
    <n v="101"/>
    <b v="1"/>
    <s v="film &amp; video/television"/>
    <n v="1.0913513513513513"/>
    <n v="199.9009900990099"/>
    <x v="0"/>
    <s v="television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x v="22"/>
    <d v="2015-01-01T07:59:00"/>
    <b v="0"/>
    <n v="8"/>
    <b v="1"/>
    <s v="film &amp; video/television"/>
    <n v="1.1714285714285715"/>
    <n v="51.25"/>
    <x v="0"/>
    <s v="television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x v="23"/>
    <d v="2015-04-30T15:20:00"/>
    <b v="0"/>
    <n v="23"/>
    <b v="1"/>
    <s v="film &amp; video/television"/>
    <n v="1.1850000000000001"/>
    <n v="103.04347826086956"/>
    <x v="0"/>
    <s v="television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x v="24"/>
    <d v="2015-09-15T19:39:00"/>
    <b v="0"/>
    <n v="574"/>
    <b v="1"/>
    <s v="film &amp; video/television"/>
    <n v="1.0880768571428572"/>
    <n v="66.346149825783982"/>
    <x v="0"/>
    <s v="television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x v="25"/>
    <d v="2016-01-09T00:36:01"/>
    <b v="0"/>
    <n v="14"/>
    <b v="1"/>
    <s v="film &amp; video/television"/>
    <n v="1.3333333333333333"/>
    <n v="57.142857142857146"/>
    <x v="0"/>
    <s v="television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x v="26"/>
    <d v="2014-08-17T12:22:24"/>
    <b v="0"/>
    <n v="19"/>
    <b v="1"/>
    <s v="film &amp; video/television"/>
    <n v="1.552"/>
    <n v="102.10526315789474"/>
    <x v="0"/>
    <s v="television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x v="27"/>
    <d v="2014-11-16T04:57:13"/>
    <b v="0"/>
    <n v="150"/>
    <b v="1"/>
    <s v="film &amp; video/television"/>
    <n v="1.1172500000000001"/>
    <n v="148.96666666666667"/>
    <x v="0"/>
    <s v="television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x v="28"/>
    <d v="2015-12-16T23:08:04"/>
    <b v="0"/>
    <n v="71"/>
    <b v="1"/>
    <s v="film &amp; video/television"/>
    <n v="1.0035000000000001"/>
    <n v="169.6056338028169"/>
    <x v="0"/>
    <s v="television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x v="29"/>
    <d v="2014-07-22T16:09:28"/>
    <b v="0"/>
    <n v="117"/>
    <b v="1"/>
    <s v="film &amp; video/television"/>
    <n v="1.2333333333333334"/>
    <n v="31.623931623931625"/>
    <x v="0"/>
    <s v="television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x v="30"/>
    <d v="2014-08-21T07:01:55"/>
    <b v="0"/>
    <n v="53"/>
    <b v="1"/>
    <s v="film &amp; video/television"/>
    <n v="1.0129975"/>
    <n v="76.45264150943396"/>
    <x v="0"/>
    <s v="television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x v="31"/>
    <d v="2016-01-25T19:00:34"/>
    <b v="0"/>
    <n v="1"/>
    <b v="1"/>
    <s v="film &amp; video/television"/>
    <n v="1"/>
    <n v="13"/>
    <x v="0"/>
    <s v="television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x v="32"/>
    <d v="2016-05-13T03:59:00"/>
    <b v="0"/>
    <n v="89"/>
    <b v="1"/>
    <s v="film &amp; video/television"/>
    <n v="1.0024604569420035"/>
    <n v="320.44943820224717"/>
    <x v="0"/>
    <s v="television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x v="33"/>
    <d v="2015-11-08T16:51:41"/>
    <b v="0"/>
    <n v="64"/>
    <b v="1"/>
    <s v="film &amp; video/television"/>
    <n v="1.0209523809523811"/>
    <n v="83.75"/>
    <x v="0"/>
    <s v="television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x v="34"/>
    <d v="2014-08-05T07:43:21"/>
    <b v="0"/>
    <n v="68"/>
    <b v="1"/>
    <s v="film &amp; video/television"/>
    <n v="1.3046153846153845"/>
    <n v="49.882352941176471"/>
    <x v="0"/>
    <s v="television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x v="35"/>
    <d v="2015-04-28T00:00:00"/>
    <b v="0"/>
    <n v="28"/>
    <b v="1"/>
    <s v="film &amp; video/television"/>
    <n v="1.665"/>
    <n v="59.464285714285715"/>
    <x v="0"/>
    <s v="television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x v="36"/>
    <d v="2015-04-04T06:22:05"/>
    <b v="0"/>
    <n v="44"/>
    <b v="1"/>
    <s v="film &amp; video/television"/>
    <n v="1.4215"/>
    <n v="193.84090909090909"/>
    <x v="0"/>
    <s v="television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x v="37"/>
    <d v="2015-02-27T16:37:59"/>
    <b v="0"/>
    <n v="253"/>
    <b v="1"/>
    <s v="film &amp; video/television"/>
    <n v="1.8344090909090909"/>
    <n v="159.51383399209487"/>
    <x v="0"/>
    <s v="television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x v="38"/>
    <d v="2013-05-11T01:22:24"/>
    <b v="0"/>
    <n v="66"/>
    <b v="1"/>
    <s v="film &amp; video/television"/>
    <n v="1.1004"/>
    <n v="41.68181818181818"/>
    <x v="0"/>
    <s v="television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x v="39"/>
    <d v="2014-05-25T22:59:00"/>
    <b v="0"/>
    <n v="217"/>
    <b v="1"/>
    <s v="film &amp; video/television"/>
    <n v="1.3098000000000001"/>
    <n v="150.89861751152074"/>
    <x v="0"/>
    <s v="television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x v="40"/>
    <d v="2014-06-19T04:00:00"/>
    <b v="0"/>
    <n v="16"/>
    <b v="1"/>
    <s v="film &amp; video/television"/>
    <n v="1.0135000000000001"/>
    <n v="126.6875"/>
    <x v="0"/>
    <s v="television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x v="41"/>
    <d v="2014-10-05T13:39:14"/>
    <b v="0"/>
    <n v="19"/>
    <b v="1"/>
    <s v="film &amp; video/television"/>
    <n v="1"/>
    <n v="105.26315789473684"/>
    <x v="0"/>
    <s v="television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x v="42"/>
    <d v="2014-12-28T15:20:26"/>
    <b v="0"/>
    <n v="169"/>
    <b v="1"/>
    <s v="film &amp; video/television"/>
    <n v="1.4185714285714286"/>
    <n v="117.51479289940828"/>
    <x v="0"/>
    <s v="television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x v="43"/>
    <d v="2014-07-13T00:00:00"/>
    <b v="0"/>
    <n v="263"/>
    <b v="1"/>
    <s v="film &amp; video/television"/>
    <n v="3.0865999999999998"/>
    <n v="117.36121673003802"/>
    <x v="0"/>
    <s v="television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x v="44"/>
    <d v="2014-10-07T02:22:17"/>
    <b v="0"/>
    <n v="15"/>
    <b v="1"/>
    <s v="film &amp; video/television"/>
    <n v="1"/>
    <n v="133.33333333333334"/>
    <x v="0"/>
    <s v="television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x v="45"/>
    <d v="2016-04-27T14:58:27"/>
    <b v="0"/>
    <n v="61"/>
    <b v="1"/>
    <s v="film &amp; video/television"/>
    <n v="1.2"/>
    <n v="98.360655737704917"/>
    <x v="0"/>
    <s v="television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x v="46"/>
    <d v="2015-12-15T23:09:34"/>
    <b v="0"/>
    <n v="45"/>
    <b v="1"/>
    <s v="film &amp; video/television"/>
    <n v="1.0416666666666667"/>
    <n v="194.44444444444446"/>
    <x v="0"/>
    <s v="television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x v="47"/>
    <d v="2014-12-19T20:40:07"/>
    <b v="0"/>
    <n v="70"/>
    <b v="1"/>
    <s v="film &amp; video/television"/>
    <n v="1.0761100000000001"/>
    <n v="76.865000000000009"/>
    <x v="0"/>
    <s v="television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x v="48"/>
    <d v="2015-03-01T12:00:00"/>
    <b v="0"/>
    <n v="38"/>
    <b v="1"/>
    <s v="film &amp; video/television"/>
    <n v="1.0794999999999999"/>
    <n v="56.815789473684212"/>
    <x v="0"/>
    <s v="television"/>
  </r>
  <r>
    <n v="49"/>
    <s v="Driving Jersey - Season Five"/>
    <s v="Driving Jersey is real people telling real stories."/>
    <n v="12000"/>
    <n v="12000"/>
    <x v="0"/>
    <s v="US"/>
    <s v="USD"/>
    <n v="1445660045"/>
    <n v="1443068045"/>
    <x v="49"/>
    <d v="2015-10-24T04:14:05"/>
    <b v="0"/>
    <n v="87"/>
    <b v="1"/>
    <s v="film &amp; video/television"/>
    <n v="1"/>
    <n v="137.93103448275863"/>
    <x v="0"/>
    <s v="television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x v="50"/>
    <d v="2015-01-30T17:00:00"/>
    <b v="0"/>
    <n v="22"/>
    <b v="1"/>
    <s v="film &amp; video/television"/>
    <n v="1"/>
    <n v="27.272727272727273"/>
    <x v="0"/>
    <s v="television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x v="51"/>
    <d v="2015-08-10T22:17:17"/>
    <b v="0"/>
    <n v="119"/>
    <b v="1"/>
    <s v="film &amp; video/television"/>
    <n v="1.2801818181818181"/>
    <n v="118.33613445378151"/>
    <x v="0"/>
    <s v="television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x v="52"/>
    <d v="2014-07-17T16:50:46"/>
    <b v="0"/>
    <n v="52"/>
    <b v="1"/>
    <s v="film &amp; video/television"/>
    <n v="1.1620999999999999"/>
    <n v="223.48076923076923"/>
    <x v="0"/>
    <s v="television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x v="53"/>
    <d v="2014-04-04T22:00:00"/>
    <b v="0"/>
    <n v="117"/>
    <b v="1"/>
    <s v="film &amp; video/television"/>
    <n v="1.0963333333333334"/>
    <n v="28.111111111111111"/>
    <x v="0"/>
    <s v="television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x v="54"/>
    <d v="2015-12-25T17:07:01"/>
    <b v="0"/>
    <n v="52"/>
    <b v="1"/>
    <s v="film &amp; video/television"/>
    <n v="1.01"/>
    <n v="194.23076923076923"/>
    <x v="0"/>
    <s v="television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x v="55"/>
    <d v="2016-05-27T23:15:16"/>
    <b v="0"/>
    <n v="86"/>
    <b v="1"/>
    <s v="film &amp; video/television"/>
    <n v="1.2895348837209302"/>
    <n v="128.95348837209303"/>
    <x v="0"/>
    <s v="television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x v="56"/>
    <d v="2015-06-08T16:00:00"/>
    <b v="0"/>
    <n v="174"/>
    <b v="1"/>
    <s v="film &amp; video/television"/>
    <n v="1.0726249999999999"/>
    <n v="49.316091954022987"/>
    <x v="0"/>
    <s v="television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x v="57"/>
    <d v="2015-04-25T19:59:22"/>
    <b v="0"/>
    <n v="69"/>
    <b v="1"/>
    <s v="film &amp; video/television"/>
    <n v="1.0189999999999999"/>
    <n v="221.52173913043478"/>
    <x v="0"/>
    <s v="television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x v="58"/>
    <d v="2014-11-19T18:52:52"/>
    <b v="0"/>
    <n v="75"/>
    <b v="1"/>
    <s v="film &amp; video/television"/>
    <n v="1.0290999999999999"/>
    <n v="137.21333333333334"/>
    <x v="0"/>
    <s v="television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x v="59"/>
    <d v="2015-09-14T21:00:00"/>
    <b v="0"/>
    <n v="33"/>
    <b v="1"/>
    <s v="film &amp; video/television"/>
    <n v="1.0012570000000001"/>
    <n v="606.82242424242418"/>
    <x v="0"/>
    <s v="television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x v="60"/>
    <d v="2014-03-23T00:00:00"/>
    <b v="0"/>
    <n v="108"/>
    <b v="1"/>
    <s v="film &amp; video/shorts"/>
    <n v="1.0329622222222221"/>
    <n v="43.040092592592593"/>
    <x v="0"/>
    <s v="shorts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x v="61"/>
    <d v="2013-06-06T19:32:37"/>
    <b v="0"/>
    <n v="23"/>
    <b v="1"/>
    <s v="film &amp; video/shorts"/>
    <n v="1.4830000000000001"/>
    <n v="322.39130434782606"/>
    <x v="0"/>
    <s v="shorts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x v="62"/>
    <d v="2013-03-03T19:11:18"/>
    <b v="0"/>
    <n v="48"/>
    <b v="1"/>
    <s v="film &amp; video/shorts"/>
    <n v="1.5473333333333332"/>
    <n v="96.708333333333329"/>
    <x v="0"/>
    <s v="shorts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x v="63"/>
    <d v="2013-12-28T04:59:00"/>
    <b v="0"/>
    <n v="64"/>
    <b v="1"/>
    <s v="film &amp; video/shorts"/>
    <n v="1.1351849999999999"/>
    <n v="35.474531249999998"/>
    <x v="0"/>
    <s v="shorts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x v="64"/>
    <d v="2013-07-08T00:26:21"/>
    <b v="0"/>
    <n v="24"/>
    <b v="1"/>
    <s v="film &amp; video/shorts"/>
    <n v="1.7333333333333334"/>
    <n v="86.666666666666671"/>
    <x v="0"/>
    <s v="shorts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x v="65"/>
    <d v="2014-08-11T05:59:00"/>
    <b v="0"/>
    <n v="57"/>
    <b v="1"/>
    <s v="film &amp; video/shorts"/>
    <n v="1.0752857142857142"/>
    <n v="132.05263157894737"/>
    <x v="0"/>
    <s v="shorts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x v="66"/>
    <d v="2016-07-18T20:23:40"/>
    <b v="0"/>
    <n v="26"/>
    <b v="1"/>
    <s v="film &amp; video/shorts"/>
    <n v="1.1859999999999999"/>
    <n v="91.230769230769226"/>
    <x v="0"/>
    <s v="shorts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x v="67"/>
    <d v="2012-07-15T14:00:04"/>
    <b v="0"/>
    <n v="20"/>
    <b v="1"/>
    <s v="film &amp; video/shorts"/>
    <n v="1.1625000000000001"/>
    <n v="116.25"/>
    <x v="0"/>
    <s v="shorts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x v="68"/>
    <d v="2014-02-23T13:39:51"/>
    <b v="0"/>
    <n v="36"/>
    <b v="1"/>
    <s v="film &amp; video/shorts"/>
    <n v="1.2716666666666667"/>
    <n v="21.194444444444443"/>
    <x v="0"/>
    <s v="shorts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x v="69"/>
    <d v="2011-10-02T06:59:00"/>
    <b v="0"/>
    <n v="178"/>
    <b v="1"/>
    <s v="film &amp; video/shorts"/>
    <n v="1.109423"/>
    <n v="62.327134831460668"/>
    <x v="0"/>
    <s v="shorts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x v="70"/>
    <d v="2011-09-04T21:30:45"/>
    <b v="0"/>
    <n v="17"/>
    <b v="1"/>
    <s v="film &amp; video/shorts"/>
    <n v="1.272"/>
    <n v="37.411764705882355"/>
    <x v="0"/>
    <s v="shorts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x v="71"/>
    <d v="2012-05-28T06:30:57"/>
    <b v="0"/>
    <n v="32"/>
    <b v="1"/>
    <s v="film &amp; video/shorts"/>
    <n v="1.2394444444444443"/>
    <n v="69.71875"/>
    <x v="0"/>
    <s v="shorts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x v="72"/>
    <d v="2012-11-15T00:00:00"/>
    <b v="0"/>
    <n v="41"/>
    <b v="1"/>
    <s v="film &amp; video/shorts"/>
    <n v="1.084090909090909"/>
    <n v="58.170731707317074"/>
    <x v="0"/>
    <s v="shorts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x v="73"/>
    <d v="2011-05-03T03:59:00"/>
    <b v="0"/>
    <n v="18"/>
    <b v="1"/>
    <s v="film &amp; video/shorts"/>
    <n v="1"/>
    <n v="50"/>
    <x v="0"/>
    <s v="shorts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x v="74"/>
    <d v="2016-01-21T11:41:35"/>
    <b v="0"/>
    <n v="29"/>
    <b v="1"/>
    <s v="film &amp; video/shorts"/>
    <n v="1.1293199999999999"/>
    <n v="19.471034482758618"/>
    <x v="0"/>
    <s v="shorts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x v="75"/>
    <d v="2013-04-23T05:01:12"/>
    <b v="0"/>
    <n v="47"/>
    <b v="1"/>
    <s v="film &amp; video/shorts"/>
    <n v="1.1542857142857144"/>
    <n v="85.957446808510639"/>
    <x v="0"/>
    <s v="shorts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x v="76"/>
    <d v="2011-12-27T17:35:58"/>
    <b v="0"/>
    <n v="15"/>
    <b v="1"/>
    <s v="film &amp; video/shorts"/>
    <n v="1.5333333333333334"/>
    <n v="30.666666666666668"/>
    <x v="0"/>
    <s v="shorts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x v="77"/>
    <d v="2012-05-21T02:59:00"/>
    <b v="0"/>
    <n v="26"/>
    <b v="1"/>
    <s v="film &amp; video/shorts"/>
    <n v="3.9249999999999998"/>
    <n v="60.384615384615387"/>
    <x v="0"/>
    <s v="shorts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x v="78"/>
    <d v="2016-09-01T17:32:01"/>
    <b v="0"/>
    <n v="35"/>
    <b v="1"/>
    <s v="film &amp; video/shorts"/>
    <n v="27.02"/>
    <n v="38.6"/>
    <x v="0"/>
    <s v="shorts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x v="79"/>
    <d v="2014-04-25T18:38:13"/>
    <b v="0"/>
    <n v="41"/>
    <b v="1"/>
    <s v="film &amp; video/shorts"/>
    <n v="1.27"/>
    <n v="40.268292682926827"/>
    <x v="0"/>
    <s v="shorts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x v="80"/>
    <d v="2013-12-10T02:00:56"/>
    <b v="0"/>
    <n v="47"/>
    <b v="1"/>
    <s v="film &amp; video/shorts"/>
    <n v="1.0725"/>
    <n v="273.82978723404256"/>
    <x v="0"/>
    <s v="shorts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x v="81"/>
    <d v="2012-07-14T03:02:00"/>
    <b v="0"/>
    <n v="28"/>
    <b v="1"/>
    <s v="film &amp; video/shorts"/>
    <n v="1.98"/>
    <n v="53.035714285714285"/>
    <x v="0"/>
    <s v="shorts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x v="82"/>
    <d v="2011-10-09T19:41:01"/>
    <b v="0"/>
    <n v="100"/>
    <b v="1"/>
    <s v="film &amp; video/shorts"/>
    <n v="1.0001249999999999"/>
    <n v="40.005000000000003"/>
    <x v="0"/>
    <s v="shorts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x v="83"/>
    <d v="2015-02-22T11:30:00"/>
    <b v="0"/>
    <n v="13"/>
    <b v="1"/>
    <s v="film &amp; video/shorts"/>
    <n v="1.0249999999999999"/>
    <n v="15.76923076923077"/>
    <x v="0"/>
    <s v="shorts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x v="84"/>
    <d v="2011-05-15T18:11:26"/>
    <b v="0"/>
    <n v="7"/>
    <b v="1"/>
    <s v="film &amp; video/shorts"/>
    <n v="1"/>
    <n v="71.428571428571431"/>
    <x v="0"/>
    <s v="shorts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x v="85"/>
    <d v="2011-09-23T03:00:37"/>
    <b v="0"/>
    <n v="21"/>
    <b v="1"/>
    <s v="film &amp; video/shorts"/>
    <n v="1.2549999999999999"/>
    <n v="71.714285714285708"/>
    <x v="0"/>
    <s v="shorts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x v="86"/>
    <d v="2015-12-27T14:20:45"/>
    <b v="0"/>
    <n v="17"/>
    <b v="1"/>
    <s v="film &amp; video/shorts"/>
    <n v="1.0646666666666667"/>
    <n v="375.76470588235293"/>
    <x v="0"/>
    <s v="shorts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x v="87"/>
    <d v="2010-06-03T01:41:00"/>
    <b v="0"/>
    <n v="25"/>
    <b v="1"/>
    <s v="film &amp; video/shorts"/>
    <n v="1.046"/>
    <n v="104.6"/>
    <x v="0"/>
    <s v="shorts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x v="88"/>
    <d v="2014-06-22T15:48:51"/>
    <b v="0"/>
    <n v="60"/>
    <b v="1"/>
    <s v="film &amp; video/shorts"/>
    <n v="1.0285714285714285"/>
    <n v="60"/>
    <x v="0"/>
    <s v="shorts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x v="89"/>
    <d v="2013-06-02T18:03:12"/>
    <b v="0"/>
    <n v="56"/>
    <b v="1"/>
    <s v="film &amp; video/shorts"/>
    <n v="1.1506666666666667"/>
    <n v="123.28571428571429"/>
    <x v="0"/>
    <s v="shorts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x v="90"/>
    <d v="2011-07-12T07:08:19"/>
    <b v="0"/>
    <n v="16"/>
    <b v="1"/>
    <s v="film &amp; video/shorts"/>
    <n v="1.004"/>
    <n v="31.375"/>
    <x v="0"/>
    <s v="shorts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x v="91"/>
    <d v="2011-05-17T09:39:24"/>
    <b v="0"/>
    <n v="46"/>
    <b v="1"/>
    <s v="film &amp; video/shorts"/>
    <n v="1.2"/>
    <n v="78.260869565217391"/>
    <x v="0"/>
    <s v="shorts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x v="92"/>
    <d v="2017-02-01T08:00:00"/>
    <b v="0"/>
    <n v="43"/>
    <b v="1"/>
    <s v="film &amp; video/shorts"/>
    <n v="1.052"/>
    <n v="122.32558139534883"/>
    <x v="0"/>
    <s v="shorts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x v="93"/>
    <d v="2012-07-03T21:00:00"/>
    <b v="0"/>
    <n v="15"/>
    <b v="1"/>
    <s v="film &amp; video/shorts"/>
    <n v="1.1060000000000001"/>
    <n v="73.733333333333334"/>
    <x v="0"/>
    <s v="shorts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x v="94"/>
    <d v="2014-04-07T17:13:42"/>
    <b v="0"/>
    <n v="12"/>
    <b v="1"/>
    <s v="film &amp; video/shorts"/>
    <n v="1.04"/>
    <n v="21.666666666666668"/>
    <x v="0"/>
    <s v="shorts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x v="95"/>
    <d v="2012-02-26T00:07:21"/>
    <b v="0"/>
    <n v="21"/>
    <b v="1"/>
    <s v="film &amp; video/shorts"/>
    <n v="1.3142857142857143"/>
    <n v="21.904761904761905"/>
    <x v="0"/>
    <s v="shorts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x v="96"/>
    <d v="2010-08-01T03:00:00"/>
    <b v="0"/>
    <n v="34"/>
    <b v="1"/>
    <s v="film &amp; video/shorts"/>
    <n v="1.1466666666666667"/>
    <n v="50.588235294117645"/>
    <x v="0"/>
    <s v="shorts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x v="97"/>
    <d v="2011-07-12T03:14:42"/>
    <b v="0"/>
    <n v="8"/>
    <b v="1"/>
    <s v="film &amp; video/shorts"/>
    <n v="1.0625"/>
    <n v="53.125"/>
    <x v="0"/>
    <s v="shorts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x v="98"/>
    <d v="2012-12-07T23:30:00"/>
    <b v="0"/>
    <n v="60"/>
    <b v="1"/>
    <s v="film &amp; video/shorts"/>
    <n v="1.0625"/>
    <n v="56.666666666666664"/>
    <x v="0"/>
    <s v="shorts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x v="99"/>
    <d v="2014-01-22T21:39:59"/>
    <b v="0"/>
    <n v="39"/>
    <b v="1"/>
    <s v="film &amp; video/shorts"/>
    <n v="1.0601933333333333"/>
    <n v="40.776666666666664"/>
    <x v="0"/>
    <s v="shorts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x v="100"/>
    <d v="2012-11-04T19:04:46"/>
    <b v="0"/>
    <n v="26"/>
    <b v="1"/>
    <s v="film &amp; video/shorts"/>
    <n v="1"/>
    <n v="192.30769230769232"/>
    <x v="0"/>
    <s v="shorts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x v="101"/>
    <d v="2013-01-24T18:38:30"/>
    <b v="0"/>
    <n v="35"/>
    <b v="1"/>
    <s v="film &amp; video/shorts"/>
    <n v="1"/>
    <n v="100"/>
    <x v="0"/>
    <s v="shorts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x v="102"/>
    <d v="2010-12-23T03:08:53"/>
    <b v="0"/>
    <n v="65"/>
    <b v="1"/>
    <s v="film &amp; video/shorts"/>
    <n v="1.2775000000000001"/>
    <n v="117.92307692307692"/>
    <x v="0"/>
    <s v="shorts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x v="103"/>
    <d v="2014-03-07T19:20:30"/>
    <b v="0"/>
    <n v="49"/>
    <b v="1"/>
    <s v="film &amp; video/shorts"/>
    <n v="1.0515384615384615"/>
    <n v="27.897959183673468"/>
    <x v="0"/>
    <s v="shorts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x v="104"/>
    <d v="2011-04-03T01:00:00"/>
    <b v="0"/>
    <n v="10"/>
    <b v="1"/>
    <s v="film &amp; video/shorts"/>
    <n v="1.2"/>
    <n v="60"/>
    <x v="0"/>
    <s v="shorts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x v="105"/>
    <d v="2016-05-14T00:00:00"/>
    <b v="0"/>
    <n v="60"/>
    <b v="1"/>
    <s v="film &amp; video/shorts"/>
    <n v="1.074090909090909"/>
    <n v="39.383333333333333"/>
    <x v="0"/>
    <s v="shorts"/>
  </r>
  <r>
    <n v="106"/>
    <s v="LOST WEEKEND"/>
    <s v="A Boy. A Girl. A Car. A Serial Killer."/>
    <n v="5000"/>
    <n v="5025"/>
    <x v="0"/>
    <s v="US"/>
    <s v="USD"/>
    <n v="1333391901"/>
    <n v="1332182301"/>
    <x v="106"/>
    <d v="2012-04-02T18:38:21"/>
    <b v="0"/>
    <n v="27"/>
    <b v="1"/>
    <s v="film &amp; video/shorts"/>
    <n v="1.0049999999999999"/>
    <n v="186.11111111111111"/>
    <x v="0"/>
    <s v="shorts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x v="107"/>
    <d v="2011-04-24T23:34:47"/>
    <b v="0"/>
    <n v="69"/>
    <b v="1"/>
    <s v="film &amp; video/shorts"/>
    <n v="1.0246666666666666"/>
    <n v="111.37681159420291"/>
    <x v="0"/>
    <s v="shorts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x v="108"/>
    <d v="2013-05-31T14:42:50"/>
    <b v="0"/>
    <n v="47"/>
    <b v="1"/>
    <s v="film &amp; video/shorts"/>
    <n v="2.4666666666666668"/>
    <n v="78.723404255319153"/>
    <x v="0"/>
    <s v="shorts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x v="109"/>
    <d v="2011-02-26T00:37:10"/>
    <b v="0"/>
    <n v="47"/>
    <b v="1"/>
    <s v="film &amp; video/shorts"/>
    <n v="2.1949999999999998"/>
    <n v="46.702127659574465"/>
    <x v="0"/>
    <s v="shorts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x v="110"/>
    <d v="2013-11-14T05:59:00"/>
    <b v="0"/>
    <n v="26"/>
    <b v="1"/>
    <s v="film &amp; video/shorts"/>
    <n v="1.3076923076923077"/>
    <n v="65.384615384615387"/>
    <x v="0"/>
    <s v="shorts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x v="111"/>
    <d v="2015-05-31T07:59:47"/>
    <b v="0"/>
    <n v="53"/>
    <b v="1"/>
    <s v="film &amp; video/shorts"/>
    <n v="1.5457142857142858"/>
    <n v="102.0754716981132"/>
    <x v="0"/>
    <s v="shorts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x v="112"/>
    <d v="2014-04-13T02:00:00"/>
    <b v="0"/>
    <n v="81"/>
    <b v="1"/>
    <s v="film &amp; video/shorts"/>
    <n v="1.04"/>
    <n v="64.197530864197532"/>
    <x v="0"/>
    <s v="shorts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x v="113"/>
    <d v="2011-08-06T15:00:00"/>
    <b v="0"/>
    <n v="78"/>
    <b v="1"/>
    <s v="film &amp; video/shorts"/>
    <n v="1.41"/>
    <n v="90.384615384615387"/>
    <x v="0"/>
    <s v="shorts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x v="114"/>
    <d v="2012-01-13T06:34:48"/>
    <b v="0"/>
    <n v="35"/>
    <b v="1"/>
    <s v="film &amp; video/shorts"/>
    <n v="1.0333333333333334"/>
    <n v="88.571428571428569"/>
    <x v="0"/>
    <s v="shorts"/>
  </r>
  <r>
    <n v="115"/>
    <s v="The World's Greatest Lover"/>
    <s v="Never judge a book (or a lover) by their cover."/>
    <n v="450"/>
    <n v="632"/>
    <x v="0"/>
    <s v="US"/>
    <s v="USD"/>
    <n v="1328377444"/>
    <n v="1326217444"/>
    <x v="115"/>
    <d v="2012-02-04T17:44:04"/>
    <b v="0"/>
    <n v="22"/>
    <b v="1"/>
    <s v="film &amp; video/shorts"/>
    <n v="1.4044444444444444"/>
    <n v="28.727272727272727"/>
    <x v="0"/>
    <s v="shorts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x v="116"/>
    <d v="2011-04-08T10:55:55"/>
    <b v="0"/>
    <n v="57"/>
    <b v="1"/>
    <s v="film &amp; video/shorts"/>
    <n v="1.1365714285714286"/>
    <n v="69.78947368421052"/>
    <x v="0"/>
    <s v="shorts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x v="117"/>
    <d v="2010-06-09T19:00:00"/>
    <b v="0"/>
    <n v="27"/>
    <b v="1"/>
    <s v="film &amp; video/shorts"/>
    <n v="1.0049377777777779"/>
    <n v="167.48962962962963"/>
    <x v="0"/>
    <s v="shorts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x v="118"/>
    <d v="2011-07-29T01:17:16"/>
    <b v="0"/>
    <n v="39"/>
    <b v="1"/>
    <s v="film &amp; video/shorts"/>
    <n v="1.1303159999999999"/>
    <n v="144.91230769230768"/>
    <x v="0"/>
    <s v="shorts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x v="119"/>
    <d v="2011-08-13T23:00:00"/>
    <b v="0"/>
    <n v="37"/>
    <b v="1"/>
    <s v="film &amp; video/shorts"/>
    <n v="1.0455692307692308"/>
    <n v="91.840540540540545"/>
    <x v="0"/>
    <s v="shorts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x v="120"/>
    <d v="2016-10-03T01:11:47"/>
    <b v="0"/>
    <n v="1"/>
    <b v="0"/>
    <s v="film &amp; video/science fiction"/>
    <n v="1.4285714285714287E-4"/>
    <n v="10"/>
    <x v="0"/>
    <s v="science fiction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x v="121"/>
    <d v="2015-04-18T10:16:00"/>
    <b v="0"/>
    <n v="1"/>
    <b v="0"/>
    <s v="film &amp; video/science fiction"/>
    <n v="3.3333333333333332E-4"/>
    <n v="1"/>
    <x v="0"/>
    <s v="science fiction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x v="122"/>
    <d v="2016-10-10T10:21:47"/>
    <b v="0"/>
    <n v="0"/>
    <b v="0"/>
    <s v="film &amp; video/science fiction"/>
    <n v="0"/>
    <e v="#DIV/0!"/>
    <x v="0"/>
    <s v="science fiction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x v="123"/>
    <d v="2014-10-28T22:00:00"/>
    <b v="0"/>
    <n v="6"/>
    <b v="0"/>
    <s v="film &amp; video/science fiction"/>
    <n v="2.7454545454545453E-3"/>
    <n v="25.166666666666668"/>
    <x v="0"/>
    <s v="science fiction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x v="124"/>
    <d v="2015-05-15T22:17:22"/>
    <b v="0"/>
    <n v="0"/>
    <b v="0"/>
    <s v="film &amp; video/science fiction"/>
    <n v="0"/>
    <e v="#DIV/0!"/>
    <x v="0"/>
    <s v="science fiction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x v="125"/>
    <d v="2017-02-03T23:51:20"/>
    <b v="0"/>
    <n v="6"/>
    <b v="0"/>
    <s v="film &amp; video/science fiction"/>
    <n v="0.14000000000000001"/>
    <n v="11.666666666666666"/>
    <x v="0"/>
    <s v="science fiction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x v="126"/>
    <d v="2015-06-11T02:00:00"/>
    <b v="0"/>
    <n v="13"/>
    <b v="0"/>
    <s v="film &amp; video/science fiction"/>
    <n v="5.5480000000000002E-2"/>
    <n v="106.69230769230769"/>
    <x v="0"/>
    <s v="science fiction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x v="127"/>
    <d v="2015-04-03T13:59:01"/>
    <b v="0"/>
    <n v="4"/>
    <b v="0"/>
    <s v="film &amp; video/science fiction"/>
    <n v="2.375E-2"/>
    <n v="47.5"/>
    <x v="0"/>
    <s v="science fiction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x v="128"/>
    <d v="2016-10-20T05:28:13"/>
    <b v="0"/>
    <n v="6"/>
    <b v="0"/>
    <s v="film &amp; video/science fiction"/>
    <n v="1.8669999999999999E-2"/>
    <n v="311.16666666666669"/>
    <x v="0"/>
    <s v="science fiction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x v="129"/>
    <d v="2014-10-30T22:29:43"/>
    <b v="0"/>
    <n v="0"/>
    <b v="0"/>
    <s v="film &amp; video/science fiction"/>
    <n v="0"/>
    <e v="#DIV/0!"/>
    <x v="0"/>
    <s v="science fiction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x v="130"/>
    <d v="2014-06-16T20:16:00"/>
    <b v="0"/>
    <n v="0"/>
    <b v="0"/>
    <s v="film &amp; video/science fiction"/>
    <n v="0"/>
    <e v="#DIV/0!"/>
    <x v="0"/>
    <s v="science fiction"/>
  </r>
  <r>
    <n v="131"/>
    <s v="I (Canceled)"/>
    <s v="I"/>
    <n v="1200"/>
    <n v="0"/>
    <x v="1"/>
    <s v="US"/>
    <s v="USD"/>
    <n v="1467763200"/>
    <n v="1466453161"/>
    <x v="131"/>
    <d v="2016-07-06T00:00:00"/>
    <b v="0"/>
    <n v="0"/>
    <b v="0"/>
    <s v="film &amp; video/science fiction"/>
    <n v="0"/>
    <e v="#DIV/0!"/>
    <x v="0"/>
    <s v="science fiction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x v="132"/>
    <d v="2014-11-07T20:30:07"/>
    <b v="0"/>
    <n v="81"/>
    <b v="0"/>
    <s v="film &amp; video/science fiction"/>
    <n v="9.5687499999999995E-2"/>
    <n v="94.506172839506178"/>
    <x v="0"/>
    <s v="science fiction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x v="133"/>
    <d v="2016-05-31T17:31:00"/>
    <b v="0"/>
    <n v="0"/>
    <b v="0"/>
    <s v="film &amp; video/science fiction"/>
    <n v="0"/>
    <e v="#DIV/0!"/>
    <x v="0"/>
    <s v="science fiction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x v="134"/>
    <d v="2015-09-04T17:00:00"/>
    <b v="0"/>
    <n v="0"/>
    <b v="0"/>
    <s v="film &amp; video/science fiction"/>
    <n v="0"/>
    <e v="#DIV/0!"/>
    <x v="0"/>
    <s v="science fiction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x v="135"/>
    <d v="2014-07-01T19:00:00"/>
    <b v="0"/>
    <n v="5"/>
    <b v="0"/>
    <s v="film &amp; video/science fiction"/>
    <n v="0.13433333333333333"/>
    <n v="80.599999999999994"/>
    <x v="0"/>
    <s v="science fiction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x v="136"/>
    <d v="2015-05-16T10:16:00"/>
    <b v="0"/>
    <n v="0"/>
    <b v="0"/>
    <s v="film &amp; video/science fiction"/>
    <n v="0"/>
    <e v="#DIV/0!"/>
    <x v="0"/>
    <s v="science fiction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x v="137"/>
    <d v="2015-10-12T13:46:33"/>
    <b v="0"/>
    <n v="0"/>
    <b v="0"/>
    <s v="film &amp; video/science fiction"/>
    <n v="0"/>
    <e v="#DIV/0!"/>
    <x v="0"/>
    <s v="science fiction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x v="138"/>
    <d v="2015-08-01T04:59:00"/>
    <b v="0"/>
    <n v="58"/>
    <b v="0"/>
    <s v="film &amp; video/science fiction"/>
    <n v="3.1413333333333335E-2"/>
    <n v="81.241379310344826"/>
    <x v="0"/>
    <s v="science fiction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x v="139"/>
    <d v="2015-07-12T22:06:12"/>
    <b v="0"/>
    <n v="1"/>
    <b v="0"/>
    <s v="film &amp; video/science fiction"/>
    <n v="1"/>
    <n v="500"/>
    <x v="0"/>
    <s v="science fiction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x v="140"/>
    <d v="2015-03-20T03:45:32"/>
    <b v="0"/>
    <n v="0"/>
    <b v="0"/>
    <s v="film &amp; video/science fiction"/>
    <n v="0"/>
    <e v="#DIV/0!"/>
    <x v="0"/>
    <s v="science fiction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x v="141"/>
    <d v="2015-05-31T03:40:23"/>
    <b v="0"/>
    <n v="28"/>
    <b v="0"/>
    <s v="film &amp; video/science fiction"/>
    <n v="0.10775"/>
    <n v="46.178571428571431"/>
    <x v="0"/>
    <s v="science fiction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x v="142"/>
    <d v="2014-11-16T22:26:18"/>
    <b v="0"/>
    <n v="1"/>
    <b v="0"/>
    <s v="film &amp; video/science fiction"/>
    <n v="3.3333333333333335E-3"/>
    <n v="10"/>
    <x v="0"/>
    <s v="science fiction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x v="143"/>
    <d v="2016-09-03T05:55:00"/>
    <b v="0"/>
    <n v="0"/>
    <b v="0"/>
    <s v="film &amp; video/science fiction"/>
    <n v="0"/>
    <e v="#DIV/0!"/>
    <x v="0"/>
    <s v="science fiction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x v="144"/>
    <d v="2015-04-13T17:17:52"/>
    <b v="0"/>
    <n v="37"/>
    <b v="0"/>
    <s v="film &amp; video/science fiction"/>
    <n v="0.27600000000000002"/>
    <n v="55.945945945945944"/>
    <x v="0"/>
    <s v="science fiction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x v="145"/>
    <d v="2015-08-11T13:00:52"/>
    <b v="0"/>
    <n v="9"/>
    <b v="0"/>
    <s v="film &amp; video/science fiction"/>
    <n v="7.5111111111111115E-2"/>
    <n v="37.555555555555557"/>
    <x v="0"/>
    <s v="science fiction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x v="146"/>
    <d v="2017-01-18T00:23:18"/>
    <b v="0"/>
    <n v="3"/>
    <b v="0"/>
    <s v="film &amp; video/science fiction"/>
    <n v="5.7499999999999999E-3"/>
    <n v="38.333333333333336"/>
    <x v="0"/>
    <s v="science fiction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x v="147"/>
    <d v="2015-01-08T18:18:00"/>
    <b v="0"/>
    <n v="0"/>
    <b v="0"/>
    <s v="film &amp; video/science fiction"/>
    <n v="0"/>
    <e v="#DIV/0!"/>
    <x v="0"/>
    <s v="science fiction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x v="148"/>
    <d v="2016-02-27T06:45:36"/>
    <b v="0"/>
    <n v="2"/>
    <b v="0"/>
    <s v="film &amp; video/science fiction"/>
    <n v="8.0000000000000004E-4"/>
    <n v="20"/>
    <x v="0"/>
    <s v="science fiction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x v="149"/>
    <d v="2014-12-25T08:00:00"/>
    <b v="0"/>
    <n v="6"/>
    <b v="0"/>
    <s v="film &amp; video/science fiction"/>
    <n v="9.1999999999999998E-3"/>
    <n v="15.333333333333334"/>
    <x v="0"/>
    <s v="science fiction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x v="150"/>
    <d v="2015-05-26T03:53:02"/>
    <b v="0"/>
    <n v="67"/>
    <b v="0"/>
    <s v="film &amp; video/science fiction"/>
    <n v="0.23163076923076922"/>
    <n v="449.43283582089555"/>
    <x v="0"/>
    <s v="science fiction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x v="151"/>
    <d v="2015-06-18T13:13:11"/>
    <b v="0"/>
    <n v="5"/>
    <b v="0"/>
    <s v="film &amp; video/science fiction"/>
    <n v="5.5999999999999995E-4"/>
    <n v="28"/>
    <x v="0"/>
    <s v="science fiction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x v="152"/>
    <d v="2014-09-23T01:51:40"/>
    <b v="0"/>
    <n v="2"/>
    <b v="0"/>
    <s v="film &amp; video/science fiction"/>
    <n v="7.8947368421052633E-5"/>
    <n v="15"/>
    <x v="0"/>
    <s v="science fiction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x v="153"/>
    <d v="2014-12-02T15:04:04"/>
    <b v="0"/>
    <n v="10"/>
    <b v="0"/>
    <s v="film &amp; video/science fiction"/>
    <n v="7.1799999999999998E-3"/>
    <n v="35.9"/>
    <x v="0"/>
    <s v="science fiction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x v="154"/>
    <d v="2015-06-03T13:08:15"/>
    <b v="0"/>
    <n v="3"/>
    <b v="0"/>
    <s v="film &amp; video/science fiction"/>
    <n v="2.6666666666666668E-2"/>
    <n v="13.333333333333334"/>
    <x v="0"/>
    <s v="science fiction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x v="155"/>
    <d v="2015-07-23T13:25:35"/>
    <b v="0"/>
    <n v="4"/>
    <b v="0"/>
    <s v="film &amp; video/science fiction"/>
    <n v="6.0000000000000002E-5"/>
    <n v="20.25"/>
    <x v="0"/>
    <s v="science fiction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x v="156"/>
    <d v="2014-08-03T02:59:56"/>
    <b v="0"/>
    <n v="15"/>
    <b v="0"/>
    <s v="film &amp; video/science fiction"/>
    <n v="5.0999999999999997E-2"/>
    <n v="119"/>
    <x v="0"/>
    <s v="science fiction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x v="157"/>
    <d v="2016-02-26T21:52:52"/>
    <b v="0"/>
    <n v="2"/>
    <b v="0"/>
    <s v="film &amp; video/science fiction"/>
    <n v="2.671118530884808E-3"/>
    <n v="4"/>
    <x v="0"/>
    <s v="science fiction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x v="158"/>
    <d v="2014-10-22T01:50:28"/>
    <b v="0"/>
    <n v="0"/>
    <b v="0"/>
    <s v="film &amp; video/science fiction"/>
    <n v="0"/>
    <e v="#DIV/0!"/>
    <x v="0"/>
    <s v="science fiction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x v="159"/>
    <d v="2016-07-03T10:25:45"/>
    <b v="0"/>
    <n v="1"/>
    <b v="0"/>
    <s v="film &amp; video/science fiction"/>
    <n v="2.0000000000000002E-5"/>
    <n v="10"/>
    <x v="0"/>
    <s v="science fiction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x v="160"/>
    <d v="2015-08-15T21:54:51"/>
    <b v="0"/>
    <n v="0"/>
    <b v="0"/>
    <s v="film &amp; video/drama"/>
    <n v="0"/>
    <e v="#DIV/0!"/>
    <x v="0"/>
    <s v="drama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x v="161"/>
    <d v="2014-07-02T16:29:55"/>
    <b v="0"/>
    <n v="1"/>
    <b v="0"/>
    <s v="film &amp; video/drama"/>
    <n v="1E-4"/>
    <n v="5"/>
    <x v="0"/>
    <s v="drama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x v="162"/>
    <d v="2014-08-16T23:42:00"/>
    <b v="0"/>
    <n v="10"/>
    <b v="0"/>
    <s v="film &amp; video/drama"/>
    <n v="0.15535714285714286"/>
    <n v="43.5"/>
    <x v="0"/>
    <s v="drama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x v="163"/>
    <d v="2015-10-01T00:00:00"/>
    <b v="0"/>
    <n v="0"/>
    <b v="0"/>
    <s v="film &amp; video/drama"/>
    <n v="0"/>
    <e v="#DIV/0!"/>
    <x v="0"/>
    <s v="drama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x v="164"/>
    <d v="2014-09-19T18:18:21"/>
    <b v="0"/>
    <n v="7"/>
    <b v="0"/>
    <s v="film &amp; video/drama"/>
    <n v="5.3333333333333332E-3"/>
    <n v="91.428571428571431"/>
    <x v="0"/>
    <s v="drama"/>
  </r>
  <r>
    <n v="165"/>
    <s v="NET"/>
    <s v="A teacher. A boy. The beach and a heatwave that drove them all insane."/>
    <n v="17000"/>
    <n v="0"/>
    <x v="2"/>
    <s v="GB"/>
    <s v="GBP"/>
    <n v="1452613724"/>
    <n v="1450021724"/>
    <x v="165"/>
    <d v="2016-01-12T15:48:44"/>
    <b v="0"/>
    <n v="0"/>
    <b v="0"/>
    <s v="film &amp; video/drama"/>
    <n v="0"/>
    <e v="#DIV/0!"/>
    <x v="0"/>
    <s v="drama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x v="166"/>
    <d v="2017-01-16T01:49:22"/>
    <b v="0"/>
    <n v="1"/>
    <b v="0"/>
    <s v="film &amp; video/drama"/>
    <n v="0.6"/>
    <n v="3000"/>
    <x v="0"/>
    <s v="drama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x v="167"/>
    <d v="2015-08-04T22:15:35"/>
    <b v="0"/>
    <n v="2"/>
    <b v="0"/>
    <s v="film &amp; video/drama"/>
    <n v="1E-4"/>
    <n v="5.5"/>
    <x v="0"/>
    <s v="drama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x v="168"/>
    <d v="2015-03-19T19:02:50"/>
    <b v="0"/>
    <n v="3"/>
    <b v="0"/>
    <s v="film &amp; video/drama"/>
    <n v="4.0625000000000001E-2"/>
    <n v="108.33333333333333"/>
    <x v="0"/>
    <s v="drama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x v="169"/>
    <d v="2014-10-18T12:07:39"/>
    <b v="0"/>
    <n v="10"/>
    <b v="0"/>
    <s v="film &amp; video/drama"/>
    <n v="0.224"/>
    <n v="56"/>
    <x v="0"/>
    <s v="drama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x v="170"/>
    <d v="2015-08-30T05:28:00"/>
    <b v="0"/>
    <n v="10"/>
    <b v="0"/>
    <s v="film &amp; video/drama"/>
    <n v="3.2500000000000001E-2"/>
    <n v="32.5"/>
    <x v="0"/>
    <s v="drama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x v="171"/>
    <d v="2016-08-12T04:20:14"/>
    <b v="0"/>
    <n v="1"/>
    <b v="0"/>
    <s v="film &amp; video/drama"/>
    <n v="2.0000000000000002E-5"/>
    <n v="1"/>
    <x v="0"/>
    <s v="drama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x v="172"/>
    <d v="2015-03-19T08:28:43"/>
    <b v="0"/>
    <n v="0"/>
    <b v="0"/>
    <s v="film &amp; video/drama"/>
    <n v="0"/>
    <e v="#DIV/0!"/>
    <x v="0"/>
    <s v="drama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x v="173"/>
    <d v="2015-02-28T13:45:08"/>
    <b v="0"/>
    <n v="0"/>
    <b v="0"/>
    <s v="film &amp; video/drama"/>
    <n v="0"/>
    <e v="#DIV/0!"/>
    <x v="0"/>
    <s v="drama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x v="174"/>
    <d v="2015-05-08T18:12:56"/>
    <b v="0"/>
    <n v="0"/>
    <b v="0"/>
    <s v="film &amp; video/drama"/>
    <n v="0"/>
    <e v="#DIV/0!"/>
    <x v="0"/>
    <s v="drama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x v="175"/>
    <d v="2014-08-29T18:40:11"/>
    <b v="0"/>
    <n v="26"/>
    <b v="0"/>
    <s v="film &amp; video/drama"/>
    <n v="6.4850000000000005E-2"/>
    <n v="49.884615384615387"/>
    <x v="0"/>
    <s v="drama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x v="176"/>
    <d v="2015-08-05T19:46:39"/>
    <b v="0"/>
    <n v="0"/>
    <b v="0"/>
    <s v="film &amp; video/drama"/>
    <n v="0"/>
    <e v="#DIV/0!"/>
    <x v="0"/>
    <s v="drama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x v="177"/>
    <d v="2015-03-24T00:08:46"/>
    <b v="0"/>
    <n v="7"/>
    <b v="0"/>
    <s v="film &amp; video/drama"/>
    <n v="0.4"/>
    <n v="25.714285714285715"/>
    <x v="0"/>
    <s v="drama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x v="178"/>
    <d v="2015-11-26T23:55:45"/>
    <b v="0"/>
    <n v="0"/>
    <b v="0"/>
    <s v="film &amp; video/drama"/>
    <n v="0"/>
    <e v="#DIV/0!"/>
    <x v="0"/>
    <s v="drama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x v="179"/>
    <d v="2016-03-04T01:55:55"/>
    <b v="0"/>
    <n v="2"/>
    <b v="0"/>
    <s v="film &amp; video/drama"/>
    <n v="0.2"/>
    <n v="100"/>
    <x v="0"/>
    <s v="drama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x v="180"/>
    <d v="2015-04-13T19:00:00"/>
    <b v="0"/>
    <n v="13"/>
    <b v="0"/>
    <s v="film &amp; video/drama"/>
    <n v="0.33416666666666667"/>
    <n v="30.846153846153847"/>
    <x v="0"/>
    <s v="drama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x v="181"/>
    <d v="2015-06-22T17:48:15"/>
    <b v="0"/>
    <n v="4"/>
    <b v="0"/>
    <s v="film &amp; video/drama"/>
    <n v="0.21092608822670172"/>
    <n v="180.5"/>
    <x v="0"/>
    <s v="drama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x v="182"/>
    <d v="2017-01-07T00:17:12"/>
    <b v="0"/>
    <n v="0"/>
    <b v="0"/>
    <s v="film &amp; video/drama"/>
    <n v="0"/>
    <e v="#DIV/0!"/>
    <x v="0"/>
    <s v="drama"/>
  </r>
  <r>
    <n v="183"/>
    <s v="Three Little Words"/>
    <s v="Don't kill me until I meet my Dad"/>
    <n v="12500"/>
    <n v="4482"/>
    <x v="2"/>
    <s v="GB"/>
    <s v="GBP"/>
    <n v="1417033610"/>
    <n v="1414438010"/>
    <x v="183"/>
    <d v="2014-11-26T20:26:50"/>
    <b v="0"/>
    <n v="12"/>
    <b v="0"/>
    <s v="film &amp; video/drama"/>
    <n v="0.35855999999999999"/>
    <n v="373.5"/>
    <x v="0"/>
    <s v="drama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x v="184"/>
    <d v="2014-09-01T03:59:00"/>
    <b v="0"/>
    <n v="2"/>
    <b v="0"/>
    <s v="film &amp; video/drama"/>
    <n v="3.4000000000000002E-2"/>
    <n v="25.5"/>
    <x v="0"/>
    <s v="drama"/>
  </r>
  <r>
    <n v="185"/>
    <s v="BLANK Short Movie"/>
    <s v="Love has no boundaries!"/>
    <n v="40000"/>
    <n v="2200"/>
    <x v="2"/>
    <s v="NO"/>
    <s v="NOK"/>
    <n v="1471557139"/>
    <n v="1468965139"/>
    <x v="185"/>
    <d v="2016-08-18T21:52:19"/>
    <b v="0"/>
    <n v="10"/>
    <b v="0"/>
    <s v="film &amp; video/drama"/>
    <n v="5.5E-2"/>
    <n v="220"/>
    <x v="0"/>
    <s v="drama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x v="186"/>
    <d v="2017-03-03T20:00:00"/>
    <b v="0"/>
    <n v="0"/>
    <b v="0"/>
    <s v="film &amp; video/drama"/>
    <n v="0"/>
    <e v="#DIV/0!"/>
    <x v="0"/>
    <s v="drama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x v="187"/>
    <d v="2015-07-21T06:59:00"/>
    <b v="0"/>
    <n v="5"/>
    <b v="0"/>
    <s v="film &amp; video/drama"/>
    <n v="0.16"/>
    <n v="160"/>
    <x v="0"/>
    <s v="drama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x v="188"/>
    <d v="2014-09-05T04:23:35"/>
    <b v="0"/>
    <n v="0"/>
    <b v="0"/>
    <s v="film &amp; video/drama"/>
    <n v="0"/>
    <e v="#DIV/0!"/>
    <x v="0"/>
    <s v="drama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x v="189"/>
    <d v="2016-09-03T16:34:37"/>
    <b v="0"/>
    <n v="5"/>
    <b v="0"/>
    <s v="film &amp; video/drama"/>
    <n v="6.8999999999999997E-4"/>
    <n v="69"/>
    <x v="0"/>
    <s v="drama"/>
  </r>
  <r>
    <n v="190"/>
    <s v="REGIONRAT, the movie"/>
    <s v="Because hope can be a 4 letter word"/>
    <n v="12000"/>
    <n v="50"/>
    <x v="2"/>
    <s v="US"/>
    <s v="USD"/>
    <n v="1466091446"/>
    <n v="1465227446"/>
    <x v="190"/>
    <d v="2016-06-16T15:37:26"/>
    <b v="0"/>
    <n v="1"/>
    <b v="0"/>
    <s v="film &amp; video/drama"/>
    <n v="4.1666666666666666E-3"/>
    <n v="50"/>
    <x v="0"/>
    <s v="drama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x v="191"/>
    <d v="2015-10-02T10:35:38"/>
    <b v="0"/>
    <n v="3"/>
    <b v="0"/>
    <s v="film &amp; video/drama"/>
    <n v="0.05"/>
    <n v="83.333333333333329"/>
    <x v="0"/>
    <s v="drama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x v="192"/>
    <d v="2014-10-17T19:00:32"/>
    <b v="0"/>
    <n v="3"/>
    <b v="0"/>
    <s v="film &amp; video/drama"/>
    <n v="1.7E-5"/>
    <n v="5.666666666666667"/>
    <x v="0"/>
    <s v="drama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x v="193"/>
    <d v="2014-11-28T23:26:06"/>
    <b v="0"/>
    <n v="0"/>
    <b v="0"/>
    <s v="film &amp; video/drama"/>
    <n v="0"/>
    <e v="#DIV/0!"/>
    <x v="0"/>
    <s v="drama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x v="194"/>
    <d v="2016-03-06T23:55:31"/>
    <b v="0"/>
    <n v="3"/>
    <b v="0"/>
    <s v="film &amp; video/drama"/>
    <n v="1.1999999999999999E-3"/>
    <n v="1"/>
    <x v="0"/>
    <s v="drama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x v="195"/>
    <d v="2015-07-10T16:05:32"/>
    <b v="0"/>
    <n v="0"/>
    <b v="0"/>
    <s v="film &amp; video/drama"/>
    <n v="0"/>
    <e v="#DIV/0!"/>
    <x v="0"/>
    <s v="drama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x v="196"/>
    <d v="2015-10-10T21:00:00"/>
    <b v="0"/>
    <n v="19"/>
    <b v="0"/>
    <s v="film &amp; video/drama"/>
    <n v="0.41857142857142859"/>
    <n v="77.10526315789474"/>
    <x v="0"/>
    <s v="drama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x v="197"/>
    <d v="2017-02-17T21:00:00"/>
    <b v="0"/>
    <n v="8"/>
    <b v="0"/>
    <s v="film &amp; video/drama"/>
    <n v="0.1048"/>
    <n v="32.75"/>
    <x v="0"/>
    <s v="drama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x v="198"/>
    <d v="2014-10-05T09:12:02"/>
    <b v="0"/>
    <n v="6"/>
    <b v="0"/>
    <s v="film &amp; video/drama"/>
    <n v="1.116E-2"/>
    <n v="46.5"/>
    <x v="0"/>
    <s v="drama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x v="199"/>
    <d v="2016-09-01T02:58:22"/>
    <b v="0"/>
    <n v="0"/>
    <b v="0"/>
    <s v="film &amp; video/drama"/>
    <n v="0"/>
    <e v="#DIV/0!"/>
    <x v="0"/>
    <s v="drama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x v="200"/>
    <d v="2014-09-15T02:00:03"/>
    <b v="0"/>
    <n v="18"/>
    <b v="0"/>
    <s v="film &amp; video/drama"/>
    <n v="0.26192500000000002"/>
    <n v="87.308333333333337"/>
    <x v="0"/>
    <s v="drama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x v="201"/>
    <d v="2015-02-08T19:38:49"/>
    <b v="0"/>
    <n v="7"/>
    <b v="0"/>
    <s v="film &amp; video/drama"/>
    <n v="0.58461538461538465"/>
    <n v="54.285714285714285"/>
    <x v="0"/>
    <s v="drama"/>
  </r>
  <r>
    <n v="202"/>
    <s v="Modern Gangsters"/>
    <s v="new web series created by jonney terry"/>
    <n v="6000"/>
    <n v="0"/>
    <x v="2"/>
    <s v="US"/>
    <s v="USD"/>
    <n v="1444337940"/>
    <n v="1441750564"/>
    <x v="202"/>
    <d v="2015-10-08T20:59:00"/>
    <b v="0"/>
    <n v="0"/>
    <b v="0"/>
    <s v="film &amp; video/drama"/>
    <n v="0"/>
    <e v="#DIV/0!"/>
    <x v="0"/>
    <s v="drama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x v="203"/>
    <d v="2015-01-29T20:21:04"/>
    <b v="0"/>
    <n v="8"/>
    <b v="0"/>
    <s v="film &amp; video/drama"/>
    <n v="0.2984"/>
    <n v="93.25"/>
    <x v="0"/>
    <s v="drama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x v="204"/>
    <d v="2016-08-04T14:00:03"/>
    <b v="0"/>
    <n v="1293"/>
    <b v="0"/>
    <s v="film &amp; video/drama"/>
    <n v="0.50721666666666665"/>
    <n v="117.68368136117556"/>
    <x v="0"/>
    <s v="drama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x v="205"/>
    <d v="2015-10-06T15:10:22"/>
    <b v="0"/>
    <n v="17"/>
    <b v="0"/>
    <s v="film &amp; video/drama"/>
    <n v="0.16250000000000001"/>
    <n v="76.470588235294116"/>
    <x v="0"/>
    <s v="drama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x v="206"/>
    <d v="2016-08-06T00:06:23"/>
    <b v="0"/>
    <n v="0"/>
    <b v="0"/>
    <s v="film &amp; video/drama"/>
    <n v="0"/>
    <e v="#DIV/0!"/>
    <x v="0"/>
    <s v="drama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x v="207"/>
    <d v="2015-01-04T04:43:58"/>
    <b v="0"/>
    <n v="13"/>
    <b v="0"/>
    <s v="film &amp; video/drama"/>
    <n v="0.15214285714285714"/>
    <n v="163.84615384615384"/>
    <x v="0"/>
    <s v="drama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x v="208"/>
    <d v="2014-12-16T08:52:47"/>
    <b v="0"/>
    <n v="0"/>
    <b v="0"/>
    <s v="film &amp; video/drama"/>
    <n v="0"/>
    <e v="#DIV/0!"/>
    <x v="0"/>
    <s v="drama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x v="209"/>
    <d v="2015-07-10T22:08:55"/>
    <b v="0"/>
    <n v="0"/>
    <b v="0"/>
    <s v="film &amp; video/drama"/>
    <n v="0"/>
    <e v="#DIV/0!"/>
    <x v="0"/>
    <s v="drama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x v="210"/>
    <d v="2015-10-01T05:00:00"/>
    <b v="0"/>
    <n v="33"/>
    <b v="0"/>
    <s v="film &amp; video/drama"/>
    <n v="0.2525"/>
    <n v="91.818181818181813"/>
    <x v="0"/>
    <s v="drama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x v="211"/>
    <d v="2015-09-19T03:50:17"/>
    <b v="0"/>
    <n v="12"/>
    <b v="0"/>
    <s v="film &amp; video/drama"/>
    <n v="0.44600000000000001"/>
    <n v="185.83333333333334"/>
    <x v="0"/>
    <s v="drama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x v="212"/>
    <d v="2016-04-16T20:08:40"/>
    <b v="0"/>
    <n v="1"/>
    <b v="0"/>
    <s v="film &amp; video/drama"/>
    <n v="1.5873015873015873E-4"/>
    <n v="1"/>
    <x v="0"/>
    <s v="drama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x v="213"/>
    <d v="2015-08-16T14:06:41"/>
    <b v="0"/>
    <n v="1"/>
    <b v="0"/>
    <s v="film &amp; video/drama"/>
    <n v="4.0000000000000002E-4"/>
    <n v="20"/>
    <x v="0"/>
    <s v="drama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x v="214"/>
    <d v="2015-03-06T15:22:29"/>
    <b v="0"/>
    <n v="1"/>
    <b v="0"/>
    <s v="film &amp; video/drama"/>
    <n v="8.0000000000000007E-5"/>
    <n v="1"/>
    <x v="0"/>
    <s v="drama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x v="215"/>
    <d v="2016-02-17T23:59:00"/>
    <b v="0"/>
    <n v="1"/>
    <b v="0"/>
    <s v="film &amp; video/drama"/>
    <n v="2.2727272727272726E-3"/>
    <n v="10"/>
    <x v="0"/>
    <s v="drama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x v="216"/>
    <d v="2015-04-22T22:00:37"/>
    <b v="0"/>
    <n v="84"/>
    <b v="0"/>
    <s v="film &amp; video/drama"/>
    <n v="0.55698440000000005"/>
    <n v="331.53833333333336"/>
    <x v="0"/>
    <s v="drama"/>
  </r>
  <r>
    <n v="217"/>
    <s v="Bitch"/>
    <s v="A roadmovie by paw"/>
    <n v="100000"/>
    <n v="11943"/>
    <x v="2"/>
    <s v="SE"/>
    <s v="SEK"/>
    <n v="1419780149"/>
    <n v="1417101749"/>
    <x v="217"/>
    <d v="2014-12-28T15:22:29"/>
    <b v="0"/>
    <n v="38"/>
    <b v="0"/>
    <s v="film &amp; video/drama"/>
    <n v="0.11942999999999999"/>
    <n v="314.28947368421052"/>
    <x v="0"/>
    <s v="drama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x v="218"/>
    <d v="2015-05-15T15:04:49"/>
    <b v="0"/>
    <n v="1"/>
    <b v="0"/>
    <s v="film &amp; video/drama"/>
    <n v="0.02"/>
    <n v="100"/>
    <x v="0"/>
    <s v="drama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x v="219"/>
    <d v="2016-04-01T06:59:00"/>
    <b v="0"/>
    <n v="76"/>
    <b v="0"/>
    <s v="film &amp; video/drama"/>
    <n v="0.17630000000000001"/>
    <n v="115.98684210526316"/>
    <x v="0"/>
    <s v="drama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x v="220"/>
    <d v="2015-08-20T20:06:00"/>
    <b v="0"/>
    <n v="3"/>
    <b v="0"/>
    <s v="film &amp; video/drama"/>
    <n v="7.1999999999999998E-3"/>
    <n v="120"/>
    <x v="0"/>
    <s v="drama"/>
  </r>
  <r>
    <n v="221"/>
    <s v="Archetypes"/>
    <s v="Film about Schizophrenia with Surreal Twists!"/>
    <n v="50000"/>
    <n v="0"/>
    <x v="2"/>
    <s v="US"/>
    <s v="USD"/>
    <n v="1427569564"/>
    <n v="1422389164"/>
    <x v="221"/>
    <d v="2015-03-28T19:06:04"/>
    <b v="0"/>
    <n v="0"/>
    <b v="0"/>
    <s v="film &amp; video/drama"/>
    <n v="0"/>
    <e v="#DIV/0!"/>
    <x v="0"/>
    <s v="drama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x v="222"/>
    <d v="2015-03-27T02:39:00"/>
    <b v="0"/>
    <n v="2"/>
    <b v="0"/>
    <s v="film &amp; video/drama"/>
    <n v="0.13"/>
    <n v="65"/>
    <x v="0"/>
    <s v="drama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x v="223"/>
    <d v="2016-05-22T01:05:00"/>
    <b v="0"/>
    <n v="0"/>
    <b v="0"/>
    <s v="film &amp; video/drama"/>
    <n v="0"/>
    <e v="#DIV/0!"/>
    <x v="0"/>
    <s v="drama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x v="224"/>
    <d v="2015-07-10T05:38:46"/>
    <b v="0"/>
    <n v="0"/>
    <b v="0"/>
    <s v="film &amp; video/drama"/>
    <n v="0"/>
    <e v="#DIV/0!"/>
    <x v="0"/>
    <s v="drama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x v="225"/>
    <d v="2016-04-08T22:04:14"/>
    <b v="0"/>
    <n v="0"/>
    <b v="0"/>
    <s v="film &amp; video/drama"/>
    <n v="0"/>
    <e v="#DIV/0!"/>
    <x v="0"/>
    <s v="drama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x v="226"/>
    <d v="2015-05-31T09:29:00"/>
    <b v="0"/>
    <n v="2"/>
    <b v="0"/>
    <s v="film &amp; video/drama"/>
    <n v="8.6206896551724137E-3"/>
    <n v="125"/>
    <x v="0"/>
    <s v="drama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x v="227"/>
    <d v="2015-07-09T21:27:21"/>
    <b v="0"/>
    <n v="0"/>
    <b v="0"/>
    <s v="film &amp; video/drama"/>
    <n v="0"/>
    <e v="#DIV/0!"/>
    <x v="0"/>
    <s v="drama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x v="228"/>
    <d v="2015-06-01T16:28:25"/>
    <b v="0"/>
    <n v="0"/>
    <b v="0"/>
    <s v="film &amp; video/drama"/>
    <n v="0"/>
    <e v="#DIV/0!"/>
    <x v="0"/>
    <s v="drama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x v="229"/>
    <d v="2016-02-13T22:24:57"/>
    <b v="0"/>
    <n v="0"/>
    <b v="0"/>
    <s v="film &amp; video/drama"/>
    <n v="0"/>
    <e v="#DIV/0!"/>
    <x v="0"/>
    <s v="drama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x v="230"/>
    <d v="2015-06-04T18:39:11"/>
    <b v="0"/>
    <n v="2"/>
    <b v="0"/>
    <s v="film &amp; video/drama"/>
    <n v="4.0000000000000001E-3"/>
    <n v="30"/>
    <x v="0"/>
    <s v="drama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x v="231"/>
    <d v="2016-01-02T23:00:51"/>
    <b v="0"/>
    <n v="0"/>
    <b v="0"/>
    <s v="film &amp; video/drama"/>
    <n v="0"/>
    <e v="#DIV/0!"/>
    <x v="0"/>
    <s v="drama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x v="232"/>
    <d v="2015-02-27T19:49:06"/>
    <b v="0"/>
    <n v="7"/>
    <b v="0"/>
    <s v="film &amp; video/drama"/>
    <n v="2.75E-2"/>
    <n v="15.714285714285714"/>
    <x v="0"/>
    <s v="drama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x v="233"/>
    <d v="2016-09-29T21:52:52"/>
    <b v="0"/>
    <n v="0"/>
    <b v="0"/>
    <s v="film &amp; video/drama"/>
    <n v="0"/>
    <e v="#DIV/0!"/>
    <x v="0"/>
    <s v="drama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x v="234"/>
    <d v="2015-06-21T00:50:59"/>
    <b v="0"/>
    <n v="5"/>
    <b v="0"/>
    <s v="film &amp; video/drama"/>
    <n v="0.40100000000000002"/>
    <n v="80.2"/>
    <x v="0"/>
    <s v="drama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x v="235"/>
    <d v="2015-07-09T21:48:17"/>
    <b v="0"/>
    <n v="0"/>
    <b v="0"/>
    <s v="film &amp; video/drama"/>
    <n v="0"/>
    <e v="#DIV/0!"/>
    <x v="0"/>
    <s v="drama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x v="236"/>
    <d v="2016-01-05T00:00:00"/>
    <b v="0"/>
    <n v="0"/>
    <b v="0"/>
    <s v="film &amp; video/drama"/>
    <n v="0"/>
    <e v="#DIV/0!"/>
    <x v="0"/>
    <s v="drama"/>
  </r>
  <r>
    <n v="237"/>
    <s v="Making The Choice"/>
    <s v="Making The Choice is a christian short film series."/>
    <n v="15000"/>
    <n v="50"/>
    <x v="2"/>
    <s v="US"/>
    <s v="USD"/>
    <n v="1457445069"/>
    <n v="1452261069"/>
    <x v="237"/>
    <d v="2016-03-08T13:51:09"/>
    <b v="0"/>
    <n v="1"/>
    <b v="0"/>
    <s v="film &amp; video/drama"/>
    <n v="3.3333333333333335E-3"/>
    <n v="50"/>
    <x v="0"/>
    <s v="drama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x v="238"/>
    <d v="2016-12-30T09:00:00"/>
    <b v="0"/>
    <n v="0"/>
    <b v="0"/>
    <s v="film &amp; video/drama"/>
    <n v="0"/>
    <e v="#DIV/0!"/>
    <x v="0"/>
    <s v="drama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x v="239"/>
    <d v="2015-11-08T12:00:00"/>
    <b v="0"/>
    <n v="5"/>
    <b v="0"/>
    <s v="film &amp; video/drama"/>
    <n v="0.25"/>
    <n v="50"/>
    <x v="0"/>
    <s v="drama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x v="240"/>
    <d v="2013-05-05T17:00:11"/>
    <b v="1"/>
    <n v="137"/>
    <b v="1"/>
    <s v="film &amp; video/documentary"/>
    <n v="1.0763413333333334"/>
    <n v="117.84759124087591"/>
    <x v="0"/>
    <s v="documentary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x v="241"/>
    <d v="2014-12-21T16:45:04"/>
    <b v="1"/>
    <n v="376"/>
    <b v="1"/>
    <s v="film &amp; video/documentary"/>
    <n v="1.1263736263736264"/>
    <n v="109.04255319148936"/>
    <x v="0"/>
    <s v="documentary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x v="242"/>
    <d v="2011-12-20T11:49:50"/>
    <b v="1"/>
    <n v="202"/>
    <b v="1"/>
    <s v="film &amp; video/documentary"/>
    <n v="1.1346153846153846"/>
    <n v="73.019801980198025"/>
    <x v="0"/>
    <s v="documentary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x v="243"/>
    <d v="2014-02-22T01:08:24"/>
    <b v="1"/>
    <n v="328"/>
    <b v="1"/>
    <s v="film &amp; video/documentary"/>
    <n v="1.0259199999999999"/>
    <n v="78.195121951219505"/>
    <x v="0"/>
    <s v="documentary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x v="244"/>
    <d v="2010-03-16T07:06:00"/>
    <b v="1"/>
    <n v="84"/>
    <b v="1"/>
    <s v="film &amp; video/documentary"/>
    <n v="1.1375714285714287"/>
    <n v="47.398809523809526"/>
    <x v="0"/>
    <s v="documentary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x v="245"/>
    <d v="2012-08-16T01:16:25"/>
    <b v="1"/>
    <n v="96"/>
    <b v="1"/>
    <s v="film &amp; video/documentary"/>
    <n v="1.0371999999999999"/>
    <n v="54.020833333333336"/>
    <x v="0"/>
    <s v="documentary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x v="246"/>
    <d v="2010-12-18T09:43:25"/>
    <b v="1"/>
    <n v="223"/>
    <b v="1"/>
    <s v="film &amp; video/documentary"/>
    <n v="3.0546000000000002"/>
    <n v="68.488789237668158"/>
    <x v="0"/>
    <s v="documentary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x v="247"/>
    <d v="2010-10-16T03:39:00"/>
    <b v="1"/>
    <n v="62"/>
    <b v="1"/>
    <s v="film &amp; video/documentary"/>
    <n v="1.341"/>
    <n v="108.14516129032258"/>
    <x v="0"/>
    <s v="documentary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x v="248"/>
    <d v="2012-01-07T18:35:09"/>
    <b v="1"/>
    <n v="146"/>
    <b v="1"/>
    <s v="film &amp; video/documentary"/>
    <n v="1.0133294117647058"/>
    <n v="589.95205479452056"/>
    <x v="0"/>
    <s v="documentary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x v="249"/>
    <d v="2010-08-22T17:40:00"/>
    <b v="1"/>
    <n v="235"/>
    <b v="1"/>
    <s v="film &amp; video/documentary"/>
    <n v="1.1292"/>
    <n v="48.051063829787232"/>
    <x v="0"/>
    <s v="documentary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x v="250"/>
    <d v="2013-06-06T13:34:51"/>
    <b v="1"/>
    <n v="437"/>
    <b v="1"/>
    <s v="film &amp; video/documentary"/>
    <n v="1.0558333333333334"/>
    <n v="72.482837528604122"/>
    <x v="0"/>
    <s v="documentary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x v="251"/>
    <d v="2012-05-16T19:00:00"/>
    <b v="1"/>
    <n v="77"/>
    <b v="1"/>
    <s v="film &amp; video/documentary"/>
    <n v="1.2557142857142858"/>
    <n v="57.077922077922075"/>
    <x v="0"/>
    <s v="documentary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x v="252"/>
    <d v="2010-06-01T03:59:00"/>
    <b v="1"/>
    <n v="108"/>
    <b v="1"/>
    <s v="film &amp; video/documentary"/>
    <n v="1.8455999999999999"/>
    <n v="85.444444444444443"/>
    <x v="0"/>
    <s v="documentary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x v="253"/>
    <d v="2012-02-15T15:37:15"/>
    <b v="1"/>
    <n v="7"/>
    <b v="1"/>
    <s v="film &amp; video/documentary"/>
    <n v="1.0073333333333334"/>
    <n v="215.85714285714286"/>
    <x v="0"/>
    <s v="documentary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x v="254"/>
    <d v="2015-10-17T02:00:00"/>
    <b v="1"/>
    <n v="314"/>
    <b v="1"/>
    <s v="film &amp; video/documentary"/>
    <n v="1.1694724999999999"/>
    <n v="89.38643312101911"/>
    <x v="0"/>
    <s v="documentary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x v="255"/>
    <d v="2011-03-16T11:38:02"/>
    <b v="1"/>
    <n v="188"/>
    <b v="1"/>
    <s v="film &amp; video/documentary"/>
    <n v="1.0673325"/>
    <n v="45.418404255319146"/>
    <x v="0"/>
    <s v="documentary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x v="256"/>
    <d v="2013-03-16T18:27:47"/>
    <b v="1"/>
    <n v="275"/>
    <b v="1"/>
    <s v="film &amp; video/documentary"/>
    <n v="1.391"/>
    <n v="65.756363636363631"/>
    <x v="0"/>
    <s v="documentary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x v="257"/>
    <d v="2016-05-19T15:02:42"/>
    <b v="1"/>
    <n v="560"/>
    <b v="1"/>
    <s v="film &amp; video/documentary"/>
    <n v="1.0672648571428571"/>
    <n v="66.70405357142856"/>
    <x v="0"/>
    <s v="documentary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x v="258"/>
    <d v="2011-06-18T01:14:26"/>
    <b v="1"/>
    <n v="688"/>
    <b v="1"/>
    <s v="film &amp; video/documentary"/>
    <n v="1.9114"/>
    <n v="83.345930232558146"/>
    <x v="0"/>
    <s v="documentary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x v="259"/>
    <d v="2015-04-08T17:42:49"/>
    <b v="1"/>
    <n v="942"/>
    <b v="1"/>
    <s v="film &amp; video/documentary"/>
    <n v="1.3193789333333332"/>
    <n v="105.04609341825902"/>
    <x v="0"/>
    <s v="documentary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x v="260"/>
    <d v="2010-07-17T09:59:00"/>
    <b v="1"/>
    <n v="88"/>
    <b v="1"/>
    <s v="film &amp; video/documentary"/>
    <n v="1.0640000000000001"/>
    <n v="120.90909090909091"/>
    <x v="0"/>
    <s v="documentary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x v="261"/>
    <d v="2012-06-07T14:55:00"/>
    <b v="1"/>
    <n v="220"/>
    <b v="1"/>
    <s v="film &amp; video/documentary"/>
    <n v="1.0740000000000001"/>
    <n v="97.63636363636364"/>
    <x v="0"/>
    <s v="documentary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x v="262"/>
    <d v="2011-02-26T05:57:08"/>
    <b v="1"/>
    <n v="145"/>
    <b v="1"/>
    <s v="film &amp; video/documentary"/>
    <n v="2.4"/>
    <n v="41.379310344827587"/>
    <x v="0"/>
    <s v="documentary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x v="263"/>
    <d v="2012-09-27T22:54:54"/>
    <b v="1"/>
    <n v="963"/>
    <b v="1"/>
    <s v="film &amp; video/documentary"/>
    <n v="1.1808107999999999"/>
    <n v="30.654485981308412"/>
    <x v="0"/>
    <s v="documentary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x v="264"/>
    <d v="2012-05-11T14:53:15"/>
    <b v="1"/>
    <n v="91"/>
    <b v="1"/>
    <s v="film &amp; video/documentary"/>
    <n v="1.1819999999999999"/>
    <n v="64.945054945054949"/>
    <x v="0"/>
    <s v="documentary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x v="265"/>
    <d v="2010-05-10T20:16:00"/>
    <b v="1"/>
    <n v="58"/>
    <b v="1"/>
    <s v="film &amp; video/documentary"/>
    <n v="1.111"/>
    <n v="95.775862068965523"/>
    <x v="0"/>
    <s v="documentary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x v="266"/>
    <d v="2010-04-23T03:51:00"/>
    <b v="1"/>
    <n v="36"/>
    <b v="1"/>
    <s v="film &amp; video/documentary"/>
    <n v="1.4550000000000001"/>
    <n v="40.416666666666664"/>
    <x v="0"/>
    <s v="documentary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x v="267"/>
    <d v="2014-06-25T10:51:39"/>
    <b v="1"/>
    <n v="165"/>
    <b v="1"/>
    <s v="film &amp; video/documentary"/>
    <n v="1.3162883248730965"/>
    <n v="78.578424242424248"/>
    <x v="0"/>
    <s v="documentary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x v="268"/>
    <d v="2011-11-07T04:39:38"/>
    <b v="1"/>
    <n v="111"/>
    <b v="1"/>
    <s v="film &amp; video/documentary"/>
    <n v="1.1140000000000001"/>
    <n v="50.18018018018018"/>
    <x v="0"/>
    <s v="documentary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x v="269"/>
    <d v="2017-02-22T04:43:42"/>
    <b v="1"/>
    <n v="1596"/>
    <b v="1"/>
    <s v="film &amp; video/documentary"/>
    <n v="1.4723377"/>
    <n v="92.251735588972423"/>
    <x v="0"/>
    <s v="documentary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x v="270"/>
    <d v="2011-05-25T04:00:00"/>
    <b v="1"/>
    <n v="61"/>
    <b v="1"/>
    <s v="film &amp; video/documentary"/>
    <n v="1.5260869565217392"/>
    <n v="57.540983606557376"/>
    <x v="0"/>
    <s v="documentary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x v="271"/>
    <d v="2014-01-02T08:00:00"/>
    <b v="1"/>
    <n v="287"/>
    <b v="1"/>
    <s v="film &amp; video/documentary"/>
    <n v="1.0468"/>
    <n v="109.42160278745645"/>
    <x v="0"/>
    <s v="documentary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x v="272"/>
    <d v="2010-04-28T18:49:00"/>
    <b v="1"/>
    <n v="65"/>
    <b v="1"/>
    <s v="film &amp; video/documentary"/>
    <n v="1.7743366666666667"/>
    <n v="81.892461538461546"/>
    <x v="0"/>
    <s v="documentary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x v="273"/>
    <d v="2011-07-03T11:57:46"/>
    <b v="1"/>
    <n v="118"/>
    <b v="1"/>
    <s v="film &amp; video/documentary"/>
    <n v="1.077758"/>
    <n v="45.667711864406776"/>
    <x v="0"/>
    <s v="documentary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x v="274"/>
    <d v="2012-04-05T06:59:00"/>
    <b v="1"/>
    <n v="113"/>
    <b v="1"/>
    <s v="film &amp; video/documentary"/>
    <n v="1.56"/>
    <n v="55.221238938053098"/>
    <x v="0"/>
    <s v="documentary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x v="275"/>
    <d v="2012-11-10T01:46:06"/>
    <b v="1"/>
    <n v="332"/>
    <b v="1"/>
    <s v="film &amp; video/documentary"/>
    <n v="1.08395"/>
    <n v="65.298192771084331"/>
    <x v="0"/>
    <s v="documentary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x v="276"/>
    <d v="2012-04-28T00:57:54"/>
    <b v="1"/>
    <n v="62"/>
    <b v="1"/>
    <s v="film &amp; video/documentary"/>
    <n v="1.476"/>
    <n v="95.225806451612897"/>
    <x v="0"/>
    <s v="documentary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x v="277"/>
    <d v="2015-05-23T21:23:39"/>
    <b v="1"/>
    <n v="951"/>
    <b v="1"/>
    <s v="film &amp; video/documentary"/>
    <n v="1.1038153846153846"/>
    <n v="75.444794952681391"/>
    <x v="0"/>
    <s v="documentary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x v="278"/>
    <d v="2012-10-12T00:58:59"/>
    <b v="1"/>
    <n v="415"/>
    <b v="1"/>
    <s v="film &amp; video/documentary"/>
    <n v="1.5034814814814814"/>
    <n v="97.816867469879512"/>
    <x v="0"/>
    <s v="documentary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x v="279"/>
    <d v="2017-02-27T02:01:00"/>
    <b v="1"/>
    <n v="305"/>
    <b v="1"/>
    <s v="film &amp; video/documentary"/>
    <n v="1.5731829411764706"/>
    <n v="87.685606557377056"/>
    <x v="0"/>
    <s v="documentary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x v="280"/>
    <d v="2014-05-30T14:10:35"/>
    <b v="1"/>
    <n v="2139"/>
    <b v="1"/>
    <s v="film &amp; video/documentary"/>
    <n v="1.5614399999999999"/>
    <n v="54.748948106591868"/>
    <x v="0"/>
    <s v="documentary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x v="281"/>
    <d v="2009-08-10T19:26:00"/>
    <b v="1"/>
    <n v="79"/>
    <b v="1"/>
    <s v="film &amp; video/documentary"/>
    <n v="1.2058763636363636"/>
    <n v="83.953417721518989"/>
    <x v="0"/>
    <s v="documentary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x v="282"/>
    <d v="2010-02-22T22:00:00"/>
    <b v="1"/>
    <n v="179"/>
    <b v="1"/>
    <s v="film &amp; video/documentary"/>
    <n v="1.0118888888888888"/>
    <n v="254.38547486033519"/>
    <x v="0"/>
    <s v="documentary"/>
  </r>
  <r>
    <n v="283"/>
    <s v="SOLE SURVIVOR"/>
    <s v="What is the impact of survivorship on the human condition?"/>
    <n v="18000"/>
    <n v="20569.05"/>
    <x v="0"/>
    <s v="US"/>
    <s v="USD"/>
    <n v="1306904340"/>
    <n v="1305219744"/>
    <x v="283"/>
    <d v="2011-06-01T04:59:00"/>
    <b v="1"/>
    <n v="202"/>
    <b v="1"/>
    <s v="film &amp; video/documentary"/>
    <n v="1.142725"/>
    <n v="101.8269801980198"/>
    <x v="0"/>
    <s v="documentary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x v="284"/>
    <d v="2012-01-21T17:43:00"/>
    <b v="1"/>
    <n v="760"/>
    <b v="1"/>
    <s v="film &amp; video/documentary"/>
    <n v="1.0462615"/>
    <n v="55.066394736842106"/>
    <x v="0"/>
    <s v="documentary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x v="285"/>
    <d v="2013-09-19T18:08:48"/>
    <b v="1"/>
    <n v="563"/>
    <b v="1"/>
    <s v="film &amp; video/documentary"/>
    <n v="2.2882507142857142"/>
    <n v="56.901438721136763"/>
    <x v="0"/>
    <s v="documentary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x v="286"/>
    <d v="2013-03-25T18:35:24"/>
    <b v="1"/>
    <n v="135"/>
    <b v="1"/>
    <s v="film &amp; video/documentary"/>
    <n v="1.0915333333333332"/>
    <n v="121.28148148148148"/>
    <x v="0"/>
    <s v="documentary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x v="287"/>
    <d v="2012-11-02T04:00:00"/>
    <b v="1"/>
    <n v="290"/>
    <b v="1"/>
    <s v="film &amp; video/documentary"/>
    <n v="1.7629999999999999"/>
    <n v="91.189655172413794"/>
    <x v="0"/>
    <s v="documentary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x v="288"/>
    <d v="2012-06-26T04:03:13"/>
    <b v="1"/>
    <n v="447"/>
    <b v="1"/>
    <s v="film &amp; video/documentary"/>
    <n v="1.0321061999999999"/>
    <n v="115.44812080536913"/>
    <x v="0"/>
    <s v="documentary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x v="289"/>
    <d v="2013-11-02T10:57:14"/>
    <b v="1"/>
    <n v="232"/>
    <b v="1"/>
    <s v="film &amp; video/documentary"/>
    <n v="1.0482"/>
    <n v="67.771551724137936"/>
    <x v="0"/>
    <s v="documentary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x v="290"/>
    <d v="2011-02-02T07:59:00"/>
    <b v="1"/>
    <n v="168"/>
    <b v="1"/>
    <s v="film &amp; video/documentary"/>
    <n v="1.0668444444444445"/>
    <n v="28.576190476190476"/>
    <x v="0"/>
    <s v="documentary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x v="291"/>
    <d v="2013-05-01T00:01:00"/>
    <b v="1"/>
    <n v="128"/>
    <b v="1"/>
    <s v="film &amp; video/documentary"/>
    <n v="1.2001999999999999"/>
    <n v="46.8828125"/>
    <x v="0"/>
    <s v="documentary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x v="292"/>
    <d v="2011-10-29T03:59:00"/>
    <b v="1"/>
    <n v="493"/>
    <b v="1"/>
    <s v="film &amp; video/documentary"/>
    <n v="1.0150693333333334"/>
    <n v="154.42231237322514"/>
    <x v="0"/>
    <s v="documentary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x v="293"/>
    <d v="2014-04-20T16:01:54"/>
    <b v="1"/>
    <n v="131"/>
    <b v="1"/>
    <s v="film &amp; video/documentary"/>
    <n v="1.0138461538461538"/>
    <n v="201.22137404580153"/>
    <x v="0"/>
    <s v="documentary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x v="294"/>
    <d v="2010-07-19T16:00:00"/>
    <b v="1"/>
    <n v="50"/>
    <b v="1"/>
    <s v="film &amp; video/documentary"/>
    <n v="1"/>
    <n v="100"/>
    <x v="0"/>
    <s v="documentary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x v="295"/>
    <d v="2013-11-01T00:00:00"/>
    <b v="1"/>
    <n v="665"/>
    <b v="1"/>
    <s v="film &amp; video/documentary"/>
    <n v="1.3310911999999999"/>
    <n v="100.08204511278196"/>
    <x v="0"/>
    <s v="documentary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x v="296"/>
    <d v="2012-09-07T11:24:43"/>
    <b v="1"/>
    <n v="129"/>
    <b v="1"/>
    <s v="film &amp; video/documentary"/>
    <n v="1.187262"/>
    <n v="230.08953488372092"/>
    <x v="0"/>
    <s v="documentary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x v="297"/>
    <d v="2015-05-01T03:59:00"/>
    <b v="1"/>
    <n v="142"/>
    <b v="1"/>
    <s v="film &amp; video/documentary"/>
    <n v="1.0064"/>
    <n v="141.74647887323943"/>
    <x v="0"/>
    <s v="documentary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x v="298"/>
    <d v="2014-05-09T21:00:00"/>
    <b v="1"/>
    <n v="2436"/>
    <b v="1"/>
    <s v="film &amp; video/documentary"/>
    <n v="1.089324126984127"/>
    <n v="56.344351395730705"/>
    <x v="0"/>
    <s v="documentary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x v="299"/>
    <d v="2010-11-17T06:24:20"/>
    <b v="1"/>
    <n v="244"/>
    <b v="1"/>
    <s v="film &amp; video/documentary"/>
    <n v="1.789525"/>
    <n v="73.341188524590166"/>
    <x v="0"/>
    <s v="documentary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x v="300"/>
    <d v="2011-04-24T23:02:18"/>
    <b v="1"/>
    <n v="298"/>
    <b v="1"/>
    <s v="film &amp; video/documentary"/>
    <n v="1.0172264"/>
    <n v="85.337785234899329"/>
    <x v="0"/>
    <s v="documentary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x v="301"/>
    <d v="2013-03-19T16:42:15"/>
    <b v="1"/>
    <n v="251"/>
    <b v="1"/>
    <s v="film &amp; video/documentary"/>
    <n v="1.1873499999999999"/>
    <n v="61.496215139442228"/>
    <x v="0"/>
    <s v="documentary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x v="302"/>
    <d v="2012-02-24T20:33:58"/>
    <b v="1"/>
    <n v="108"/>
    <b v="1"/>
    <s v="film &amp; video/documentary"/>
    <n v="1.0045999999999999"/>
    <n v="93.018518518518519"/>
    <x v="0"/>
    <s v="documentary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x v="303"/>
    <d v="2012-06-02T01:42:26"/>
    <b v="1"/>
    <n v="82"/>
    <b v="1"/>
    <s v="film &amp; video/documentary"/>
    <n v="1.3746666666666667"/>
    <n v="50.292682926829265"/>
    <x v="0"/>
    <s v="documentary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x v="304"/>
    <d v="2012-09-01T02:00:00"/>
    <b v="1"/>
    <n v="74"/>
    <b v="1"/>
    <s v="film &amp; video/documentary"/>
    <n v="2.3164705882352941"/>
    <n v="106.43243243243244"/>
    <x v="0"/>
    <s v="documentary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x v="305"/>
    <d v="2012-03-10T15:07:29"/>
    <b v="1"/>
    <n v="189"/>
    <b v="1"/>
    <s v="film &amp; video/documentary"/>
    <n v="1.3033333333333332"/>
    <n v="51.719576719576722"/>
    <x v="0"/>
    <s v="documentary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x v="306"/>
    <d v="2013-03-20T19:05:33"/>
    <b v="1"/>
    <n v="80"/>
    <b v="1"/>
    <s v="film &amp; video/documentary"/>
    <n v="2.9289999999999998"/>
    <n v="36.612499999999997"/>
    <x v="0"/>
    <s v="documentary"/>
  </r>
  <r>
    <n v="307"/>
    <s v="Grammar Revolution"/>
    <s v="Why is grammar important?"/>
    <n v="22000"/>
    <n v="24490"/>
    <x v="0"/>
    <s v="US"/>
    <s v="USD"/>
    <n v="1360276801"/>
    <n v="1357684801"/>
    <x v="307"/>
    <d v="2013-02-07T22:40:01"/>
    <b v="1"/>
    <n v="576"/>
    <b v="1"/>
    <s v="film &amp; video/documentary"/>
    <n v="1.1131818181818183"/>
    <n v="42.517361111111114"/>
    <x v="0"/>
    <s v="documentary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x v="308"/>
    <d v="2011-03-10T16:40:10"/>
    <b v="1"/>
    <n v="202"/>
    <b v="1"/>
    <s v="film &amp; video/documentary"/>
    <n v="1.0556666666666668"/>
    <n v="62.712871287128714"/>
    <x v="0"/>
    <s v="documentary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x v="309"/>
    <d v="2012-09-03T18:02:14"/>
    <b v="1"/>
    <n v="238"/>
    <b v="1"/>
    <s v="film &amp; video/documentary"/>
    <n v="1.1894444444444445"/>
    <n v="89.957983193277315"/>
    <x v="0"/>
    <s v="documentary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x v="310"/>
    <d v="2011-10-20T02:00:00"/>
    <b v="1"/>
    <n v="36"/>
    <b v="1"/>
    <s v="film &amp; video/documentary"/>
    <n v="1.04129"/>
    <n v="28.924722222222222"/>
    <x v="0"/>
    <s v="documentary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x v="311"/>
    <d v="2012-01-01T07:59:00"/>
    <b v="1"/>
    <n v="150"/>
    <b v="1"/>
    <s v="film &amp; video/documentary"/>
    <n v="1.0410165"/>
    <n v="138.8022"/>
    <x v="0"/>
    <s v="documentary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x v="312"/>
    <d v="2013-04-14T21:03:52"/>
    <b v="1"/>
    <n v="146"/>
    <b v="1"/>
    <s v="film &amp; video/documentary"/>
    <n v="1.1187499999999999"/>
    <n v="61.301369863013697"/>
    <x v="0"/>
    <s v="documentary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x v="313"/>
    <d v="2010-08-11T15:59:00"/>
    <b v="1"/>
    <n v="222"/>
    <b v="1"/>
    <s v="film &amp; video/documentary"/>
    <n v="1.0473529411764706"/>
    <n v="80.202702702702709"/>
    <x v="0"/>
    <s v="documentary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x v="314"/>
    <d v="2013-03-01T19:59:48"/>
    <b v="1"/>
    <n v="120"/>
    <b v="1"/>
    <s v="film &amp; video/documentary"/>
    <n v="3.8515000000000001"/>
    <n v="32.095833333333331"/>
    <x v="0"/>
    <s v="documentary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x v="315"/>
    <d v="2012-08-22T18:32:14"/>
    <b v="1"/>
    <n v="126"/>
    <b v="1"/>
    <s v="film &amp; video/documentary"/>
    <n v="1.01248"/>
    <n v="200.88888888888889"/>
    <x v="0"/>
    <s v="documentary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x v="316"/>
    <d v="2014-12-11T04:59:00"/>
    <b v="1"/>
    <n v="158"/>
    <b v="1"/>
    <s v="film &amp; video/documentary"/>
    <n v="1.1377333333333333"/>
    <n v="108.01265822784811"/>
    <x v="0"/>
    <s v="documentary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x v="317"/>
    <d v="2013-12-11T16:14:43"/>
    <b v="1"/>
    <n v="316"/>
    <b v="1"/>
    <s v="film &amp; video/documentary"/>
    <n v="1.0080333333333333"/>
    <n v="95.699367088607602"/>
    <x v="0"/>
    <s v="documentary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x v="318"/>
    <d v="2013-03-26T23:55:51"/>
    <b v="1"/>
    <n v="284"/>
    <b v="1"/>
    <s v="film &amp; video/documentary"/>
    <n v="2.8332000000000002"/>
    <n v="49.880281690140848"/>
    <x v="0"/>
    <s v="documentary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x v="319"/>
    <d v="2010-02-02T07:59:00"/>
    <b v="1"/>
    <n v="51"/>
    <b v="1"/>
    <s v="film &amp; video/documentary"/>
    <n v="1.1268"/>
    <n v="110.47058823529412"/>
    <x v="0"/>
    <s v="documentary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x v="320"/>
    <d v="2015-12-22T23:00:00"/>
    <b v="1"/>
    <n v="158"/>
    <b v="1"/>
    <s v="film &amp; video/documentary"/>
    <n v="1.0658000000000001"/>
    <n v="134.91139240506328"/>
    <x v="0"/>
    <s v="documentary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x v="321"/>
    <d v="2016-11-08T11:43:06"/>
    <b v="1"/>
    <n v="337"/>
    <b v="1"/>
    <s v="film &amp; video/documentary"/>
    <n v="1.0266285714285714"/>
    <n v="106.62314540059347"/>
    <x v="0"/>
    <s v="documentary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x v="322"/>
    <d v="2016-05-13T13:40:48"/>
    <b v="1"/>
    <n v="186"/>
    <b v="1"/>
    <s v="film &amp; video/documentary"/>
    <n v="1.0791200000000001"/>
    <n v="145.04301075268816"/>
    <x v="0"/>
    <s v="documentary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x v="323"/>
    <d v="2016-12-21T07:59:00"/>
    <b v="1"/>
    <n v="58"/>
    <b v="1"/>
    <s v="film &amp; video/documentary"/>
    <n v="1.2307407407407407"/>
    <n v="114.58620689655173"/>
    <x v="0"/>
    <s v="documentary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x v="324"/>
    <d v="2015-08-01T15:01:48"/>
    <b v="1"/>
    <n v="82"/>
    <b v="1"/>
    <s v="film &amp; video/documentary"/>
    <n v="1.016"/>
    <n v="105.3170731707317"/>
    <x v="0"/>
    <s v="documentary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x v="325"/>
    <d v="2016-12-20T04:30:33"/>
    <b v="1"/>
    <n v="736"/>
    <b v="1"/>
    <s v="film &amp; video/documentary"/>
    <n v="1.04396"/>
    <n v="70.921195652173907"/>
    <x v="0"/>
    <s v="documentary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x v="326"/>
    <d v="2017-03-14T22:57:00"/>
    <b v="1"/>
    <n v="1151"/>
    <b v="1"/>
    <s v="film &amp; video/documentary"/>
    <n v="1.1292973333333334"/>
    <n v="147.17167680278018"/>
    <x v="0"/>
    <s v="documentary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x v="327"/>
    <d v="2015-03-22T08:00:00"/>
    <b v="1"/>
    <n v="34"/>
    <b v="1"/>
    <s v="film &amp; video/documentary"/>
    <n v="1.3640000000000001"/>
    <n v="160.47058823529412"/>
    <x v="0"/>
    <s v="documentary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x v="328"/>
    <d v="2015-11-01T04:00:00"/>
    <b v="1"/>
    <n v="498"/>
    <b v="1"/>
    <s v="film &amp; video/documentary"/>
    <n v="1.036144"/>
    <n v="156.04578313253012"/>
    <x v="0"/>
    <s v="documentary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x v="329"/>
    <d v="2015-11-07T04:00:00"/>
    <b v="1"/>
    <n v="167"/>
    <b v="1"/>
    <s v="film &amp; video/documentary"/>
    <n v="1.0549999999999999"/>
    <n v="63.17365269461078"/>
    <x v="0"/>
    <s v="documentary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x v="330"/>
    <d v="2013-05-17T03:59:00"/>
    <b v="1"/>
    <n v="340"/>
    <b v="1"/>
    <s v="film &amp; video/documentary"/>
    <n v="1.0182857142857142"/>
    <n v="104.82352941176471"/>
    <x v="0"/>
    <s v="documentary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x v="331"/>
    <d v="2016-06-17T13:57:14"/>
    <b v="1"/>
    <n v="438"/>
    <b v="1"/>
    <s v="film &amp; video/documentary"/>
    <n v="1.0660499999999999"/>
    <n v="97.356164383561648"/>
    <x v="0"/>
    <s v="documentary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x v="332"/>
    <d v="2015-10-28T08:00:00"/>
    <b v="1"/>
    <n v="555"/>
    <b v="1"/>
    <s v="film &amp; video/documentary"/>
    <n v="1.13015"/>
    <n v="203.63063063063063"/>
    <x v="0"/>
    <s v="documentary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x v="333"/>
    <d v="2016-04-07T14:16:31"/>
    <b v="1"/>
    <n v="266"/>
    <b v="1"/>
    <s v="film &amp; video/documentary"/>
    <n v="1.252275"/>
    <n v="188.31203007518798"/>
    <x v="0"/>
    <s v="documentary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x v="334"/>
    <d v="2015-05-15T19:00:00"/>
    <b v="1"/>
    <n v="69"/>
    <b v="1"/>
    <s v="film &amp; video/documentary"/>
    <n v="1.0119"/>
    <n v="146.65217391304347"/>
    <x v="0"/>
    <s v="documentary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x v="335"/>
    <d v="2015-05-08T22:00:00"/>
    <b v="1"/>
    <n v="80"/>
    <b v="1"/>
    <s v="film &amp; video/documentary"/>
    <n v="1.0276470588235294"/>
    <n v="109.1875"/>
    <x v="0"/>
    <s v="documentary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x v="336"/>
    <d v="2015-11-13T15:18:38"/>
    <b v="1"/>
    <n v="493"/>
    <b v="1"/>
    <s v="film &amp; video/documentary"/>
    <n v="1.1683911999999999"/>
    <n v="59.249046653144013"/>
    <x v="0"/>
    <s v="documentary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x v="337"/>
    <d v="2015-03-14T02:05:08"/>
    <b v="1"/>
    <n v="31"/>
    <b v="1"/>
    <s v="film &amp; video/documentary"/>
    <n v="1.0116833333333335"/>
    <n v="97.904838709677421"/>
    <x v="0"/>
    <s v="documentary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x v="338"/>
    <d v="2016-09-03T01:00:00"/>
    <b v="1"/>
    <n v="236"/>
    <b v="1"/>
    <s v="film &amp; video/documentary"/>
    <n v="1.1013360000000001"/>
    <n v="70.000169491525426"/>
    <x v="0"/>
    <s v="documentary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x v="339"/>
    <d v="2015-04-29T18:14:28"/>
    <b v="1"/>
    <n v="89"/>
    <b v="1"/>
    <s v="film &amp; video/documentary"/>
    <n v="1.0808333333333333"/>
    <n v="72.865168539325836"/>
    <x v="0"/>
    <s v="documentary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x v="340"/>
    <d v="2017-03-08T21:00:00"/>
    <b v="1"/>
    <n v="299"/>
    <b v="1"/>
    <s v="film &amp; video/documentary"/>
    <n v="1.2502285714285715"/>
    <n v="146.34782608695653"/>
    <x v="0"/>
    <s v="documentary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x v="341"/>
    <d v="2014-10-01T03:59:00"/>
    <b v="1"/>
    <n v="55"/>
    <b v="1"/>
    <s v="film &amp; video/documentary"/>
    <n v="1.0671428571428572"/>
    <n v="67.909090909090907"/>
    <x v="0"/>
    <s v="documentary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x v="342"/>
    <d v="2016-04-29T18:44:25"/>
    <b v="1"/>
    <n v="325"/>
    <b v="1"/>
    <s v="film &amp; video/documentary"/>
    <n v="1.0036639999999999"/>
    <n v="169.85083076923075"/>
    <x v="0"/>
    <s v="documentary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x v="343"/>
    <d v="2014-11-14T03:00:00"/>
    <b v="1"/>
    <n v="524"/>
    <b v="1"/>
    <s v="film &amp; video/documentary"/>
    <n v="1.0202863333333334"/>
    <n v="58.413339694656486"/>
    <x v="0"/>
    <s v="documentary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x v="344"/>
    <d v="2015-06-01T02:20:00"/>
    <b v="1"/>
    <n v="285"/>
    <b v="1"/>
    <s v="film &amp; video/documentary"/>
    <n v="1.0208358208955224"/>
    <n v="119.99298245614035"/>
    <x v="0"/>
    <s v="documentary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x v="345"/>
    <d v="2015-05-20T22:39:50"/>
    <b v="1"/>
    <n v="179"/>
    <b v="1"/>
    <s v="film &amp; video/documentary"/>
    <n v="1.2327586206896552"/>
    <n v="99.860335195530723"/>
    <x v="0"/>
    <s v="documentary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x v="346"/>
    <d v="2015-10-14T12:00:21"/>
    <b v="1"/>
    <n v="188"/>
    <b v="1"/>
    <s v="film &amp; video/documentary"/>
    <n v="1.7028880000000002"/>
    <n v="90.579148936170213"/>
    <x v="0"/>
    <s v="documentary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x v="347"/>
    <d v="2015-11-14T12:53:29"/>
    <b v="1"/>
    <n v="379"/>
    <b v="1"/>
    <s v="film &amp; video/documentary"/>
    <n v="1.1159049999999999"/>
    <n v="117.77361477572559"/>
    <x v="0"/>
    <s v="documentary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x v="348"/>
    <d v="2015-08-21T14:05:16"/>
    <b v="1"/>
    <n v="119"/>
    <b v="1"/>
    <s v="film &amp; video/documentary"/>
    <n v="1.03"/>
    <n v="86.554621848739501"/>
    <x v="0"/>
    <s v="documentary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x v="349"/>
    <d v="2017-02-24T11:58:28"/>
    <b v="1"/>
    <n v="167"/>
    <b v="1"/>
    <s v="film &amp; video/documentary"/>
    <n v="1.0663570159857905"/>
    <n v="71.899281437125751"/>
    <x v="0"/>
    <s v="documentary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x v="350"/>
    <d v="2016-09-11T03:59:00"/>
    <b v="1"/>
    <n v="221"/>
    <b v="1"/>
    <s v="film &amp; video/documentary"/>
    <n v="1.1476"/>
    <n v="129.81900452488688"/>
    <x v="0"/>
    <s v="documentary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x v="351"/>
    <d v="2016-04-07T22:09:14"/>
    <b v="1"/>
    <n v="964"/>
    <b v="1"/>
    <s v="film &amp; video/documentary"/>
    <n v="1.2734117647058822"/>
    <n v="44.912863070539416"/>
    <x v="0"/>
    <s v="documentary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x v="352"/>
    <d v="2014-10-08T04:01:08"/>
    <b v="1"/>
    <n v="286"/>
    <b v="1"/>
    <s v="film &amp; video/documentary"/>
    <n v="1.1656"/>
    <n v="40.755244755244753"/>
    <x v="0"/>
    <s v="documentary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x v="353"/>
    <d v="2015-11-19T20:00:19"/>
    <b v="1"/>
    <n v="613"/>
    <b v="1"/>
    <s v="film &amp; video/documentary"/>
    <n v="1.0861819426615318"/>
    <n v="103.52394779771615"/>
    <x v="0"/>
    <s v="documentary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x v="354"/>
    <d v="2016-04-08T18:52:01"/>
    <b v="1"/>
    <n v="29"/>
    <b v="1"/>
    <s v="film &amp; video/documentary"/>
    <n v="1.0394285714285714"/>
    <n v="125.44827586206897"/>
    <x v="0"/>
    <s v="documentary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x v="355"/>
    <d v="2014-12-01T08:03:14"/>
    <b v="1"/>
    <n v="165"/>
    <b v="1"/>
    <s v="film &amp; video/documentary"/>
    <n v="1.1625714285714286"/>
    <n v="246.60606060606059"/>
    <x v="0"/>
    <s v="documentary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x v="356"/>
    <d v="2016-03-16T18:16:33"/>
    <b v="1"/>
    <n v="97"/>
    <b v="1"/>
    <s v="film &amp; video/documentary"/>
    <n v="1.0269239999999999"/>
    <n v="79.401340206185566"/>
    <x v="0"/>
    <s v="documentary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x v="357"/>
    <d v="2015-04-24T05:19:57"/>
    <b v="1"/>
    <n v="303"/>
    <b v="1"/>
    <s v="film &amp; video/documentary"/>
    <n v="1.74"/>
    <n v="86.138613861386133"/>
    <x v="0"/>
    <s v="documentary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x v="358"/>
    <d v="2016-06-15T15:00:00"/>
    <b v="1"/>
    <n v="267"/>
    <b v="1"/>
    <s v="film &amp; video/documentary"/>
    <n v="1.03088"/>
    <n v="193.04868913857678"/>
    <x v="0"/>
    <s v="documentary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x v="359"/>
    <d v="2014-11-14T05:12:00"/>
    <b v="1"/>
    <n v="302"/>
    <b v="1"/>
    <s v="film &amp; video/documentary"/>
    <n v="1.0485537190082646"/>
    <n v="84.023178807947019"/>
    <x v="0"/>
    <s v="documentary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x v="360"/>
    <d v="2015-07-23T03:11:00"/>
    <b v="0"/>
    <n v="87"/>
    <b v="1"/>
    <s v="film &amp; video/documentary"/>
    <n v="1.0137499999999999"/>
    <n v="139.82758620689654"/>
    <x v="0"/>
    <s v="documentary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x v="361"/>
    <d v="2014-11-23T01:01:46"/>
    <b v="0"/>
    <n v="354"/>
    <b v="1"/>
    <s v="film &amp; video/documentary"/>
    <n v="1.1107699999999998"/>
    <n v="109.82189265536722"/>
    <x v="0"/>
    <s v="documentary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x v="362"/>
    <d v="2014-08-08T00:00:00"/>
    <b v="0"/>
    <n v="86"/>
    <b v="1"/>
    <s v="film &amp; video/documentary"/>
    <n v="1.2415933781686497"/>
    <n v="139.53488372093022"/>
    <x v="0"/>
    <s v="documentary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x v="363"/>
    <d v="2010-05-02T19:22:00"/>
    <b v="0"/>
    <n v="26"/>
    <b v="1"/>
    <s v="film &amp; video/documentary"/>
    <n v="1.0133333333333334"/>
    <n v="347.84615384615387"/>
    <x v="0"/>
    <s v="documentary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x v="364"/>
    <d v="2014-06-21T03:59:00"/>
    <b v="0"/>
    <n v="113"/>
    <b v="1"/>
    <s v="film &amp; video/documentary"/>
    <n v="1.1016142857142857"/>
    <n v="68.24159292035398"/>
    <x v="0"/>
    <s v="documentary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x v="365"/>
    <d v="2014-02-28T14:33:19"/>
    <b v="0"/>
    <n v="65"/>
    <b v="1"/>
    <s v="film &amp; video/documentary"/>
    <n v="1.0397333333333334"/>
    <n v="239.93846153846152"/>
    <x v="0"/>
    <s v="documentary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x v="366"/>
    <d v="2012-05-20T19:01:58"/>
    <b v="0"/>
    <n v="134"/>
    <b v="1"/>
    <s v="film &amp; video/documentary"/>
    <n v="1.013157894736842"/>
    <n v="287.31343283582089"/>
    <x v="0"/>
    <s v="documentary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x v="367"/>
    <d v="2013-05-01T04:59:00"/>
    <b v="0"/>
    <n v="119"/>
    <b v="1"/>
    <s v="film &amp; video/documentary"/>
    <n v="1.033501"/>
    <n v="86.84882352941176"/>
    <x v="0"/>
    <s v="documentary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x v="368"/>
    <d v="2015-03-15T13:32:02"/>
    <b v="0"/>
    <n v="159"/>
    <b v="1"/>
    <s v="film &amp; video/documentary"/>
    <n v="1.04112"/>
    <n v="81.84905660377359"/>
    <x v="0"/>
    <s v="documentary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x v="369"/>
    <d v="2012-01-15T13:14:29"/>
    <b v="0"/>
    <n v="167"/>
    <b v="1"/>
    <s v="film &amp; video/documentary"/>
    <n v="1.1015569230769231"/>
    <n v="42.874970059880241"/>
    <x v="0"/>
    <s v="documentary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x v="370"/>
    <d v="2017-01-06T19:05:00"/>
    <b v="0"/>
    <n v="43"/>
    <b v="1"/>
    <s v="film &amp; video/documentary"/>
    <n v="1.2202"/>
    <n v="709.41860465116281"/>
    <x v="0"/>
    <s v="documentary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x v="371"/>
    <d v="2013-02-01T18:25:39"/>
    <b v="0"/>
    <n v="1062"/>
    <b v="1"/>
    <s v="film &amp; video/documentary"/>
    <n v="1.1416866666666667"/>
    <n v="161.25517890772127"/>
    <x v="0"/>
    <s v="documentary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x v="372"/>
    <d v="2016-04-05T16:00:00"/>
    <b v="0"/>
    <n v="9"/>
    <b v="1"/>
    <s v="film &amp; video/documentary"/>
    <n v="1.2533333333333334"/>
    <n v="41.777777777777779"/>
    <x v="0"/>
    <s v="documentary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x v="373"/>
    <d v="2012-07-18T21:53:18"/>
    <b v="0"/>
    <n v="89"/>
    <b v="1"/>
    <s v="film &amp; video/documentary"/>
    <n v="1.0666666666666667"/>
    <n v="89.887640449438209"/>
    <x v="0"/>
    <s v="documentary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x v="374"/>
    <d v="2011-09-16T21:20:31"/>
    <b v="0"/>
    <n v="174"/>
    <b v="1"/>
    <s v="film &amp; video/documentary"/>
    <n v="1.3065"/>
    <n v="45.051724137931032"/>
    <x v="0"/>
    <s v="documentary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x v="375"/>
    <d v="2014-03-01T17:18:00"/>
    <b v="0"/>
    <n v="14"/>
    <b v="1"/>
    <s v="film &amp; video/documentary"/>
    <n v="1.2"/>
    <n v="42.857142857142854"/>
    <x v="0"/>
    <s v="documentary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x v="376"/>
    <d v="2016-08-25T10:51:56"/>
    <b v="0"/>
    <n v="48"/>
    <b v="1"/>
    <s v="film &amp; video/documentary"/>
    <n v="1.0595918367346939"/>
    <n v="54.083333333333336"/>
    <x v="0"/>
    <s v="documentary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x v="377"/>
    <d v="2015-11-14T07:01:00"/>
    <b v="0"/>
    <n v="133"/>
    <b v="1"/>
    <s v="film &amp; video/documentary"/>
    <n v="1.1439999999999999"/>
    <n v="103.21804511278195"/>
    <x v="0"/>
    <s v="documentary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x v="378"/>
    <d v="2016-01-25T23:52:00"/>
    <b v="0"/>
    <n v="83"/>
    <b v="1"/>
    <s v="film &amp; video/documentary"/>
    <n v="1.1176666666666666"/>
    <n v="40.397590361445786"/>
    <x v="0"/>
    <s v="documentary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x v="379"/>
    <d v="2012-05-03T16:31:12"/>
    <b v="0"/>
    <n v="149"/>
    <b v="1"/>
    <s v="film &amp; video/documentary"/>
    <n v="1.1608000000000001"/>
    <n v="116.85906040268456"/>
    <x v="0"/>
    <s v="documentary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x v="380"/>
    <d v="2016-01-23T17:16:32"/>
    <b v="0"/>
    <n v="49"/>
    <b v="1"/>
    <s v="film &amp; video/documentary"/>
    <n v="1.415"/>
    <n v="115.51020408163265"/>
    <x v="0"/>
    <s v="documentary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x v="381"/>
    <d v="2012-07-30T05:00:00"/>
    <b v="0"/>
    <n v="251"/>
    <b v="1"/>
    <s v="film &amp; video/documentary"/>
    <n v="1.0472999999999999"/>
    <n v="104.31274900398407"/>
    <x v="0"/>
    <s v="documentary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x v="382"/>
    <d v="2012-09-06T17:01:40"/>
    <b v="0"/>
    <n v="22"/>
    <b v="1"/>
    <s v="film &amp; video/documentary"/>
    <n v="2.5583333333333331"/>
    <n v="69.772727272727266"/>
    <x v="0"/>
    <s v="documentary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x v="383"/>
    <d v="2014-05-19T02:49:19"/>
    <b v="0"/>
    <n v="48"/>
    <b v="1"/>
    <s v="film &amp; video/documentary"/>
    <n v="2.0670670670670672"/>
    <n v="43.020833333333336"/>
    <x v="0"/>
    <s v="documentary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x v="384"/>
    <d v="2015-01-06T18:45:47"/>
    <b v="0"/>
    <n v="383"/>
    <b v="1"/>
    <s v="film &amp; video/documentary"/>
    <n v="1.1210500000000001"/>
    <n v="58.540469973890339"/>
    <x v="0"/>
    <s v="documentary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x v="385"/>
    <d v="2014-11-21T15:01:41"/>
    <b v="0"/>
    <n v="237"/>
    <b v="1"/>
    <s v="film &amp; video/documentary"/>
    <n v="1.05982"/>
    <n v="111.79535864978902"/>
    <x v="0"/>
    <s v="documentary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x v="386"/>
    <d v="2015-08-10T22:49:51"/>
    <b v="0"/>
    <n v="13"/>
    <b v="1"/>
    <s v="film &amp; video/documentary"/>
    <n v="1.0016666666666667"/>
    <n v="46.230769230769234"/>
    <x v="0"/>
    <s v="documentary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x v="387"/>
    <d v="2015-08-15T06:00:00"/>
    <b v="0"/>
    <n v="562"/>
    <b v="1"/>
    <s v="film &amp; video/documentary"/>
    <n v="2.1398947368421051"/>
    <n v="144.69039145907473"/>
    <x v="0"/>
    <s v="documentary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x v="388"/>
    <d v="2016-07-28T01:49:40"/>
    <b v="0"/>
    <n v="71"/>
    <b v="1"/>
    <s v="film &amp; video/documentary"/>
    <n v="1.2616000000000001"/>
    <n v="88.845070422535215"/>
    <x v="0"/>
    <s v="documentary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x v="389"/>
    <d v="2014-03-07T22:59:00"/>
    <b v="0"/>
    <n v="1510"/>
    <b v="1"/>
    <s v="film &amp; video/documentary"/>
    <n v="1.8153547058823529"/>
    <n v="81.75107284768211"/>
    <x v="0"/>
    <s v="documentary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x v="390"/>
    <d v="2015-05-08T00:52:52"/>
    <b v="0"/>
    <n v="14"/>
    <b v="1"/>
    <s v="film &amp; video/documentary"/>
    <n v="1"/>
    <n v="71.428571428571431"/>
    <x v="0"/>
    <s v="documentary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x v="391"/>
    <d v="2011-12-18T00:59:00"/>
    <b v="0"/>
    <n v="193"/>
    <b v="1"/>
    <s v="film &amp; video/documentary"/>
    <n v="1.0061"/>
    <n v="104.25906735751295"/>
    <x v="0"/>
    <s v="documentary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x v="392"/>
    <d v="2011-09-08T03:00:00"/>
    <b v="0"/>
    <n v="206"/>
    <b v="1"/>
    <s v="film &amp; video/documentary"/>
    <n v="1.009027027027027"/>
    <n v="90.616504854368927"/>
    <x v="0"/>
    <s v="documentary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x v="393"/>
    <d v="2013-10-10T17:00:52"/>
    <b v="0"/>
    <n v="351"/>
    <b v="1"/>
    <s v="film &amp; video/documentary"/>
    <n v="1.10446"/>
    <n v="157.33048433048432"/>
    <x v="0"/>
    <s v="documentary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x v="394"/>
    <d v="2016-04-17T18:38:02"/>
    <b v="0"/>
    <n v="50"/>
    <b v="1"/>
    <s v="film &amp; video/documentary"/>
    <n v="1.118936170212766"/>
    <n v="105.18"/>
    <x v="0"/>
    <s v="documentary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x v="395"/>
    <d v="2012-04-27T21:32:00"/>
    <b v="0"/>
    <n v="184"/>
    <b v="1"/>
    <s v="film &amp; video/documentary"/>
    <n v="1.0804450000000001"/>
    <n v="58.719836956521746"/>
    <x v="0"/>
    <s v="documentary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x v="396"/>
    <d v="2012-07-07T13:33:26"/>
    <b v="0"/>
    <n v="196"/>
    <b v="1"/>
    <s v="film &amp; video/documentary"/>
    <n v="1.0666666666666667"/>
    <n v="81.632653061224488"/>
    <x v="0"/>
    <s v="documentary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x v="397"/>
    <d v="2010-09-01T03:44:00"/>
    <b v="0"/>
    <n v="229"/>
    <b v="1"/>
    <s v="film &amp; video/documentary"/>
    <n v="1.0390027322404372"/>
    <n v="56.460043668122275"/>
    <x v="0"/>
    <s v="documentary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x v="398"/>
    <d v="2015-04-29T19:02:06"/>
    <b v="0"/>
    <n v="67"/>
    <b v="1"/>
    <s v="film &amp; video/documentary"/>
    <n v="1.2516"/>
    <n v="140.1044776119403"/>
    <x v="0"/>
    <s v="documentary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x v="399"/>
    <d v="2016-12-14T12:00:00"/>
    <b v="0"/>
    <n v="95"/>
    <b v="1"/>
    <s v="film &amp; video/documentary"/>
    <n v="1.0680499999999999"/>
    <n v="224.85263157894738"/>
    <x v="0"/>
    <s v="documentary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x v="400"/>
    <d v="2014-05-17T03:30:00"/>
    <b v="0"/>
    <n v="62"/>
    <b v="1"/>
    <s v="film &amp; video/documentary"/>
    <n v="1.1230249999999999"/>
    <n v="181.13306451612902"/>
    <x v="0"/>
    <s v="documentary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x v="401"/>
    <d v="2011-08-07T20:12:50"/>
    <b v="0"/>
    <n v="73"/>
    <b v="1"/>
    <s v="film &amp; video/documentary"/>
    <n v="1.0381199999999999"/>
    <n v="711.04109589041093"/>
    <x v="0"/>
    <s v="documentary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x v="402"/>
    <d v="2015-11-05T13:56:57"/>
    <b v="0"/>
    <n v="43"/>
    <b v="1"/>
    <s v="film &amp; video/documentary"/>
    <n v="1.4165000000000001"/>
    <n v="65.883720930232556"/>
    <x v="0"/>
    <s v="documentary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x v="403"/>
    <d v="2011-08-10T07:08:00"/>
    <b v="0"/>
    <n v="70"/>
    <b v="1"/>
    <s v="film &amp; video/documentary"/>
    <n v="1.0526"/>
    <n v="75.185714285714283"/>
    <x v="0"/>
    <s v="documentary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x v="404"/>
    <d v="2014-02-05T23:04:00"/>
    <b v="0"/>
    <n v="271"/>
    <b v="1"/>
    <s v="film &amp; video/documentary"/>
    <n v="1.0309142857142857"/>
    <n v="133.14391143911439"/>
    <x v="0"/>
    <s v="documentary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x v="405"/>
    <d v="2014-03-06T02:02:19"/>
    <b v="0"/>
    <n v="55"/>
    <b v="1"/>
    <s v="film &amp; video/documentary"/>
    <n v="1.0765957446808512"/>
    <n v="55.2"/>
    <x v="0"/>
    <s v="documentary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x v="406"/>
    <d v="2011-05-09T05:59:00"/>
    <b v="0"/>
    <n v="35"/>
    <b v="1"/>
    <s v="film &amp; video/documentary"/>
    <n v="1.0770464285714285"/>
    <n v="86.163714285714292"/>
    <x v="0"/>
    <s v="documentary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x v="407"/>
    <d v="2011-11-19T21:54:10"/>
    <b v="0"/>
    <n v="22"/>
    <b v="1"/>
    <s v="film &amp; video/documentary"/>
    <n v="1.0155000000000001"/>
    <n v="92.318181818181813"/>
    <x v="0"/>
    <s v="documentary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x v="408"/>
    <d v="2013-11-05T18:39:50"/>
    <b v="0"/>
    <n v="38"/>
    <b v="1"/>
    <s v="film &amp; video/documentary"/>
    <n v="1.0143766666666667"/>
    <n v="160.16473684210527"/>
    <x v="0"/>
    <s v="documentary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x v="409"/>
    <d v="2016-07-22T20:42:24"/>
    <b v="0"/>
    <n v="15"/>
    <b v="1"/>
    <s v="film &amp; video/documentary"/>
    <n v="1.3680000000000001"/>
    <n v="45.6"/>
    <x v="0"/>
    <s v="documentary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x v="410"/>
    <d v="2015-06-18T23:33:17"/>
    <b v="0"/>
    <n v="7"/>
    <b v="1"/>
    <s v="film &amp; video/documentary"/>
    <n v="1.2829999999999999"/>
    <n v="183.28571428571428"/>
    <x v="0"/>
    <s v="documentary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x v="411"/>
    <d v="2013-12-22T05:00:00"/>
    <b v="0"/>
    <n v="241"/>
    <b v="1"/>
    <s v="film &amp; video/documentary"/>
    <n v="1.0105"/>
    <n v="125.78838174273859"/>
    <x v="0"/>
    <s v="documentary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x v="412"/>
    <d v="2012-07-25T17:49:38"/>
    <b v="0"/>
    <n v="55"/>
    <b v="1"/>
    <s v="film &amp; video/documentary"/>
    <n v="1.2684"/>
    <n v="57.654545454545456"/>
    <x v="0"/>
    <s v="documentary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x v="413"/>
    <d v="2012-07-19T21:03:31"/>
    <b v="0"/>
    <n v="171"/>
    <b v="1"/>
    <s v="film &amp; video/documentary"/>
    <n v="1.0508593749999999"/>
    <n v="78.660818713450297"/>
    <x v="0"/>
    <s v="documentary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x v="414"/>
    <d v="2013-10-12T01:31:05"/>
    <b v="0"/>
    <n v="208"/>
    <b v="1"/>
    <s v="film &amp; video/documentary"/>
    <n v="1.0285405405405406"/>
    <n v="91.480769230769226"/>
    <x v="0"/>
    <s v="documentary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x v="415"/>
    <d v="2014-10-17T12:00:00"/>
    <b v="0"/>
    <n v="21"/>
    <b v="1"/>
    <s v="film &amp; video/documentary"/>
    <n v="1.0214714285714286"/>
    <n v="68.09809523809524"/>
    <x v="0"/>
    <s v="documentary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x v="416"/>
    <d v="2014-02-08T09:30:31"/>
    <b v="0"/>
    <n v="25"/>
    <b v="1"/>
    <s v="film &amp; video/documentary"/>
    <n v="1.2021700000000002"/>
    <n v="48.086800000000004"/>
    <x v="0"/>
    <s v="documentary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x v="417"/>
    <d v="2013-04-08T04:33:00"/>
    <b v="0"/>
    <n v="52"/>
    <b v="1"/>
    <s v="film &amp; video/documentary"/>
    <n v="1.0024761904761905"/>
    <n v="202.42307692307693"/>
    <x v="0"/>
    <s v="documentary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x v="418"/>
    <d v="2015-07-23T06:46:37"/>
    <b v="0"/>
    <n v="104"/>
    <b v="1"/>
    <s v="film &amp; video/documentary"/>
    <n v="1.0063392857142857"/>
    <n v="216.75"/>
    <x v="0"/>
    <s v="documentary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x v="419"/>
    <d v="2013-06-29T20:13:07"/>
    <b v="0"/>
    <n v="73"/>
    <b v="1"/>
    <s v="film &amp; video/documentary"/>
    <n v="1.004375"/>
    <n v="110.06849315068493"/>
    <x v="0"/>
    <s v="documentary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x v="420"/>
    <d v="2014-03-14T04:40:31"/>
    <b v="0"/>
    <n v="3"/>
    <b v="0"/>
    <s v="film &amp; video/animation"/>
    <n v="4.3939393939393936E-3"/>
    <n v="4.833333333333333"/>
    <x v="0"/>
    <s v="animation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x v="421"/>
    <d v="2015-08-21T11:47:36"/>
    <b v="0"/>
    <n v="6"/>
    <b v="0"/>
    <s v="film &amp; video/animation"/>
    <n v="2.0066666666666667E-2"/>
    <n v="50.166666666666664"/>
    <x v="0"/>
    <s v="animation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x v="422"/>
    <d v="2014-09-11T06:14:57"/>
    <b v="0"/>
    <n v="12"/>
    <b v="0"/>
    <s v="film &amp; video/animation"/>
    <n v="1.0749999999999999E-2"/>
    <n v="35.833333333333336"/>
    <x v="0"/>
    <s v="animation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x v="423"/>
    <d v="2013-06-05T22:13:50"/>
    <b v="0"/>
    <n v="13"/>
    <b v="0"/>
    <s v="film &amp; video/animation"/>
    <n v="7.6499999999999997E-3"/>
    <n v="11.76923076923077"/>
    <x v="0"/>
    <s v="animation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x v="424"/>
    <d v="2012-03-26T08:01:39"/>
    <b v="0"/>
    <n v="5"/>
    <b v="0"/>
    <s v="film &amp; video/animation"/>
    <n v="6.7966666666666675E-2"/>
    <n v="40.78"/>
    <x v="0"/>
    <s v="animation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x v="425"/>
    <d v="2015-11-27T21:40:04"/>
    <b v="0"/>
    <n v="2"/>
    <b v="0"/>
    <s v="film &amp; video/animation"/>
    <n v="1.2E-4"/>
    <n v="3"/>
    <x v="0"/>
    <s v="animation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x v="426"/>
    <d v="2016-03-01T17:05:14"/>
    <b v="0"/>
    <n v="8"/>
    <b v="0"/>
    <s v="film &amp; video/animation"/>
    <n v="1.3299999999999999E-2"/>
    <n v="16.625"/>
    <x v="0"/>
    <s v="animation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x v="427"/>
    <d v="2015-10-22T18:59:00"/>
    <b v="0"/>
    <n v="0"/>
    <b v="0"/>
    <s v="film &amp; video/animation"/>
    <n v="0"/>
    <e v="#DIV/0!"/>
    <x v="0"/>
    <s v="animation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x v="428"/>
    <d v="2014-06-16T22:00:00"/>
    <b v="0"/>
    <n v="13"/>
    <b v="0"/>
    <s v="film &amp; video/animation"/>
    <n v="5.6333333333333332E-2"/>
    <n v="52"/>
    <x v="0"/>
    <s v="animation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x v="429"/>
    <d v="2009-11-27T04:59:00"/>
    <b v="0"/>
    <n v="0"/>
    <b v="0"/>
    <s v="film &amp; video/animation"/>
    <n v="0"/>
    <e v="#DIV/0!"/>
    <x v="0"/>
    <s v="animation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x v="430"/>
    <d v="2013-09-11T02:34:27"/>
    <b v="0"/>
    <n v="5"/>
    <b v="0"/>
    <s v="film &amp; video/animation"/>
    <n v="2.4E-2"/>
    <n v="4.8"/>
    <x v="0"/>
    <s v="animation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x v="431"/>
    <d v="2016-07-05T20:54:43"/>
    <b v="0"/>
    <n v="8"/>
    <b v="0"/>
    <s v="film &amp; video/animation"/>
    <n v="0.13833333333333334"/>
    <n v="51.875"/>
    <x v="0"/>
    <s v="animation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x v="432"/>
    <d v="2015-10-21T17:26:21"/>
    <b v="0"/>
    <n v="8"/>
    <b v="0"/>
    <s v="film &amp; video/animation"/>
    <n v="9.5000000000000001E-2"/>
    <n v="71.25"/>
    <x v="0"/>
    <s v="animation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x v="433"/>
    <d v="2015-10-11T15:07:02"/>
    <b v="0"/>
    <n v="0"/>
    <b v="0"/>
    <s v="film &amp; video/animation"/>
    <n v="0"/>
    <e v="#DIV/0!"/>
    <x v="0"/>
    <s v="animation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x v="434"/>
    <d v="2013-12-01T21:01:42"/>
    <b v="0"/>
    <n v="2"/>
    <b v="0"/>
    <s v="film &amp; video/animation"/>
    <n v="0.05"/>
    <n v="62.5"/>
    <x v="0"/>
    <s v="animation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x v="435"/>
    <d v="2013-09-13T17:56:20"/>
    <b v="0"/>
    <n v="3"/>
    <b v="0"/>
    <s v="film &amp; video/animation"/>
    <n v="2.7272727272727273E-5"/>
    <n v="1"/>
    <x v="0"/>
    <s v="animation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x v="436"/>
    <d v="2013-07-31T08:41:53"/>
    <b v="0"/>
    <n v="0"/>
    <b v="0"/>
    <s v="film &amp; video/animation"/>
    <n v="0"/>
    <e v="#DIV/0!"/>
    <x v="0"/>
    <s v="animation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x v="437"/>
    <d v="2016-10-08T07:38:46"/>
    <b v="0"/>
    <n v="0"/>
    <b v="0"/>
    <s v="film &amp; video/animation"/>
    <n v="0"/>
    <e v="#DIV/0!"/>
    <x v="0"/>
    <s v="animation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x v="438"/>
    <d v="2015-11-18T07:15:58"/>
    <b v="0"/>
    <n v="11"/>
    <b v="0"/>
    <s v="film &amp; video/animation"/>
    <n v="9.3799999999999994E-2"/>
    <n v="170.54545454545453"/>
    <x v="0"/>
    <s v="animation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x v="439"/>
    <d v="2014-10-17T18:16:58"/>
    <b v="0"/>
    <n v="0"/>
    <b v="0"/>
    <s v="film &amp; video/animation"/>
    <n v="0"/>
    <e v="#DIV/0!"/>
    <x v="0"/>
    <s v="animation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x v="440"/>
    <d v="2016-03-24T22:39:13"/>
    <b v="0"/>
    <n v="1"/>
    <b v="0"/>
    <s v="film &amp; video/animation"/>
    <n v="1E-3"/>
    <n v="5"/>
    <x v="0"/>
    <s v="animation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x v="441"/>
    <d v="2013-11-02T19:03:16"/>
    <b v="0"/>
    <n v="0"/>
    <b v="0"/>
    <s v="film &amp; video/animation"/>
    <n v="0"/>
    <e v="#DIV/0!"/>
    <x v="0"/>
    <s v="animation"/>
  </r>
  <r>
    <n v="442"/>
    <s v="The Paranormal Idiot"/>
    <s v="Doomsday is here"/>
    <n v="17000"/>
    <n v="6691"/>
    <x v="2"/>
    <s v="US"/>
    <s v="USD"/>
    <n v="1424380783"/>
    <n v="1421788783"/>
    <x v="442"/>
    <d v="2015-02-19T21:19:43"/>
    <b v="0"/>
    <n v="17"/>
    <b v="0"/>
    <s v="film &amp; video/animation"/>
    <n v="0.39358823529411763"/>
    <n v="393.58823529411762"/>
    <x v="0"/>
    <s v="animation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x v="443"/>
    <d v="2014-02-10T00:21:41"/>
    <b v="0"/>
    <n v="2"/>
    <b v="0"/>
    <s v="film &amp; video/animation"/>
    <n v="1E-3"/>
    <n v="5"/>
    <x v="0"/>
    <s v="animation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x v="444"/>
    <d v="2012-02-15T21:46:01"/>
    <b v="0"/>
    <n v="1"/>
    <b v="0"/>
    <s v="film &amp; video/animation"/>
    <n v="0.05"/>
    <n v="50"/>
    <x v="0"/>
    <s v="animation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x v="445"/>
    <d v="2015-05-21T08:02:55"/>
    <b v="0"/>
    <n v="2"/>
    <b v="0"/>
    <s v="film &amp; video/animation"/>
    <n v="3.3333333333333335E-5"/>
    <n v="1"/>
    <x v="0"/>
    <s v="animation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x v="446"/>
    <d v="2015-03-04T02:00:20"/>
    <b v="0"/>
    <n v="16"/>
    <b v="0"/>
    <s v="film &amp; video/animation"/>
    <n v="7.2952380952380949E-2"/>
    <n v="47.875"/>
    <x v="0"/>
    <s v="animation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x v="447"/>
    <d v="2013-03-23T12:19:23"/>
    <b v="0"/>
    <n v="1"/>
    <b v="0"/>
    <s v="film &amp; video/animation"/>
    <n v="1.6666666666666666E-4"/>
    <n v="5"/>
    <x v="0"/>
    <s v="animation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x v="448"/>
    <d v="2014-05-14T18:11:35"/>
    <b v="0"/>
    <n v="4"/>
    <b v="0"/>
    <s v="film &amp; video/animation"/>
    <n v="3.2804E-2"/>
    <n v="20.502500000000001"/>
    <x v="0"/>
    <s v="animation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x v="449"/>
    <d v="2013-10-17T13:38:05"/>
    <b v="0"/>
    <n v="5"/>
    <b v="0"/>
    <s v="film &amp; video/animation"/>
    <n v="2.2499999999999999E-2"/>
    <n v="9"/>
    <x v="0"/>
    <s v="animation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x v="450"/>
    <d v="2014-02-14T22:43:20"/>
    <b v="0"/>
    <n v="7"/>
    <b v="0"/>
    <s v="film &amp; video/animation"/>
    <n v="7.92E-3"/>
    <n v="56.571428571428569"/>
    <x v="0"/>
    <s v="animation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x v="451"/>
    <d v="2014-01-25T17:09:51"/>
    <b v="0"/>
    <n v="0"/>
    <b v="0"/>
    <s v="film &amp; video/animation"/>
    <n v="0"/>
    <e v="#DIV/0!"/>
    <x v="0"/>
    <s v="animation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x v="452"/>
    <d v="2015-05-13T16:53:35"/>
    <b v="0"/>
    <n v="12"/>
    <b v="0"/>
    <s v="film &amp; video/animation"/>
    <n v="0.64"/>
    <n v="40"/>
    <x v="0"/>
    <s v="animation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x v="453"/>
    <d v="2015-02-19T19:47:59"/>
    <b v="0"/>
    <n v="2"/>
    <b v="0"/>
    <s v="film &amp; video/animation"/>
    <n v="2.740447957839262E-4"/>
    <n v="13"/>
    <x v="0"/>
    <s v="animation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x v="454"/>
    <d v="2014-11-26T13:14:00"/>
    <b v="0"/>
    <n v="5"/>
    <b v="0"/>
    <s v="film &amp; video/animation"/>
    <n v="8.2000000000000007E-3"/>
    <n v="16.399999999999999"/>
    <x v="0"/>
    <s v="animation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x v="455"/>
    <d v="2012-04-17T00:31:00"/>
    <b v="0"/>
    <n v="2"/>
    <b v="0"/>
    <s v="film &amp; video/animation"/>
    <n v="6.9230769230769226E-4"/>
    <n v="22.5"/>
    <x v="0"/>
    <s v="animation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x v="456"/>
    <d v="2013-10-22T03:59:00"/>
    <b v="0"/>
    <n v="3"/>
    <b v="0"/>
    <s v="film &amp; video/animation"/>
    <n v="6.8631863186318634E-3"/>
    <n v="20.333333333333332"/>
    <x v="0"/>
    <s v="animation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x v="457"/>
    <d v="2014-08-16T18:25:12"/>
    <b v="0"/>
    <n v="0"/>
    <b v="0"/>
    <s v="film &amp; video/animation"/>
    <n v="0"/>
    <e v="#DIV/0!"/>
    <x v="0"/>
    <s v="animation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x v="458"/>
    <d v="2013-05-14T16:47:40"/>
    <b v="0"/>
    <n v="49"/>
    <b v="0"/>
    <s v="film &amp; video/animation"/>
    <n v="8.2100000000000006E-2"/>
    <n v="16.755102040816325"/>
    <x v="0"/>
    <s v="animation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x v="459"/>
    <d v="2011-11-13T16:22:07"/>
    <b v="0"/>
    <n v="1"/>
    <b v="0"/>
    <s v="film &amp; video/animation"/>
    <n v="6.4102564102564103E-4"/>
    <n v="25"/>
    <x v="0"/>
    <s v="animation"/>
  </r>
  <r>
    <n v="460"/>
    <s v="Darwin's Kiss"/>
    <s v="An animated web series about biological evolution gone haywire."/>
    <n v="8500"/>
    <n v="25"/>
    <x v="2"/>
    <s v="US"/>
    <s v="USD"/>
    <n v="1401595200"/>
    <n v="1398862875"/>
    <x v="460"/>
    <d v="2014-06-01T04:00:00"/>
    <b v="0"/>
    <n v="2"/>
    <b v="0"/>
    <s v="film &amp; video/animation"/>
    <n v="2.9411764705882353E-3"/>
    <n v="12.5"/>
    <x v="0"/>
    <s v="animation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x v="461"/>
    <d v="2013-06-02T20:19:27"/>
    <b v="0"/>
    <n v="0"/>
    <b v="0"/>
    <s v="film &amp; video/animation"/>
    <n v="0"/>
    <e v="#DIV/0!"/>
    <x v="0"/>
    <s v="animation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x v="462"/>
    <d v="2011-08-10T03:02:21"/>
    <b v="0"/>
    <n v="0"/>
    <b v="0"/>
    <s v="film &amp; video/animation"/>
    <n v="0"/>
    <e v="#DIV/0!"/>
    <x v="0"/>
    <s v="animation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x v="463"/>
    <d v="2011-09-24T17:02:33"/>
    <b v="0"/>
    <n v="11"/>
    <b v="0"/>
    <s v="film &amp; video/animation"/>
    <n v="2.2727272727272728E-2"/>
    <n v="113.63636363636364"/>
    <x v="0"/>
    <s v="animation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x v="464"/>
    <d v="2016-05-18T20:22:15"/>
    <b v="0"/>
    <n v="1"/>
    <b v="0"/>
    <s v="film &amp; video/animation"/>
    <n v="9.9009900990099011E-4"/>
    <n v="1"/>
    <x v="0"/>
    <s v="animation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x v="465"/>
    <d v="2014-06-27T02:52:54"/>
    <b v="0"/>
    <n v="8"/>
    <b v="0"/>
    <s v="film &amp; video/animation"/>
    <n v="0.26953125"/>
    <n v="17.25"/>
    <x v="0"/>
    <s v="animation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x v="466"/>
    <d v="2012-09-07T22:37:44"/>
    <b v="0"/>
    <n v="5"/>
    <b v="0"/>
    <s v="film &amp; video/animation"/>
    <n v="7.6E-3"/>
    <n v="15.2"/>
    <x v="0"/>
    <s v="animation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x v="467"/>
    <d v="2012-09-28T16:18:54"/>
    <b v="0"/>
    <n v="39"/>
    <b v="0"/>
    <s v="film &amp; video/animation"/>
    <n v="0.21575"/>
    <n v="110.64102564102564"/>
    <x v="0"/>
    <s v="animation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x v="468"/>
    <d v="2012-07-11T03:51:05"/>
    <b v="0"/>
    <n v="0"/>
    <b v="0"/>
    <s v="film &amp; video/animation"/>
    <n v="0"/>
    <e v="#DIV/0!"/>
    <x v="0"/>
    <s v="animation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x v="469"/>
    <d v="2014-09-05T23:45:24"/>
    <b v="0"/>
    <n v="0"/>
    <b v="0"/>
    <s v="film &amp; video/animation"/>
    <n v="0"/>
    <e v="#DIV/0!"/>
    <x v="0"/>
    <s v="animation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x v="470"/>
    <d v="2014-01-16T04:00:00"/>
    <b v="0"/>
    <n v="2"/>
    <b v="0"/>
    <s v="film &amp; video/animation"/>
    <n v="1.0200000000000001E-2"/>
    <n v="25.5"/>
    <x v="0"/>
    <s v="animation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x v="471"/>
    <d v="2014-04-19T16:19:39"/>
    <b v="0"/>
    <n v="170"/>
    <b v="0"/>
    <s v="film &amp; video/animation"/>
    <n v="0.11892727272727273"/>
    <n v="38.476470588235294"/>
    <x v="0"/>
    <s v="animation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x v="472"/>
    <d v="2014-08-23T22:08:38"/>
    <b v="0"/>
    <n v="5"/>
    <b v="0"/>
    <s v="film &amp; video/animation"/>
    <n v="0.17624999999999999"/>
    <n v="28.2"/>
    <x v="0"/>
    <s v="animation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x v="473"/>
    <d v="2014-09-17T16:45:19"/>
    <b v="0"/>
    <n v="14"/>
    <b v="0"/>
    <s v="film &amp; video/animation"/>
    <n v="2.87E-2"/>
    <n v="61.5"/>
    <x v="0"/>
    <s v="animation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x v="474"/>
    <d v="2017-02-17T07:53:49"/>
    <b v="0"/>
    <n v="1"/>
    <b v="0"/>
    <s v="film &amp; video/animation"/>
    <n v="3.0303030303030303E-4"/>
    <n v="1"/>
    <x v="0"/>
    <s v="animation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x v="475"/>
    <d v="2015-05-06T02:04:03"/>
    <b v="0"/>
    <n v="0"/>
    <b v="0"/>
    <s v="film &amp; video/animation"/>
    <n v="0"/>
    <e v="#DIV/0!"/>
    <x v="0"/>
    <s v="animation"/>
  </r>
  <r>
    <n v="476"/>
    <s v="Sight Word Music Videos"/>
    <s v="Animated Music Videos that teach kids how to read."/>
    <n v="220000"/>
    <n v="4906.59"/>
    <x v="2"/>
    <s v="US"/>
    <s v="USD"/>
    <n v="1401767940"/>
    <n v="1398727441"/>
    <x v="476"/>
    <d v="2014-06-03T03:59:00"/>
    <b v="0"/>
    <n v="124"/>
    <b v="0"/>
    <s v="film &amp; video/animation"/>
    <n v="2.2302681818181819E-2"/>
    <n v="39.569274193548388"/>
    <x v="0"/>
    <s v="animation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x v="477"/>
    <d v="2012-05-18T20:02:14"/>
    <b v="0"/>
    <n v="0"/>
    <b v="0"/>
    <s v="film &amp; video/animation"/>
    <n v="0"/>
    <e v="#DIV/0!"/>
    <x v="0"/>
    <s v="animation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x v="478"/>
    <d v="2015-04-01T20:51:49"/>
    <b v="0"/>
    <n v="0"/>
    <b v="0"/>
    <s v="film &amp; video/animation"/>
    <n v="0"/>
    <e v="#DIV/0!"/>
    <x v="0"/>
    <s v="animation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x v="479"/>
    <d v="2014-11-21T10:47:15"/>
    <b v="0"/>
    <n v="55"/>
    <b v="0"/>
    <s v="film &amp; video/animation"/>
    <n v="0.3256"/>
    <n v="88.8"/>
    <x v="0"/>
    <s v="animation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x v="480"/>
    <d v="2013-08-09T12:00:15"/>
    <b v="0"/>
    <n v="140"/>
    <b v="0"/>
    <s v="film &amp; video/animation"/>
    <n v="0.19409999999999999"/>
    <n v="55.457142857142856"/>
    <x v="0"/>
    <s v="animation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x v="481"/>
    <d v="2012-10-10T16:08:09"/>
    <b v="0"/>
    <n v="21"/>
    <b v="0"/>
    <s v="film &amp; video/animation"/>
    <n v="6.0999999999999999E-2"/>
    <n v="87.142857142857139"/>
    <x v="0"/>
    <s v="animation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x v="482"/>
    <d v="2016-04-14T14:34:00"/>
    <b v="0"/>
    <n v="1"/>
    <b v="0"/>
    <s v="film &amp; video/animation"/>
    <n v="1E-3"/>
    <n v="10"/>
    <x v="0"/>
    <s v="animation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x v="483"/>
    <d v="2013-01-29T04:44:32"/>
    <b v="0"/>
    <n v="147"/>
    <b v="0"/>
    <s v="film &amp; video/animation"/>
    <n v="0.502"/>
    <n v="51.224489795918366"/>
    <x v="0"/>
    <s v="animation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x v="484"/>
    <d v="2015-11-05T23:32:52"/>
    <b v="0"/>
    <n v="11"/>
    <b v="0"/>
    <s v="film &amp; video/animation"/>
    <n v="1.8625E-3"/>
    <n v="13.545454545454545"/>
    <x v="0"/>
    <s v="animation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x v="485"/>
    <d v="2013-05-17T12:08:19"/>
    <b v="0"/>
    <n v="125"/>
    <b v="0"/>
    <s v="film &amp; video/animation"/>
    <n v="0.21906971229845085"/>
    <n v="66.520080000000007"/>
    <x v="0"/>
    <s v="animation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x v="486"/>
    <d v="2014-06-01T22:37:19"/>
    <b v="0"/>
    <n v="1"/>
    <b v="0"/>
    <s v="film &amp; video/animation"/>
    <n v="9.0909090909090904E-5"/>
    <n v="50"/>
    <x v="0"/>
    <s v="animation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x v="487"/>
    <d v="2016-12-25T15:16:34"/>
    <b v="0"/>
    <n v="0"/>
    <b v="0"/>
    <s v="film &amp; video/animation"/>
    <n v="0"/>
    <e v="#DIV/0!"/>
    <x v="0"/>
    <s v="animation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x v="488"/>
    <d v="2017-01-09T01:18:20"/>
    <b v="0"/>
    <n v="0"/>
    <b v="0"/>
    <s v="film &amp; video/animation"/>
    <n v="0"/>
    <e v="#DIV/0!"/>
    <x v="0"/>
    <s v="animation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x v="489"/>
    <d v="2012-01-05T11:33:00"/>
    <b v="0"/>
    <n v="3"/>
    <b v="0"/>
    <s v="film &amp; video/animation"/>
    <n v="2.8667813379201833E-3"/>
    <n v="71.666666666666671"/>
    <x v="0"/>
    <s v="animation"/>
  </r>
  <r>
    <n v="490"/>
    <s v="PROJECT IS CANCELLED"/>
    <s v="Cancelled"/>
    <n v="1000"/>
    <n v="0"/>
    <x v="2"/>
    <s v="US"/>
    <s v="USD"/>
    <n v="1345677285"/>
    <n v="1343085285"/>
    <x v="490"/>
    <d v="2012-08-22T23:14:45"/>
    <b v="0"/>
    <n v="0"/>
    <b v="0"/>
    <s v="film &amp; video/animation"/>
    <n v="0"/>
    <e v="#DIV/0!"/>
    <x v="0"/>
    <s v="animation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x v="491"/>
    <d v="2016-01-27T23:34:59"/>
    <b v="0"/>
    <n v="0"/>
    <b v="0"/>
    <s v="film &amp; video/animation"/>
    <n v="0"/>
    <e v="#DIV/0!"/>
    <x v="0"/>
    <s v="animation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x v="492"/>
    <d v="2016-10-13T00:50:30"/>
    <b v="0"/>
    <n v="0"/>
    <b v="0"/>
    <s v="film &amp; video/animation"/>
    <n v="0"/>
    <e v="#DIV/0!"/>
    <x v="0"/>
    <s v="animation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x v="493"/>
    <d v="2015-05-20T17:25:38"/>
    <b v="0"/>
    <n v="0"/>
    <b v="0"/>
    <s v="film &amp; video/animation"/>
    <n v="0"/>
    <e v="#DIV/0!"/>
    <x v="0"/>
    <s v="animation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x v="494"/>
    <d v="2014-07-03T03:00:00"/>
    <b v="0"/>
    <n v="3"/>
    <b v="0"/>
    <s v="film &amp; video/animation"/>
    <n v="1.5499999999999999E-3"/>
    <n v="10.333333333333334"/>
    <x v="0"/>
    <s v="animation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x v="495"/>
    <d v="2015-07-16T19:51:45"/>
    <b v="0"/>
    <n v="0"/>
    <b v="0"/>
    <s v="film &amp; video/animation"/>
    <n v="0"/>
    <e v="#DIV/0!"/>
    <x v="0"/>
    <s v="animation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x v="496"/>
    <d v="2014-02-10T22:21:14"/>
    <b v="0"/>
    <n v="1"/>
    <b v="0"/>
    <s v="film &amp; video/animation"/>
    <n v="1.6666666666666667E-5"/>
    <n v="1"/>
    <x v="0"/>
    <s v="animation"/>
  </r>
  <r>
    <n v="497"/>
    <s v="Galaxy Probe Kids"/>
    <s v="live-action/animated series pilot."/>
    <n v="4480"/>
    <n v="30"/>
    <x v="2"/>
    <s v="US"/>
    <s v="USD"/>
    <n v="1419483600"/>
    <n v="1414889665"/>
    <x v="497"/>
    <d v="2014-12-25T05:00:00"/>
    <b v="0"/>
    <n v="3"/>
    <b v="0"/>
    <s v="film &amp; video/animation"/>
    <n v="6.6964285714285711E-3"/>
    <n v="10"/>
    <x v="0"/>
    <s v="animation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x v="498"/>
    <d v="2011-12-23T18:17:29"/>
    <b v="0"/>
    <n v="22"/>
    <b v="0"/>
    <s v="film &amp; video/animation"/>
    <n v="4.5985132395404561E-2"/>
    <n v="136.09090909090909"/>
    <x v="0"/>
    <s v="animation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x v="499"/>
    <d v="2009-10-12T20:59:00"/>
    <b v="0"/>
    <n v="26"/>
    <b v="0"/>
    <s v="film &amp; video/animation"/>
    <n v="9.5500000000000002E-2"/>
    <n v="73.461538461538467"/>
    <x v="0"/>
    <s v="animation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x v="500"/>
    <d v="2010-05-08T22:16:00"/>
    <b v="0"/>
    <n v="4"/>
    <b v="0"/>
    <s v="film &amp; video/animation"/>
    <n v="3.307692307692308E-2"/>
    <n v="53.75"/>
    <x v="0"/>
    <s v="animation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x v="501"/>
    <d v="2011-07-09T05:37:31"/>
    <b v="0"/>
    <n v="0"/>
    <b v="0"/>
    <s v="film &amp; video/animation"/>
    <n v="0"/>
    <e v="#DIV/0!"/>
    <x v="0"/>
    <s v="animation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x v="502"/>
    <d v="2012-03-18T12:17:05"/>
    <b v="0"/>
    <n v="4"/>
    <b v="0"/>
    <s v="film &amp; video/animation"/>
    <n v="1.15E-2"/>
    <n v="57.5"/>
    <x v="0"/>
    <s v="animation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x v="503"/>
    <d v="2015-01-17T12:38:23"/>
    <b v="0"/>
    <n v="9"/>
    <b v="0"/>
    <s v="film &amp; video/animation"/>
    <n v="1.7538461538461537E-2"/>
    <n v="12.666666666666666"/>
    <x v="0"/>
    <s v="animation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x v="504"/>
    <d v="2012-04-10T22:36:27"/>
    <b v="0"/>
    <n v="5"/>
    <b v="0"/>
    <s v="film &amp; video/animation"/>
    <n v="1.3673469387755101E-2"/>
    <n v="67"/>
    <x v="0"/>
    <s v="animation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x v="505"/>
    <d v="2015-12-25T02:21:26"/>
    <b v="0"/>
    <n v="14"/>
    <b v="0"/>
    <s v="film &amp; video/animation"/>
    <n v="4.3333333333333331E-3"/>
    <n v="3.7142857142857144"/>
    <x v="0"/>
    <s v="animation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x v="506"/>
    <d v="2013-08-10T13:15:20"/>
    <b v="0"/>
    <n v="1"/>
    <b v="0"/>
    <s v="film &amp; video/animation"/>
    <n v="1.25E-3"/>
    <n v="250"/>
    <x v="0"/>
    <s v="animation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x v="507"/>
    <d v="2012-10-19T23:00:57"/>
    <b v="0"/>
    <n v="10"/>
    <b v="0"/>
    <s v="film &amp; video/animation"/>
    <n v="3.2000000000000001E-2"/>
    <n v="64"/>
    <x v="0"/>
    <s v="animation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x v="508"/>
    <d v="2012-05-25T14:14:00"/>
    <b v="0"/>
    <n v="3"/>
    <b v="0"/>
    <s v="film &amp; video/animation"/>
    <n v="8.0000000000000002E-3"/>
    <n v="133.33333333333334"/>
    <x v="0"/>
    <s v="animation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x v="509"/>
    <d v="2015-06-28T15:09:30"/>
    <b v="0"/>
    <n v="1"/>
    <b v="0"/>
    <s v="film &amp; video/animation"/>
    <n v="2E-3"/>
    <n v="10"/>
    <x v="0"/>
    <s v="animation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x v="510"/>
    <d v="2016-03-01T04:13:59"/>
    <b v="0"/>
    <n v="0"/>
    <b v="0"/>
    <s v="film &amp; video/animation"/>
    <n v="0"/>
    <e v="#DIV/0!"/>
    <x v="0"/>
    <s v="animation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x v="511"/>
    <d v="2013-04-06T06:16:22"/>
    <b v="0"/>
    <n v="5"/>
    <b v="0"/>
    <s v="film &amp; video/animation"/>
    <n v="0.03"/>
    <n v="30"/>
    <x v="0"/>
    <s v="animation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x v="512"/>
    <d v="2016-11-20T18:48:47"/>
    <b v="0"/>
    <n v="2"/>
    <b v="0"/>
    <s v="film &amp; video/animation"/>
    <n v="1.3749999999999999E-3"/>
    <n v="5.5"/>
    <x v="0"/>
    <s v="animation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x v="513"/>
    <d v="2016-08-15T07:00:00"/>
    <b v="0"/>
    <n v="68"/>
    <b v="0"/>
    <s v="film &amp; video/animation"/>
    <n v="0.13924"/>
    <n v="102.38235294117646"/>
    <x v="0"/>
    <s v="animation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x v="514"/>
    <d v="2014-08-09T14:44:07"/>
    <b v="0"/>
    <n v="3"/>
    <b v="0"/>
    <s v="film &amp; video/animation"/>
    <n v="3.3333333333333333E-2"/>
    <n v="16.666666666666668"/>
    <x v="0"/>
    <s v="animation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x v="515"/>
    <d v="2015-12-29T11:46:41"/>
    <b v="0"/>
    <n v="34"/>
    <b v="0"/>
    <s v="film &amp; video/animation"/>
    <n v="0.25413402061855672"/>
    <n v="725.02941176470586"/>
    <x v="0"/>
    <s v="animation"/>
  </r>
  <r>
    <n v="516"/>
    <s v="Shipmates"/>
    <s v="A big brother style comedy animation series starring famous seafarers"/>
    <n v="5000"/>
    <n v="0"/>
    <x v="2"/>
    <s v="GB"/>
    <s v="GBP"/>
    <n v="1432752080"/>
    <n v="1427568080"/>
    <x v="516"/>
    <d v="2015-05-27T18:41:20"/>
    <b v="0"/>
    <n v="0"/>
    <b v="0"/>
    <s v="film &amp; video/animation"/>
    <n v="0"/>
    <e v="#DIV/0!"/>
    <x v="0"/>
    <s v="animation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x v="517"/>
    <d v="2017-02-02T14:46:01"/>
    <b v="0"/>
    <n v="3"/>
    <b v="0"/>
    <s v="film &amp; video/animation"/>
    <n v="1.3666666666666667E-2"/>
    <n v="68.333333333333329"/>
    <x v="0"/>
    <s v="animation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x v="518"/>
    <d v="2015-09-06T14:46:00"/>
    <b v="0"/>
    <n v="0"/>
    <b v="0"/>
    <s v="film &amp; video/animation"/>
    <n v="0"/>
    <e v="#DIV/0!"/>
    <x v="0"/>
    <s v="animation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x v="519"/>
    <d v="2012-12-05T09:23:41"/>
    <b v="0"/>
    <n v="70"/>
    <b v="0"/>
    <s v="film &amp; video/animation"/>
    <n v="0.22881426547787684"/>
    <n v="39.228571428571428"/>
    <x v="0"/>
    <s v="animation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x v="520"/>
    <d v="2015-12-10T16:51:01"/>
    <b v="0"/>
    <n v="34"/>
    <b v="1"/>
    <s v="theater/plays"/>
    <n v="1.0209999999999999"/>
    <n v="150.14705882352942"/>
    <x v="1"/>
    <s v="plays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x v="521"/>
    <d v="2016-11-01T04:59:00"/>
    <b v="0"/>
    <n v="56"/>
    <b v="1"/>
    <s v="theater/plays"/>
    <n v="1.0464"/>
    <n v="93.428571428571431"/>
    <x v="1"/>
    <s v="plays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x v="522"/>
    <d v="2016-03-20T23:58:45"/>
    <b v="0"/>
    <n v="31"/>
    <b v="1"/>
    <s v="theater/plays"/>
    <n v="1.1466666666666667"/>
    <n v="110.96774193548387"/>
    <x v="1"/>
    <s v="plays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x v="523"/>
    <d v="2015-09-21T03:11:16"/>
    <b v="0"/>
    <n v="84"/>
    <b v="1"/>
    <s v="theater/plays"/>
    <n v="1.206"/>
    <n v="71.785714285714292"/>
    <x v="1"/>
    <s v="plays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x v="524"/>
    <d v="2016-06-01T17:12:49"/>
    <b v="0"/>
    <n v="130"/>
    <b v="1"/>
    <s v="theater/plays"/>
    <n v="1.0867285714285715"/>
    <n v="29.258076923076924"/>
    <x v="1"/>
    <s v="plays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x v="525"/>
    <d v="2014-09-13T09:37:21"/>
    <b v="0"/>
    <n v="12"/>
    <b v="1"/>
    <s v="theater/plays"/>
    <n v="1"/>
    <n v="1000"/>
    <x v="1"/>
    <s v="plays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x v="526"/>
    <d v="2015-08-07T17:00:00"/>
    <b v="0"/>
    <n v="23"/>
    <b v="1"/>
    <s v="theater/plays"/>
    <n v="1.1399999999999999"/>
    <n v="74.347826086956516"/>
    <x v="1"/>
    <s v="plays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x v="527"/>
    <d v="2017-02-17T16:05:00"/>
    <b v="0"/>
    <n v="158"/>
    <b v="1"/>
    <s v="theater/plays"/>
    <n v="1.0085"/>
    <n v="63.829113924050631"/>
    <x v="1"/>
    <s v="plays"/>
  </r>
  <r>
    <n v="528"/>
    <s v="Devastated No Matter What"/>
    <s v="A Festival Backed Production of a Full-Length Play."/>
    <n v="1150"/>
    <n v="1330"/>
    <x v="0"/>
    <s v="US"/>
    <s v="USD"/>
    <n v="1434921600"/>
    <n v="1433109907"/>
    <x v="528"/>
    <d v="2015-06-21T21:20:00"/>
    <b v="0"/>
    <n v="30"/>
    <b v="1"/>
    <s v="theater/plays"/>
    <n v="1.1565217391304348"/>
    <n v="44.333333333333336"/>
    <x v="1"/>
    <s v="plays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x v="529"/>
    <d v="2017-01-11T05:00:00"/>
    <b v="0"/>
    <n v="18"/>
    <b v="1"/>
    <s v="theater/plays"/>
    <n v="1.3041666666666667"/>
    <n v="86.944444444444443"/>
    <x v="1"/>
    <s v="plays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x v="530"/>
    <d v="2015-06-24T02:00:00"/>
    <b v="0"/>
    <n v="29"/>
    <b v="1"/>
    <s v="theater/plays"/>
    <n v="1.0778267254038179"/>
    <n v="126.55172413793103"/>
    <x v="1"/>
    <s v="plays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x v="531"/>
    <d v="2016-12-17T06:59:00"/>
    <b v="0"/>
    <n v="31"/>
    <b v="1"/>
    <s v="theater/plays"/>
    <n v="1"/>
    <n v="129.03225806451613"/>
    <x v="1"/>
    <s v="plays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x v="532"/>
    <d v="2016-05-13T00:10:08"/>
    <b v="0"/>
    <n v="173"/>
    <b v="1"/>
    <s v="theater/plays"/>
    <n v="1.2324999999999999"/>
    <n v="71.242774566473983"/>
    <x v="1"/>
    <s v="plays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x v="533"/>
    <d v="2016-05-16T10:26:05"/>
    <b v="0"/>
    <n v="17"/>
    <b v="1"/>
    <s v="theater/plays"/>
    <n v="1.002"/>
    <n v="117.88235294117646"/>
    <x v="1"/>
    <s v="plays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x v="534"/>
    <d v="2015-11-01T23:00:00"/>
    <b v="0"/>
    <n v="48"/>
    <b v="1"/>
    <s v="theater/plays"/>
    <n v="1.0466666666666666"/>
    <n v="327.08333333333331"/>
    <x v="1"/>
    <s v="plays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x v="535"/>
    <d v="2017-01-06T13:05:05"/>
    <b v="0"/>
    <n v="59"/>
    <b v="1"/>
    <s v="theater/plays"/>
    <n v="1.0249999999999999"/>
    <n v="34.745762711864408"/>
    <x v="1"/>
    <s v="plays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x v="536"/>
    <d v="2015-08-03T18:00:00"/>
    <b v="0"/>
    <n v="39"/>
    <b v="1"/>
    <s v="theater/plays"/>
    <n v="1.1825757575757576"/>
    <n v="100.06410256410257"/>
    <x v="1"/>
    <s v="plays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x v="537"/>
    <d v="2015-11-04T19:26:31"/>
    <b v="0"/>
    <n v="59"/>
    <b v="1"/>
    <s v="theater/plays"/>
    <n v="1.2050000000000001"/>
    <n v="40.847457627118644"/>
    <x v="1"/>
    <s v="plays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x v="538"/>
    <d v="2016-05-13T19:04:23"/>
    <b v="0"/>
    <n v="60"/>
    <b v="1"/>
    <s v="theater/plays"/>
    <n v="3.0242"/>
    <n v="252.01666666666668"/>
    <x v="1"/>
    <s v="plays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x v="539"/>
    <d v="2016-07-05T01:11:47"/>
    <b v="0"/>
    <n v="20"/>
    <b v="1"/>
    <s v="theater/plays"/>
    <n v="1.00644"/>
    <n v="25.161000000000001"/>
    <x v="1"/>
    <s v="plays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x v="540"/>
    <d v="2015-02-04T19:36:46"/>
    <b v="0"/>
    <n v="1"/>
    <b v="0"/>
    <s v="technology/web"/>
    <n v="6.666666666666667E-5"/>
    <n v="1"/>
    <x v="2"/>
    <s v="web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x v="541"/>
    <d v="2015-10-29T01:07:14"/>
    <b v="0"/>
    <n v="1"/>
    <b v="0"/>
    <s v="technology/web"/>
    <n v="5.5555555555555558E-3"/>
    <n v="25"/>
    <x v="2"/>
    <s v="web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x v="542"/>
    <d v="2016-05-03T16:41:56"/>
    <b v="0"/>
    <n v="1"/>
    <b v="0"/>
    <s v="technology/web"/>
    <n v="3.9999999999999998E-6"/>
    <n v="1"/>
    <x v="2"/>
    <s v="web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x v="543"/>
    <d v="2014-11-01T02:12:42"/>
    <b v="0"/>
    <n v="2"/>
    <b v="0"/>
    <s v="technology/web"/>
    <n v="3.1818181818181819E-3"/>
    <n v="35"/>
    <x v="2"/>
    <s v="web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x v="544"/>
    <d v="2016-07-04T15:46:00"/>
    <b v="0"/>
    <n v="2"/>
    <b v="0"/>
    <s v="technology/web"/>
    <n v="1.2E-2"/>
    <n v="3"/>
    <x v="2"/>
    <s v="web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x v="545"/>
    <d v="2015-11-15T15:13:09"/>
    <b v="0"/>
    <n v="34"/>
    <b v="0"/>
    <s v="technology/web"/>
    <n v="0.27383999999999997"/>
    <n v="402.70588235294116"/>
    <x v="2"/>
    <s v="web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x v="546"/>
    <d v="2015-10-17T16:01:55"/>
    <b v="0"/>
    <n v="2"/>
    <b v="0"/>
    <s v="technology/web"/>
    <n v="8.6666666666666663E-4"/>
    <n v="26"/>
    <x v="2"/>
    <s v="web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x v="547"/>
    <d v="2016-02-10T16:42:44"/>
    <b v="0"/>
    <n v="0"/>
    <b v="0"/>
    <s v="technology/web"/>
    <n v="0"/>
    <e v="#DIV/0!"/>
    <x v="2"/>
    <s v="web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x v="548"/>
    <d v="2015-10-29T21:40:48"/>
    <b v="0"/>
    <n v="1"/>
    <b v="0"/>
    <s v="technology/web"/>
    <n v="8.9999999999999998E-4"/>
    <n v="9"/>
    <x v="2"/>
    <s v="web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x v="549"/>
    <d v="2015-07-08T15:17:02"/>
    <b v="0"/>
    <n v="8"/>
    <b v="0"/>
    <s v="technology/web"/>
    <n v="2.7199999999999998E-2"/>
    <n v="8.5"/>
    <x v="2"/>
    <s v="web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x v="550"/>
    <d v="2017-01-31T05:00:00"/>
    <b v="0"/>
    <n v="4"/>
    <b v="0"/>
    <s v="technology/web"/>
    <n v="7.0000000000000001E-3"/>
    <n v="8.75"/>
    <x v="2"/>
    <s v="web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x v="551"/>
    <d v="2015-08-01T17:53:00"/>
    <b v="0"/>
    <n v="28"/>
    <b v="0"/>
    <s v="technology/web"/>
    <n v="5.0413333333333331E-2"/>
    <n v="135.03571428571428"/>
    <x v="2"/>
    <s v="web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x v="552"/>
    <d v="2016-01-09T14:48:16"/>
    <b v="0"/>
    <n v="0"/>
    <b v="0"/>
    <s v="technology/web"/>
    <n v="0"/>
    <e v="#DIV/0!"/>
    <x v="2"/>
    <s v="web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x v="553"/>
    <d v="2014-11-14T18:16:31"/>
    <b v="0"/>
    <n v="6"/>
    <b v="0"/>
    <s v="technology/web"/>
    <n v="4.9199999999999999E-3"/>
    <n v="20.5"/>
    <x v="2"/>
    <s v="web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x v="554"/>
    <d v="2014-10-19T16:26:12"/>
    <b v="0"/>
    <n v="22"/>
    <b v="0"/>
    <s v="technology/web"/>
    <n v="0.36589147286821705"/>
    <n v="64.36363636363636"/>
    <x v="2"/>
    <s v="web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x v="555"/>
    <d v="2016-06-12T08:29:03"/>
    <b v="0"/>
    <n v="0"/>
    <b v="0"/>
    <s v="technology/web"/>
    <n v="0"/>
    <e v="#DIV/0!"/>
    <x v="2"/>
    <s v="web"/>
  </r>
  <r>
    <n v="556"/>
    <s v="Braille Academy"/>
    <s v="An educational platform for learning Unified English Braille Code"/>
    <n v="8000"/>
    <n v="200"/>
    <x v="2"/>
    <s v="US"/>
    <s v="USD"/>
    <n v="1452112717"/>
    <n v="1449520717"/>
    <x v="556"/>
    <d v="2016-01-06T20:38:37"/>
    <b v="0"/>
    <n v="1"/>
    <b v="0"/>
    <s v="technology/web"/>
    <n v="2.5000000000000001E-2"/>
    <n v="200"/>
    <x v="2"/>
    <s v="web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x v="557"/>
    <d v="2016-12-02T23:36:43"/>
    <b v="0"/>
    <n v="20"/>
    <b v="0"/>
    <s v="technology/web"/>
    <n v="9.1066666666666674E-3"/>
    <n v="68.3"/>
    <x v="2"/>
    <s v="web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x v="558"/>
    <d v="2015-03-24T20:11:45"/>
    <b v="0"/>
    <n v="0"/>
    <b v="0"/>
    <s v="technology/web"/>
    <n v="0"/>
    <e v="#DIV/0!"/>
    <x v="2"/>
    <s v="web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x v="559"/>
    <d v="2015-12-13T06:47:40"/>
    <b v="0"/>
    <n v="1"/>
    <b v="0"/>
    <s v="technology/web"/>
    <n v="2.0833333333333335E-4"/>
    <n v="50"/>
    <x v="2"/>
    <s v="web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x v="560"/>
    <d v="2014-12-17T18:30:45"/>
    <b v="0"/>
    <n v="3"/>
    <b v="0"/>
    <s v="technology/web"/>
    <n v="1.2E-4"/>
    <n v="4"/>
    <x v="2"/>
    <s v="web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x v="561"/>
    <d v="2015-10-26T15:48:33"/>
    <b v="0"/>
    <n v="2"/>
    <b v="0"/>
    <s v="technology/web"/>
    <n v="3.6666666666666666E-3"/>
    <n v="27.5"/>
    <x v="2"/>
    <s v="web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x v="562"/>
    <d v="2016-12-18T09:20:15"/>
    <b v="0"/>
    <n v="0"/>
    <b v="0"/>
    <s v="technology/web"/>
    <n v="0"/>
    <e v="#DIV/0!"/>
    <x v="2"/>
    <s v="web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x v="563"/>
    <d v="2015-02-17T01:40:47"/>
    <b v="0"/>
    <n v="2"/>
    <b v="0"/>
    <s v="technology/web"/>
    <n v="9.0666666666666662E-4"/>
    <n v="34"/>
    <x v="2"/>
    <s v="web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x v="564"/>
    <d v="2016-03-12T22:37:55"/>
    <b v="0"/>
    <n v="1"/>
    <b v="0"/>
    <s v="technology/web"/>
    <n v="5.5555555555555558E-5"/>
    <n v="1"/>
    <x v="2"/>
    <s v="web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x v="565"/>
    <d v="2015-07-10T18:50:49"/>
    <b v="0"/>
    <n v="0"/>
    <b v="0"/>
    <s v="technology/web"/>
    <n v="0"/>
    <e v="#DIV/0!"/>
    <x v="2"/>
    <s v="web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x v="566"/>
    <d v="2016-07-14T16:25:33"/>
    <b v="0"/>
    <n v="1"/>
    <b v="0"/>
    <s v="technology/web"/>
    <n v="2.0000000000000001E-4"/>
    <n v="1"/>
    <x v="2"/>
    <s v="web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x v="567"/>
    <d v="2015-01-01T20:13:14"/>
    <b v="0"/>
    <n v="0"/>
    <b v="0"/>
    <s v="technology/web"/>
    <n v="0"/>
    <e v="#DIV/0!"/>
    <x v="2"/>
    <s v="web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x v="568"/>
    <d v="2016-01-16T11:00:00"/>
    <b v="0"/>
    <n v="5"/>
    <b v="0"/>
    <s v="technology/web"/>
    <n v="0.01"/>
    <n v="49"/>
    <x v="2"/>
    <s v="web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x v="569"/>
    <d v="2016-01-01T20:20:12"/>
    <b v="0"/>
    <n v="1"/>
    <b v="0"/>
    <s v="technology/web"/>
    <n v="8.0000000000000002E-3"/>
    <n v="20"/>
    <x v="2"/>
    <s v="web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x v="570"/>
    <d v="2016-02-18T19:09:29"/>
    <b v="0"/>
    <n v="1"/>
    <b v="0"/>
    <s v="technology/web"/>
    <n v="1.6705882352941177E-3"/>
    <n v="142"/>
    <x v="2"/>
    <s v="web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x v="571"/>
    <d v="2015-07-27T03:59:00"/>
    <b v="0"/>
    <n v="2"/>
    <b v="0"/>
    <s v="technology/web"/>
    <n v="4.2399999999999998E-3"/>
    <n v="53"/>
    <x v="2"/>
    <s v="web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x v="572"/>
    <d v="2015-11-04T18:11:28"/>
    <b v="0"/>
    <n v="0"/>
    <b v="0"/>
    <s v="technology/web"/>
    <n v="0"/>
    <e v="#DIV/0!"/>
    <x v="2"/>
    <s v="web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x v="573"/>
    <d v="2015-01-18T01:12:00"/>
    <b v="0"/>
    <n v="9"/>
    <b v="0"/>
    <s v="technology/web"/>
    <n v="3.892538925389254E-3"/>
    <n v="38.444444444444443"/>
    <x v="2"/>
    <s v="web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x v="574"/>
    <d v="2016-10-19T10:38:27"/>
    <b v="0"/>
    <n v="4"/>
    <b v="0"/>
    <s v="technology/web"/>
    <n v="7.1556350626118068E-3"/>
    <n v="20"/>
    <x v="2"/>
    <s v="web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x v="575"/>
    <d v="2015-06-13T16:37:23"/>
    <b v="0"/>
    <n v="4"/>
    <b v="0"/>
    <s v="technology/web"/>
    <n v="4.3166666666666666E-3"/>
    <n v="64.75"/>
    <x v="2"/>
    <s v="web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x v="576"/>
    <d v="2015-03-28T10:19:12"/>
    <b v="0"/>
    <n v="1"/>
    <b v="0"/>
    <s v="technology/web"/>
    <n v="1.2500000000000001E-5"/>
    <n v="1"/>
    <x v="2"/>
    <s v="web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x v="577"/>
    <d v="2016-05-20T14:08:22"/>
    <b v="0"/>
    <n v="1"/>
    <b v="0"/>
    <s v="technology/web"/>
    <n v="2E-3"/>
    <n v="10"/>
    <x v="2"/>
    <s v="web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x v="578"/>
    <d v="2015-09-07T13:53:13"/>
    <b v="0"/>
    <n v="7"/>
    <b v="0"/>
    <s v="technology/web"/>
    <n v="1.12E-4"/>
    <n v="2"/>
    <x v="2"/>
    <s v="web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x v="579"/>
    <d v="2014-12-25T20:27:03"/>
    <b v="0"/>
    <n v="5"/>
    <b v="0"/>
    <s v="technology/web"/>
    <n v="1.4583333333333334E-2"/>
    <n v="35"/>
    <x v="2"/>
    <s v="web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x v="580"/>
    <d v="2016-09-22T21:47:47"/>
    <b v="0"/>
    <n v="1"/>
    <b v="0"/>
    <s v="technology/web"/>
    <n v="3.3333333333333332E-4"/>
    <n v="1"/>
    <x v="2"/>
    <s v="web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x v="581"/>
    <d v="2015-08-02T00:18:24"/>
    <b v="0"/>
    <n v="0"/>
    <b v="0"/>
    <s v="technology/web"/>
    <n v="0"/>
    <e v="#DIV/0!"/>
    <x v="2"/>
    <s v="web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x v="582"/>
    <d v="2015-03-15T18:00:00"/>
    <b v="0"/>
    <n v="0"/>
    <b v="0"/>
    <s v="technology/web"/>
    <n v="0"/>
    <e v="#DIV/0!"/>
    <x v="2"/>
    <s v="web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x v="583"/>
    <d v="2015-03-19T21:31:27"/>
    <b v="0"/>
    <n v="1"/>
    <b v="0"/>
    <s v="technology/web"/>
    <n v="1.1111111111111112E-4"/>
    <n v="1"/>
    <x v="2"/>
    <s v="web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x v="584"/>
    <d v="2015-03-16T16:11:56"/>
    <b v="0"/>
    <n v="2"/>
    <b v="0"/>
    <s v="technology/web"/>
    <n v="0.01"/>
    <n v="5"/>
    <x v="2"/>
    <s v="web"/>
  </r>
  <r>
    <n v="585"/>
    <s v="Link Card"/>
    <s v="SAVE UP TO 40% WHEN YOU SPEND!_x000a__x000a_PRE-ORDER YOUR LINK CARD TODAY"/>
    <n v="9000"/>
    <n v="0"/>
    <x v="2"/>
    <s v="GB"/>
    <s v="GBP"/>
    <n v="1448928000"/>
    <n v="1444123377"/>
    <x v="585"/>
    <d v="2015-12-01T00:00:00"/>
    <b v="0"/>
    <n v="0"/>
    <b v="0"/>
    <s v="technology/web"/>
    <n v="0"/>
    <e v="#DIV/0!"/>
    <x v="2"/>
    <s v="web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x v="586"/>
    <d v="2015-02-15T20:30:07"/>
    <b v="0"/>
    <n v="4"/>
    <b v="0"/>
    <s v="technology/web"/>
    <n v="5.5999999999999999E-3"/>
    <n v="14"/>
    <x v="2"/>
    <s v="web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x v="587"/>
    <d v="2015-04-16T18:10:33"/>
    <b v="0"/>
    <n v="7"/>
    <b v="0"/>
    <s v="technology/web"/>
    <n v="9.0833333333333335E-2"/>
    <n v="389.28571428571428"/>
    <x v="2"/>
    <s v="web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x v="588"/>
    <d v="2016-11-17T19:28:06"/>
    <b v="0"/>
    <n v="2"/>
    <b v="0"/>
    <s v="technology/web"/>
    <n v="3.3444444444444443E-2"/>
    <n v="150.5"/>
    <x v="2"/>
    <s v="web"/>
  </r>
  <r>
    <n v="589"/>
    <s v="Get Neighborly"/>
    <s v="Services closer than you think..."/>
    <n v="7500"/>
    <n v="1"/>
    <x v="2"/>
    <s v="US"/>
    <s v="USD"/>
    <n v="1436366699"/>
    <n v="1435070699"/>
    <x v="589"/>
    <d v="2015-07-08T14:44:59"/>
    <b v="0"/>
    <n v="1"/>
    <b v="0"/>
    <s v="technology/web"/>
    <n v="1.3333333333333334E-4"/>
    <n v="1"/>
    <x v="2"/>
    <s v="web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x v="590"/>
    <d v="2016-02-08T13:01:00"/>
    <b v="0"/>
    <n v="9"/>
    <b v="0"/>
    <s v="technology/web"/>
    <n v="4.4600000000000001E-2"/>
    <n v="24.777777777777779"/>
    <x v="2"/>
    <s v="web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x v="591"/>
    <d v="2015-07-22T13:02:10"/>
    <b v="0"/>
    <n v="2"/>
    <b v="0"/>
    <s v="technology/web"/>
    <n v="6.0999999999999997E-4"/>
    <n v="30.5"/>
    <x v="2"/>
    <s v="web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x v="592"/>
    <d v="2014-12-03T05:34:20"/>
    <b v="0"/>
    <n v="1"/>
    <b v="0"/>
    <s v="technology/web"/>
    <n v="3.3333333333333333E-2"/>
    <n v="250"/>
    <x v="2"/>
    <s v="web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x v="593"/>
    <d v="2015-04-06T15:15:45"/>
    <b v="0"/>
    <n v="7"/>
    <b v="0"/>
    <s v="technology/web"/>
    <n v="0.23"/>
    <n v="16.428571428571427"/>
    <x v="2"/>
    <s v="web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x v="594"/>
    <d v="2016-04-16T18:43:26"/>
    <b v="0"/>
    <n v="2"/>
    <b v="0"/>
    <s v="technology/web"/>
    <n v="1.0399999999999999E-3"/>
    <n v="13"/>
    <x v="2"/>
    <s v="web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x v="595"/>
    <d v="2015-05-04T01:40:38"/>
    <b v="0"/>
    <n v="8"/>
    <b v="0"/>
    <s v="technology/web"/>
    <n v="4.2599999999999999E-3"/>
    <n v="53.25"/>
    <x v="2"/>
    <s v="web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x v="596"/>
    <d v="2016-11-02T21:31:32"/>
    <b v="0"/>
    <n v="2"/>
    <b v="0"/>
    <s v="technology/web"/>
    <n v="2.9999999999999997E-4"/>
    <n v="3"/>
    <x v="2"/>
    <s v="web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x v="597"/>
    <d v="2016-07-31T16:00:00"/>
    <b v="0"/>
    <n v="2"/>
    <b v="0"/>
    <s v="technology/web"/>
    <n v="2.6666666666666666E-3"/>
    <n v="10"/>
    <x v="2"/>
    <s v="web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x v="598"/>
    <d v="2014-12-05T00:03:01"/>
    <b v="0"/>
    <n v="7"/>
    <b v="0"/>
    <s v="technology/web"/>
    <n v="0.34"/>
    <n v="121.42857142857143"/>
    <x v="2"/>
    <s v="web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x v="599"/>
    <d v="2015-03-08T15:16:00"/>
    <b v="0"/>
    <n v="2"/>
    <b v="0"/>
    <s v="technology/web"/>
    <n v="6.2E-4"/>
    <n v="15.5"/>
    <x v="2"/>
    <s v="web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x v="600"/>
    <d v="2015-05-09T19:09:22"/>
    <b v="0"/>
    <n v="1"/>
    <b v="0"/>
    <s v="technology/web"/>
    <n v="0.02"/>
    <n v="100"/>
    <x v="2"/>
    <s v="web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x v="601"/>
    <d v="2014-12-26T20:35:39"/>
    <b v="0"/>
    <n v="6"/>
    <b v="0"/>
    <s v="technology/web"/>
    <n v="1.4E-2"/>
    <n v="23.333333333333332"/>
    <x v="2"/>
    <s v="web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x v="602"/>
    <d v="2015-06-18T19:03:35"/>
    <b v="0"/>
    <n v="0"/>
    <b v="0"/>
    <s v="technology/web"/>
    <n v="0"/>
    <e v="#DIV/0!"/>
    <x v="2"/>
    <s v="web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x v="603"/>
    <d v="2014-08-14T15:20:23"/>
    <b v="0"/>
    <n v="13"/>
    <b v="0"/>
    <s v="technology/web"/>
    <n v="3.9334666666666664E-2"/>
    <n v="45.386153846153846"/>
    <x v="2"/>
    <s v="web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x v="604"/>
    <d v="2014-08-28T00:50:56"/>
    <b v="0"/>
    <n v="0"/>
    <b v="0"/>
    <s v="technology/web"/>
    <n v="0"/>
    <e v="#DIV/0!"/>
    <x v="2"/>
    <s v="web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x v="605"/>
    <d v="2015-08-23T08:35:08"/>
    <b v="0"/>
    <n v="8"/>
    <b v="0"/>
    <s v="technology/web"/>
    <n v="2.6200000000000001E-2"/>
    <n v="16.375"/>
    <x v="2"/>
    <s v="web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x v="606"/>
    <d v="2015-05-24T15:00:00"/>
    <b v="0"/>
    <n v="1"/>
    <b v="0"/>
    <s v="technology/web"/>
    <n v="2E-3"/>
    <n v="10"/>
    <x v="2"/>
    <s v="web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x v="607"/>
    <d v="2015-11-22T20:48:56"/>
    <b v="0"/>
    <n v="0"/>
    <b v="0"/>
    <s v="technology/web"/>
    <n v="0"/>
    <e v="#DIV/0!"/>
    <x v="2"/>
    <s v="web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x v="608"/>
    <d v="2015-06-15T22:06:20"/>
    <b v="0"/>
    <n v="5"/>
    <b v="0"/>
    <s v="technology/web"/>
    <n v="9.7400000000000004E-3"/>
    <n v="292.2"/>
    <x v="2"/>
    <s v="web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x v="609"/>
    <d v="2015-11-29T01:49:04"/>
    <b v="0"/>
    <n v="1"/>
    <b v="0"/>
    <s v="technology/web"/>
    <n v="6.41025641025641E-3"/>
    <n v="5"/>
    <x v="2"/>
    <s v="web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x v="610"/>
    <d v="2015-04-22T19:56:26"/>
    <b v="0"/>
    <n v="0"/>
    <b v="0"/>
    <s v="technology/web"/>
    <n v="0"/>
    <e v="#DIV/0!"/>
    <x v="2"/>
    <s v="web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x v="611"/>
    <d v="2016-01-19T13:27:17"/>
    <b v="0"/>
    <n v="0"/>
    <b v="0"/>
    <s v="technology/web"/>
    <n v="0"/>
    <e v="#DIV/0!"/>
    <x v="2"/>
    <s v="web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x v="612"/>
    <d v="2016-09-02T00:45:46"/>
    <b v="0"/>
    <n v="0"/>
    <b v="0"/>
    <s v="technology/web"/>
    <n v="0"/>
    <e v="#DIV/0!"/>
    <x v="2"/>
    <s v="web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x v="613"/>
    <d v="2015-10-01T04:59:00"/>
    <b v="0"/>
    <n v="121"/>
    <b v="0"/>
    <s v="technology/web"/>
    <n v="0.21363333333333334"/>
    <n v="105.93388429752066"/>
    <x v="2"/>
    <s v="web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x v="614"/>
    <d v="2016-06-24T01:29:00"/>
    <b v="0"/>
    <n v="0"/>
    <b v="0"/>
    <s v="technology/web"/>
    <n v="0"/>
    <e v="#DIV/0!"/>
    <x v="2"/>
    <s v="web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x v="615"/>
    <d v="2015-09-25T02:55:59"/>
    <b v="0"/>
    <n v="0"/>
    <b v="0"/>
    <s v="technology/web"/>
    <n v="0"/>
    <e v="#DIV/0!"/>
    <x v="2"/>
    <s v="web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x v="616"/>
    <d v="2017-02-25T09:01:47"/>
    <b v="0"/>
    <n v="0"/>
    <b v="0"/>
    <s v="technology/web"/>
    <n v="0"/>
    <e v="#DIV/0!"/>
    <x v="2"/>
    <s v="web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x v="617"/>
    <d v="2015-05-08T08:14:03"/>
    <b v="0"/>
    <n v="3"/>
    <b v="0"/>
    <s v="technology/web"/>
    <n v="0.03"/>
    <n v="20"/>
    <x v="2"/>
    <s v="web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x v="618"/>
    <d v="2015-12-09T19:26:43"/>
    <b v="0"/>
    <n v="0"/>
    <b v="0"/>
    <s v="technology/web"/>
    <n v="0"/>
    <e v="#DIV/0!"/>
    <x v="2"/>
    <s v="web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x v="619"/>
    <d v="2014-11-25T16:36:30"/>
    <b v="0"/>
    <n v="1"/>
    <b v="0"/>
    <s v="technology/web"/>
    <n v="3.9999999999999998E-7"/>
    <n v="1"/>
    <x v="2"/>
    <s v="web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x v="620"/>
    <d v="2014-08-25T17:12:18"/>
    <b v="0"/>
    <n v="1"/>
    <b v="0"/>
    <s v="technology/web"/>
    <n v="0.01"/>
    <n v="300"/>
    <x v="2"/>
    <s v="web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x v="621"/>
    <d v="2016-07-07T23:42:17"/>
    <b v="0"/>
    <n v="3"/>
    <b v="0"/>
    <s v="technology/web"/>
    <n v="1.044E-2"/>
    <n v="87"/>
    <x v="2"/>
    <s v="web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x v="622"/>
    <d v="2016-07-01T18:35:38"/>
    <b v="0"/>
    <n v="9"/>
    <b v="0"/>
    <s v="technology/web"/>
    <n v="5.6833333333333333E-2"/>
    <n v="37.888888888888886"/>
    <x v="2"/>
    <s v="web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x v="623"/>
    <d v="2015-05-28T00:13:17"/>
    <b v="0"/>
    <n v="0"/>
    <b v="0"/>
    <s v="technology/web"/>
    <n v="0"/>
    <e v="#DIV/0!"/>
    <x v="2"/>
    <s v="web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x v="624"/>
    <d v="2015-05-14T23:44:01"/>
    <b v="0"/>
    <n v="0"/>
    <b v="0"/>
    <s v="technology/web"/>
    <n v="0"/>
    <e v="#DIV/0!"/>
    <x v="2"/>
    <s v="web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x v="625"/>
    <d v="2017-03-26T20:29:37"/>
    <b v="0"/>
    <n v="0"/>
    <b v="0"/>
    <s v="technology/web"/>
    <n v="0"/>
    <e v="#DIV/0!"/>
    <x v="2"/>
    <s v="web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x v="626"/>
    <d v="2015-08-15T13:22:00"/>
    <b v="0"/>
    <n v="39"/>
    <b v="0"/>
    <s v="technology/web"/>
    <n v="0.17380000000000001"/>
    <n v="111.41025641025641"/>
    <x v="2"/>
    <s v="web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x v="627"/>
    <d v="2016-03-14T23:00:00"/>
    <b v="0"/>
    <n v="1"/>
    <b v="0"/>
    <s v="technology/web"/>
    <n v="2.0000000000000001E-4"/>
    <n v="90"/>
    <x v="2"/>
    <s v="web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x v="628"/>
    <d v="2014-07-13T16:37:37"/>
    <b v="0"/>
    <n v="0"/>
    <b v="0"/>
    <s v="technology/web"/>
    <n v="0"/>
    <e v="#DIV/0!"/>
    <x v="2"/>
    <s v="web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x v="629"/>
    <d v="2016-05-14T15:18:28"/>
    <b v="0"/>
    <n v="3"/>
    <b v="0"/>
    <s v="technology/web"/>
    <n v="1.75E-3"/>
    <n v="116.66666666666667"/>
    <x v="2"/>
    <s v="web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x v="630"/>
    <d v="2015-09-06T05:10:00"/>
    <b v="0"/>
    <n v="1"/>
    <b v="0"/>
    <s v="technology/web"/>
    <n v="8.3340278356529708E-4"/>
    <n v="10"/>
    <x v="2"/>
    <s v="web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x v="631"/>
    <d v="2016-05-28T18:32:09"/>
    <b v="0"/>
    <n v="9"/>
    <b v="0"/>
    <s v="technology/web"/>
    <n v="1.38E-2"/>
    <n v="76.666666666666671"/>
    <x v="2"/>
    <s v="web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x v="632"/>
    <d v="2015-11-25T16:49:25"/>
    <b v="0"/>
    <n v="0"/>
    <b v="0"/>
    <s v="technology/web"/>
    <n v="0"/>
    <e v="#DIV/0!"/>
    <x v="2"/>
    <s v="web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x v="633"/>
    <d v="2016-06-17T23:00:00"/>
    <b v="0"/>
    <n v="25"/>
    <b v="0"/>
    <s v="technology/web"/>
    <n v="0.1245"/>
    <n v="49.8"/>
    <x v="2"/>
    <s v="web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x v="634"/>
    <d v="2015-02-26T22:17:09"/>
    <b v="0"/>
    <n v="1"/>
    <b v="0"/>
    <s v="technology/web"/>
    <n v="2.0000000000000001E-4"/>
    <n v="1"/>
    <x v="2"/>
    <s v="web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x v="635"/>
    <d v="2015-04-12T02:12:42"/>
    <b v="0"/>
    <n v="1"/>
    <b v="0"/>
    <s v="technology/web"/>
    <n v="8.0000000000000007E-5"/>
    <n v="2"/>
    <x v="2"/>
    <s v="web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x v="636"/>
    <d v="2015-06-06T10:47:00"/>
    <b v="0"/>
    <n v="1"/>
    <b v="0"/>
    <s v="technology/web"/>
    <n v="2E-3"/>
    <n v="4"/>
    <x v="2"/>
    <s v="web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x v="637"/>
    <d v="2017-02-25T23:04:00"/>
    <b v="0"/>
    <n v="0"/>
    <b v="0"/>
    <s v="technology/web"/>
    <n v="0"/>
    <e v="#DIV/0!"/>
    <x v="2"/>
    <s v="web"/>
  </r>
  <r>
    <n v="638"/>
    <s v="W (Canceled)"/>
    <s v="O0"/>
    <n v="200000"/>
    <n v="18"/>
    <x v="1"/>
    <s v="DE"/>
    <s v="EUR"/>
    <n v="1490447662"/>
    <n v="1485267262"/>
    <x v="638"/>
    <d v="2017-03-25T13:14:22"/>
    <b v="0"/>
    <n v="6"/>
    <b v="0"/>
    <s v="technology/web"/>
    <n v="9.0000000000000006E-5"/>
    <n v="3"/>
    <x v="2"/>
    <s v="web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x v="639"/>
    <d v="2014-10-13T13:59:55"/>
    <b v="0"/>
    <n v="1"/>
    <b v="0"/>
    <s v="technology/web"/>
    <n v="9.9999999999999995E-7"/>
    <n v="1"/>
    <x v="2"/>
    <s v="web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x v="640"/>
    <d v="2016-11-24T23:00:00"/>
    <b v="0"/>
    <n v="2"/>
    <b v="1"/>
    <s v="technology/wearables"/>
    <n v="1.4428571428571428"/>
    <n v="50.5"/>
    <x v="2"/>
    <s v="wearables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x v="641"/>
    <d v="2015-08-13T13:40:48"/>
    <b v="0"/>
    <n v="315"/>
    <b v="1"/>
    <s v="technology/wearables"/>
    <n v="1.1916249999999999"/>
    <n v="151.31746031746033"/>
    <x v="2"/>
    <s v="wearables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x v="642"/>
    <d v="2015-08-19T15:37:54"/>
    <b v="0"/>
    <n v="2174"/>
    <b v="1"/>
    <s v="technology/wearables"/>
    <n v="14.604850000000001"/>
    <n v="134.3592456301748"/>
    <x v="2"/>
    <s v="wearables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x v="643"/>
    <d v="2015-05-31T15:24:35"/>
    <b v="0"/>
    <n v="152"/>
    <b v="1"/>
    <s v="technology/wearables"/>
    <n v="1.0580799999999999"/>
    <n v="174.02631578947367"/>
    <x v="2"/>
    <s v="wearables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x v="644"/>
    <d v="2014-10-29T01:00:00"/>
    <b v="0"/>
    <n v="1021"/>
    <b v="1"/>
    <s v="technology/wearables"/>
    <n v="3.0011791999999997"/>
    <n v="73.486268364348675"/>
    <x v="2"/>
    <s v="wearables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x v="645"/>
    <d v="2016-08-12T00:37:54"/>
    <b v="0"/>
    <n v="237"/>
    <b v="1"/>
    <s v="technology/wearables"/>
    <n v="2.7869999999999999"/>
    <n v="23.518987341772153"/>
    <x v="2"/>
    <s v="wearables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x v="646"/>
    <d v="2014-08-11T20:27:47"/>
    <b v="0"/>
    <n v="27"/>
    <b v="1"/>
    <s v="technology/wearables"/>
    <n v="1.3187625000000001"/>
    <n v="39.074444444444445"/>
    <x v="2"/>
    <s v="wearables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x v="647"/>
    <d v="2016-03-17T17:25:49"/>
    <b v="0"/>
    <n v="17"/>
    <b v="1"/>
    <s v="technology/wearables"/>
    <n v="1.0705"/>
    <n v="125.94117647058823"/>
    <x v="2"/>
    <s v="wearables"/>
  </r>
  <r>
    <n v="648"/>
    <s v="Audio Jacket"/>
    <s v="Get ready for the next product that you canâ€™t live without"/>
    <n v="35000"/>
    <n v="44388"/>
    <x v="0"/>
    <s v="US"/>
    <s v="USD"/>
    <n v="1413304708"/>
    <n v="1410280708"/>
    <x v="648"/>
    <d v="2014-10-14T16:38:28"/>
    <b v="0"/>
    <n v="27"/>
    <b v="1"/>
    <s v="technology/wearables"/>
    <n v="1.2682285714285715"/>
    <n v="1644"/>
    <x v="2"/>
    <s v="wearables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x v="649"/>
    <d v="2014-09-16T21:53:33"/>
    <b v="0"/>
    <n v="82"/>
    <b v="1"/>
    <s v="technology/wearables"/>
    <n v="1.3996"/>
    <n v="42.670731707317074"/>
    <x v="2"/>
    <s v="wearables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x v="650"/>
    <d v="2014-12-19T01:53:04"/>
    <b v="0"/>
    <n v="48"/>
    <b v="1"/>
    <s v="technology/wearables"/>
    <n v="1.1240000000000001"/>
    <n v="35.125"/>
    <x v="2"/>
    <s v="wearables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x v="651"/>
    <d v="2014-12-13T00:25:11"/>
    <b v="0"/>
    <n v="105"/>
    <b v="1"/>
    <s v="technology/wearables"/>
    <n v="1.00528"/>
    <n v="239.35238095238094"/>
    <x v="2"/>
    <s v="wearables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x v="652"/>
    <d v="2016-12-01T17:34:10"/>
    <b v="0"/>
    <n v="28"/>
    <b v="1"/>
    <s v="technology/wearables"/>
    <n v="1.0046666666666666"/>
    <n v="107.64285714285714"/>
    <x v="2"/>
    <s v="wearables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x v="653"/>
    <d v="2015-08-20T14:50:40"/>
    <b v="0"/>
    <n v="1107"/>
    <b v="1"/>
    <s v="technology/wearables"/>
    <n v="1.4144600000000001"/>
    <n v="95.830623306233065"/>
    <x v="2"/>
    <s v="wearables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x v="654"/>
    <d v="2015-07-08T22:58:33"/>
    <b v="0"/>
    <n v="1013"/>
    <b v="1"/>
    <s v="technology/wearables"/>
    <n v="2.6729166666666666"/>
    <n v="31.663376110562684"/>
    <x v="2"/>
    <s v="wearables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x v="655"/>
    <d v="2015-03-12T21:58:32"/>
    <b v="0"/>
    <n v="274"/>
    <b v="1"/>
    <s v="technology/wearables"/>
    <n v="1.4688749999999999"/>
    <n v="42.886861313868614"/>
    <x v="2"/>
    <s v="wearables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x v="656"/>
    <d v="2016-04-17T18:18:39"/>
    <b v="0"/>
    <n v="87"/>
    <b v="1"/>
    <s v="technology/wearables"/>
    <n v="2.1356000000000002"/>
    <n v="122.73563218390805"/>
    <x v="2"/>
    <s v="wearables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x v="657"/>
    <d v="2015-12-23T20:17:52"/>
    <b v="0"/>
    <n v="99"/>
    <b v="1"/>
    <s v="technology/wearables"/>
    <n v="1.2569999999999999"/>
    <n v="190.45454545454547"/>
    <x v="2"/>
    <s v="wearables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x v="658"/>
    <d v="2015-07-26T18:00:00"/>
    <b v="0"/>
    <n v="276"/>
    <b v="1"/>
    <s v="technology/wearables"/>
    <n v="1.0446206037108834"/>
    <n v="109.33695652173913"/>
    <x v="2"/>
    <s v="wearables"/>
  </r>
  <r>
    <n v="659"/>
    <s v="Lulu Watch Designs - Apple Watch"/>
    <s v="Sync up your lifestyle"/>
    <n v="3000"/>
    <n v="3017"/>
    <x v="0"/>
    <s v="US"/>
    <s v="USD"/>
    <n v="1440339295"/>
    <n v="1437747295"/>
    <x v="659"/>
    <d v="2015-08-23T14:14:55"/>
    <b v="0"/>
    <n v="21"/>
    <b v="1"/>
    <s v="technology/wearables"/>
    <n v="1.0056666666666667"/>
    <n v="143.66666666666666"/>
    <x v="2"/>
    <s v="wearables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x v="660"/>
    <d v="2014-11-09T18:47:59"/>
    <b v="0"/>
    <n v="18"/>
    <b v="0"/>
    <s v="technology/wearables"/>
    <n v="3.058E-2"/>
    <n v="84.944444444444443"/>
    <x v="2"/>
    <s v="wearables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x v="661"/>
    <d v="2016-10-23T15:29:19"/>
    <b v="0"/>
    <n v="9"/>
    <b v="0"/>
    <s v="technology/wearables"/>
    <n v="9.4999999999999998E-3"/>
    <n v="10.555555555555555"/>
    <x v="2"/>
    <s v="wearables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x v="662"/>
    <d v="2015-01-16T10:30:47"/>
    <b v="0"/>
    <n v="4"/>
    <b v="0"/>
    <s v="technology/wearables"/>
    <n v="4.0000000000000001E-3"/>
    <n v="39"/>
    <x v="2"/>
    <s v="wearables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x v="663"/>
    <d v="2015-07-18T20:14:16"/>
    <b v="0"/>
    <n v="7"/>
    <b v="0"/>
    <s v="technology/wearables"/>
    <n v="3.5000000000000001E-3"/>
    <n v="100"/>
    <x v="2"/>
    <s v="wearables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x v="664"/>
    <d v="2015-04-13T15:59:35"/>
    <b v="0"/>
    <n v="29"/>
    <b v="0"/>
    <s v="technology/wearables"/>
    <n v="7.5333333333333335E-2"/>
    <n v="31.172413793103448"/>
    <x v="2"/>
    <s v="wearables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x v="665"/>
    <d v="2017-01-13T17:04:21"/>
    <b v="0"/>
    <n v="12"/>
    <b v="0"/>
    <s v="technology/wearables"/>
    <n v="0.18640000000000001"/>
    <n v="155.33333333333334"/>
    <x v="2"/>
    <s v="wearables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x v="666"/>
    <d v="2014-08-17T19:58:18"/>
    <b v="0"/>
    <n v="4"/>
    <b v="0"/>
    <s v="technology/wearables"/>
    <n v="4.0000000000000003E-5"/>
    <n v="2"/>
    <x v="2"/>
    <s v="wearables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x v="667"/>
    <d v="2016-10-29T08:57:43"/>
    <b v="0"/>
    <n v="28"/>
    <b v="0"/>
    <s v="technology/wearables"/>
    <n v="0.1002"/>
    <n v="178.92857142857142"/>
    <x v="2"/>
    <s v="wearables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x v="668"/>
    <d v="2015-05-11T19:57:02"/>
    <b v="0"/>
    <n v="25"/>
    <b v="0"/>
    <s v="technology/wearables"/>
    <n v="4.5600000000000002E-2"/>
    <n v="27.36"/>
    <x v="2"/>
    <s v="wearables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x v="669"/>
    <d v="2016-07-06T15:00:58"/>
    <b v="0"/>
    <n v="28"/>
    <b v="0"/>
    <s v="technology/wearables"/>
    <n v="0.21507499999999999"/>
    <n v="1536.25"/>
    <x v="2"/>
    <s v="wearables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x v="670"/>
    <d v="2016-06-19T08:10:00"/>
    <b v="0"/>
    <n v="310"/>
    <b v="0"/>
    <s v="technology/wearables"/>
    <n v="0.29276666666666668"/>
    <n v="84.99677419354839"/>
    <x v="2"/>
    <s v="wearables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x v="671"/>
    <d v="2015-01-14T04:00:00"/>
    <b v="0"/>
    <n v="15"/>
    <b v="0"/>
    <s v="technology/wearables"/>
    <n v="0.39426666666666665"/>
    <n v="788.5333333333333"/>
    <x v="2"/>
    <s v="wearables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x v="672"/>
    <d v="2015-01-01T04:59:00"/>
    <b v="0"/>
    <n v="215"/>
    <b v="0"/>
    <s v="technology/wearables"/>
    <n v="0.21628"/>
    <n v="50.29767441860465"/>
    <x v="2"/>
    <s v="wearables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x v="673"/>
    <d v="2014-09-01T20:10:17"/>
    <b v="0"/>
    <n v="3"/>
    <b v="0"/>
    <s v="technology/wearables"/>
    <n v="2.0500000000000002E-3"/>
    <n v="68.333333333333329"/>
    <x v="2"/>
    <s v="wearables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x v="674"/>
    <d v="2014-08-12T02:47:07"/>
    <b v="0"/>
    <n v="2"/>
    <b v="0"/>
    <s v="technology/wearables"/>
    <n v="2.9999999999999997E-4"/>
    <n v="7.5"/>
    <x v="2"/>
    <s v="wearables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x v="675"/>
    <d v="2015-01-01T06:59:00"/>
    <b v="0"/>
    <n v="26"/>
    <b v="0"/>
    <s v="technology/wearables"/>
    <n v="0.14849999999999999"/>
    <n v="34.269230769230766"/>
    <x v="2"/>
    <s v="wearables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x v="676"/>
    <d v="2015-02-07T18:26:21"/>
    <b v="0"/>
    <n v="24"/>
    <b v="0"/>
    <s v="technology/wearables"/>
    <n v="1.4710000000000001E-2"/>
    <n v="61.291666666666664"/>
    <x v="2"/>
    <s v="wearables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x v="677"/>
    <d v="2016-06-28T09:41:35"/>
    <b v="0"/>
    <n v="96"/>
    <b v="0"/>
    <s v="technology/wearables"/>
    <n v="0.25584000000000001"/>
    <n v="133.25"/>
    <x v="2"/>
    <s v="wearables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x v="678"/>
    <d v="2016-05-21T09:02:18"/>
    <b v="0"/>
    <n v="17"/>
    <b v="0"/>
    <s v="technology/wearables"/>
    <n v="3.8206896551724136E-2"/>
    <n v="65.17647058823529"/>
    <x v="2"/>
    <s v="wearables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x v="679"/>
    <d v="2016-09-03T16:41:49"/>
    <b v="0"/>
    <n v="94"/>
    <b v="0"/>
    <s v="technology/wearables"/>
    <n v="0.15485964912280703"/>
    <n v="93.90425531914893"/>
    <x v="2"/>
    <s v="wearables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x v="680"/>
    <d v="2014-09-17T12:02:11"/>
    <b v="0"/>
    <n v="129"/>
    <b v="0"/>
    <s v="technology/wearables"/>
    <n v="0.25912000000000002"/>
    <n v="150.65116279069767"/>
    <x v="2"/>
    <s v="wearables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x v="681"/>
    <d v="2016-10-26T19:20:04"/>
    <b v="0"/>
    <n v="1"/>
    <b v="0"/>
    <s v="technology/wearables"/>
    <n v="4.0000000000000002E-4"/>
    <n v="1"/>
    <x v="2"/>
    <s v="wearables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x v="682"/>
    <d v="2017-03-14T17:22:02"/>
    <b v="0"/>
    <n v="4"/>
    <b v="0"/>
    <s v="technology/wearables"/>
    <n v="1.06E-3"/>
    <n v="13.25"/>
    <x v="2"/>
    <s v="wearables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x v="683"/>
    <d v="2016-10-31T21:36:04"/>
    <b v="0"/>
    <n v="3"/>
    <b v="0"/>
    <s v="technology/wearables"/>
    <n v="8.5142857142857138E-3"/>
    <n v="99.333333333333329"/>
    <x v="2"/>
    <s v="wearables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x v="684"/>
    <d v="2014-07-25T03:00:00"/>
    <b v="0"/>
    <n v="135"/>
    <b v="0"/>
    <s v="technology/wearables"/>
    <n v="7.4837500000000001E-2"/>
    <n v="177.39259259259259"/>
    <x v="2"/>
    <s v="wearables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x v="685"/>
    <d v="2015-01-12T20:47:52"/>
    <b v="0"/>
    <n v="10"/>
    <b v="0"/>
    <s v="technology/wearables"/>
    <n v="0.27650000000000002"/>
    <n v="55.3"/>
    <x v="2"/>
    <s v="wearables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x v="686"/>
    <d v="2015-08-03T16:09:30"/>
    <b v="0"/>
    <n v="0"/>
    <b v="0"/>
    <s v="technology/wearables"/>
    <n v="0"/>
    <e v="#DIV/0!"/>
    <x v="2"/>
    <s v="wearables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x v="687"/>
    <d v="2017-02-05T18:00:53"/>
    <b v="0"/>
    <n v="6"/>
    <b v="0"/>
    <s v="technology/wearables"/>
    <n v="3.5499999999999997E-2"/>
    <n v="591.66666666666663"/>
    <x v="2"/>
    <s v="wearables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x v="688"/>
    <d v="2015-10-15T02:30:53"/>
    <b v="0"/>
    <n v="36"/>
    <b v="0"/>
    <s v="technology/wearables"/>
    <n v="0.72989999999999999"/>
    <n v="405.5"/>
    <x v="2"/>
    <s v="wearables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x v="689"/>
    <d v="2016-12-08T04:59:00"/>
    <b v="0"/>
    <n v="336"/>
    <b v="0"/>
    <s v="technology/wearables"/>
    <n v="0.57648750000000004"/>
    <n v="343.14732142857144"/>
    <x v="2"/>
    <s v="wearables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x v="690"/>
    <d v="2016-09-09T06:00:00"/>
    <b v="0"/>
    <n v="34"/>
    <b v="0"/>
    <s v="technology/wearables"/>
    <n v="0.1234"/>
    <n v="72.588235294117652"/>
    <x v="2"/>
    <s v="wearables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x v="691"/>
    <d v="2015-07-01T00:40:46"/>
    <b v="0"/>
    <n v="10"/>
    <b v="0"/>
    <s v="technology/wearables"/>
    <n v="5.1999999999999998E-3"/>
    <n v="26"/>
    <x v="2"/>
    <s v="wearables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x v="692"/>
    <d v="2016-12-22T09:01:03"/>
    <b v="0"/>
    <n v="201"/>
    <b v="0"/>
    <s v="technology/wearables"/>
    <n v="6.5299999999999997E-2"/>
    <n v="6.4975124378109452"/>
    <x v="2"/>
    <s v="wearables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x v="693"/>
    <d v="2015-04-30T19:23:47"/>
    <b v="0"/>
    <n v="296"/>
    <b v="0"/>
    <s v="technology/wearables"/>
    <n v="0.35338000000000003"/>
    <n v="119.38513513513513"/>
    <x v="2"/>
    <s v="wearables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x v="694"/>
    <d v="2017-02-01T15:55:59"/>
    <b v="0"/>
    <n v="7"/>
    <b v="0"/>
    <s v="technology/wearables"/>
    <n v="3.933333333333333E-3"/>
    <n v="84.285714285714292"/>
    <x v="2"/>
    <s v="wearables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x v="695"/>
    <d v="2014-10-31T12:30:20"/>
    <b v="0"/>
    <n v="7"/>
    <b v="0"/>
    <s v="technology/wearables"/>
    <n v="1.06E-2"/>
    <n v="90.857142857142861"/>
    <x v="2"/>
    <s v="wearables"/>
  </r>
  <r>
    <n v="696"/>
    <s v="trustee"/>
    <s v="Show your fidelity by wearing the Trustee rings! Show where you are (at)!"/>
    <n v="175000"/>
    <n v="1"/>
    <x v="2"/>
    <s v="NL"/>
    <s v="EUR"/>
    <n v="1406326502"/>
    <n v="1403734502"/>
    <x v="696"/>
    <d v="2014-07-25T22:15:02"/>
    <b v="0"/>
    <n v="1"/>
    <b v="0"/>
    <s v="technology/wearables"/>
    <n v="5.7142857142857145E-6"/>
    <n v="1"/>
    <x v="2"/>
    <s v="wearables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x v="697"/>
    <d v="2016-02-03T12:33:09"/>
    <b v="0"/>
    <n v="114"/>
    <b v="0"/>
    <s v="technology/wearables"/>
    <n v="0.46379999999999999"/>
    <n v="20.342105263157894"/>
    <x v="2"/>
    <s v="wearables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x v="698"/>
    <d v="2014-09-18T02:00:00"/>
    <b v="0"/>
    <n v="29"/>
    <b v="0"/>
    <s v="technology/wearables"/>
    <n v="0.15390000000000001"/>
    <n v="530.68965517241384"/>
    <x v="2"/>
    <s v="wearables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x v="699"/>
    <d v="2013-11-22T16:00:00"/>
    <b v="0"/>
    <n v="890"/>
    <b v="0"/>
    <s v="technology/wearables"/>
    <n v="0.824221076923077"/>
    <n v="120.39184269662923"/>
    <x v="2"/>
    <s v="wearables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x v="700"/>
    <d v="2017-01-10T16:31:21"/>
    <b v="0"/>
    <n v="31"/>
    <b v="0"/>
    <s v="technology/wearables"/>
    <n v="2.6866666666666667E-2"/>
    <n v="13"/>
    <x v="2"/>
    <s v="wearables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x v="701"/>
    <d v="2014-07-23T15:54:40"/>
    <b v="0"/>
    <n v="21"/>
    <b v="0"/>
    <s v="technology/wearables"/>
    <n v="0.26600000000000001"/>
    <n v="291.33333333333331"/>
    <x v="2"/>
    <s v="wearables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x v="702"/>
    <d v="2016-11-24T18:26:27"/>
    <b v="0"/>
    <n v="37"/>
    <b v="0"/>
    <s v="technology/wearables"/>
    <n v="0.30813400000000002"/>
    <n v="124.9191891891892"/>
    <x v="2"/>
    <s v="wearables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x v="703"/>
    <d v="2017-01-31T23:32:00"/>
    <b v="0"/>
    <n v="7"/>
    <b v="0"/>
    <s v="technology/wearables"/>
    <n v="5.5800000000000002E-2"/>
    <n v="119.57142857142857"/>
    <x v="2"/>
    <s v="wearables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x v="704"/>
    <d v="2017-02-20T04:37:48"/>
    <b v="0"/>
    <n v="4"/>
    <b v="0"/>
    <s v="technology/wearables"/>
    <n v="8.7454545454545458E-3"/>
    <n v="120.25"/>
    <x v="2"/>
    <s v="wearables"/>
  </r>
  <r>
    <n v="705"/>
    <s v="SomnoScope"/>
    <s v="The closest thing ever to the Holy Grail of wearables technology"/>
    <n v="100000"/>
    <n v="977"/>
    <x v="2"/>
    <s v="NL"/>
    <s v="EUR"/>
    <n v="1484999278"/>
    <n v="1482407278"/>
    <x v="705"/>
    <d v="2017-01-21T11:47:58"/>
    <b v="0"/>
    <n v="5"/>
    <b v="0"/>
    <s v="technology/wearables"/>
    <n v="9.7699999999999992E-3"/>
    <n v="195.4"/>
    <x v="2"/>
    <s v="wearables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x v="706"/>
    <d v="2016-12-14T18:39:00"/>
    <b v="0"/>
    <n v="0"/>
    <b v="0"/>
    <s v="technology/wearables"/>
    <n v="0"/>
    <e v="#DIV/0!"/>
    <x v="2"/>
    <s v="wearables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x v="707"/>
    <d v="2017-01-01T15:55:27"/>
    <b v="0"/>
    <n v="456"/>
    <b v="0"/>
    <s v="technology/wearables"/>
    <n v="0.78927352941176465"/>
    <n v="117.69868421052631"/>
    <x v="2"/>
    <s v="wearables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x v="708"/>
    <d v="2014-09-13T13:56:40"/>
    <b v="0"/>
    <n v="369"/>
    <b v="0"/>
    <s v="technology/wearables"/>
    <n v="0.22092500000000001"/>
    <n v="23.948509485094849"/>
    <x v="2"/>
    <s v="wearables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x v="709"/>
    <d v="2014-12-05T00:59:19"/>
    <b v="0"/>
    <n v="2"/>
    <b v="0"/>
    <s v="technology/wearables"/>
    <n v="4.0666666666666663E-3"/>
    <n v="30.5"/>
    <x v="2"/>
    <s v="wearables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x v="710"/>
    <d v="2014-08-20T00:44:00"/>
    <b v="0"/>
    <n v="0"/>
    <b v="0"/>
    <s v="technology/wearables"/>
    <n v="0"/>
    <e v="#DIV/0!"/>
    <x v="2"/>
    <s v="wearables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x v="711"/>
    <d v="2016-12-14T12:01:08"/>
    <b v="0"/>
    <n v="338"/>
    <b v="0"/>
    <s v="technology/wearables"/>
    <n v="0.33790999999999999"/>
    <n v="99.973372781065095"/>
    <x v="2"/>
    <s v="wearables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x v="712"/>
    <d v="2016-02-14T16:20:32"/>
    <b v="0"/>
    <n v="4"/>
    <b v="0"/>
    <s v="technology/wearables"/>
    <n v="2.1649484536082476E-3"/>
    <n v="26.25"/>
    <x v="2"/>
    <s v="wearables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x v="713"/>
    <d v="2016-06-05T12:42:12"/>
    <b v="0"/>
    <n v="1"/>
    <b v="0"/>
    <s v="technology/wearables"/>
    <n v="7.9600000000000001E-3"/>
    <n v="199"/>
    <x v="2"/>
    <s v="wearables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x v="714"/>
    <d v="2017-02-28T18:54:42"/>
    <b v="0"/>
    <n v="28"/>
    <b v="0"/>
    <s v="technology/wearables"/>
    <n v="0.14993333333333334"/>
    <n v="80.321428571428569"/>
    <x v="2"/>
    <s v="wearables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x v="715"/>
    <d v="2015-11-05T03:10:40"/>
    <b v="0"/>
    <n v="12"/>
    <b v="0"/>
    <s v="technology/wearables"/>
    <n v="5.0509090909090906E-2"/>
    <n v="115.75"/>
    <x v="2"/>
    <s v="wearables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x v="716"/>
    <d v="2014-12-01T00:00:00"/>
    <b v="0"/>
    <n v="16"/>
    <b v="0"/>
    <s v="technology/wearables"/>
    <n v="0.10214285714285715"/>
    <n v="44.6875"/>
    <x v="2"/>
    <s v="wearables"/>
  </r>
  <r>
    <n v="717"/>
    <s v="cool air belt"/>
    <s v="Cool air flowing under clothing keeps you cool."/>
    <n v="100000"/>
    <n v="305"/>
    <x v="2"/>
    <s v="US"/>
    <s v="USD"/>
    <n v="1409949002"/>
    <n v="1407357002"/>
    <x v="717"/>
    <d v="2014-09-05T20:30:02"/>
    <b v="0"/>
    <n v="4"/>
    <b v="0"/>
    <s v="technology/wearables"/>
    <n v="3.0500000000000002E-3"/>
    <n v="76.25"/>
    <x v="2"/>
    <s v="wearables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x v="718"/>
    <d v="2017-02-18T05:59:00"/>
    <b v="0"/>
    <n v="4"/>
    <b v="0"/>
    <s v="technology/wearables"/>
    <n v="7.4999999999999997E-3"/>
    <n v="22.5"/>
    <x v="2"/>
    <s v="wearables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x v="719"/>
    <d v="2016-02-23T00:57:56"/>
    <b v="0"/>
    <n v="10"/>
    <b v="0"/>
    <s v="technology/wearables"/>
    <n v="1.2933333333333333E-2"/>
    <n v="19.399999999999999"/>
    <x v="2"/>
    <s v="wearables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x v="720"/>
    <d v="2012-01-29T15:34:51"/>
    <b v="0"/>
    <n v="41"/>
    <b v="1"/>
    <s v="publishing/nonfiction"/>
    <n v="1.4394736842105262"/>
    <n v="66.707317073170728"/>
    <x v="3"/>
    <s v="nonfiction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x v="721"/>
    <d v="2014-08-01T13:43:27"/>
    <b v="0"/>
    <n v="119"/>
    <b v="1"/>
    <s v="publishing/nonfiction"/>
    <n v="1.2210975609756098"/>
    <n v="84.142857142857139"/>
    <x v="3"/>
    <s v="nonfiction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x v="722"/>
    <d v="2012-04-08T18:19:38"/>
    <b v="0"/>
    <n v="153"/>
    <b v="1"/>
    <s v="publishing/nonfiction"/>
    <n v="1.3202400000000001"/>
    <n v="215.72549019607843"/>
    <x v="3"/>
    <s v="nonfiction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x v="723"/>
    <d v="2015-07-30T03:59:00"/>
    <b v="0"/>
    <n v="100"/>
    <b v="1"/>
    <s v="publishing/nonfiction"/>
    <n v="1.0938000000000001"/>
    <n v="54.69"/>
    <x v="3"/>
    <s v="nonfiction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x v="724"/>
    <d v="2011-06-30T15:19:23"/>
    <b v="0"/>
    <n v="143"/>
    <b v="1"/>
    <s v="publishing/nonfiction"/>
    <n v="1.0547157142857144"/>
    <n v="51.62944055944056"/>
    <x v="3"/>
    <s v="nonfiction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x v="725"/>
    <d v="2015-12-13T15:01:52"/>
    <b v="0"/>
    <n v="140"/>
    <b v="1"/>
    <s v="publishing/nonfiction"/>
    <n v="1.0035000000000001"/>
    <n v="143.35714285714286"/>
    <x v="3"/>
    <s v="nonfiction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x v="726"/>
    <d v="2013-04-12T01:01:27"/>
    <b v="0"/>
    <n v="35"/>
    <b v="1"/>
    <s v="publishing/nonfiction"/>
    <n v="1.014"/>
    <n v="72.428571428571431"/>
    <x v="3"/>
    <s v="nonfiction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x v="727"/>
    <d v="2013-01-14T21:20:00"/>
    <b v="0"/>
    <n v="149"/>
    <b v="1"/>
    <s v="publishing/nonfiction"/>
    <n v="1.5551428571428572"/>
    <n v="36.530201342281877"/>
    <x v="3"/>
    <s v="nonfiction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x v="728"/>
    <d v="2011-08-21T20:05:57"/>
    <b v="0"/>
    <n v="130"/>
    <b v="1"/>
    <s v="publishing/nonfiction"/>
    <n v="1.05566"/>
    <n v="60.903461538461535"/>
    <x v="3"/>
    <s v="nonfiction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x v="729"/>
    <d v="2012-09-19T04:27:41"/>
    <b v="0"/>
    <n v="120"/>
    <b v="1"/>
    <s v="publishing/nonfiction"/>
    <n v="1.3065"/>
    <n v="43.55"/>
    <x v="3"/>
    <s v="nonfiction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x v="730"/>
    <d v="2011-12-07T17:53:11"/>
    <b v="0"/>
    <n v="265"/>
    <b v="1"/>
    <s v="publishing/nonfiction"/>
    <n v="1.3219000000000001"/>
    <n v="99.766037735849054"/>
    <x v="3"/>
    <s v="nonfiction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x v="731"/>
    <d v="2012-01-22T06:00:00"/>
    <b v="0"/>
    <n v="71"/>
    <b v="1"/>
    <s v="publishing/nonfiction"/>
    <n v="1.26"/>
    <n v="88.732394366197184"/>
    <x v="3"/>
    <s v="nonfiction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x v="732"/>
    <d v="2013-09-29T10:11:01"/>
    <b v="0"/>
    <n v="13"/>
    <b v="1"/>
    <s v="publishing/nonfiction"/>
    <n v="1.6"/>
    <n v="4.9230769230769234"/>
    <x v="3"/>
    <s v="nonfiction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x v="733"/>
    <d v="2013-12-20T10:04:52"/>
    <b v="0"/>
    <n v="169"/>
    <b v="1"/>
    <s v="publishing/nonfiction"/>
    <n v="1.2048000000000001"/>
    <n v="17.822485207100591"/>
    <x v="3"/>
    <s v="nonfiction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x v="734"/>
    <d v="2015-05-09T05:00:00"/>
    <b v="0"/>
    <n v="57"/>
    <b v="1"/>
    <s v="publishing/nonfiction"/>
    <n v="1.2552941176470589"/>
    <n v="187.19298245614036"/>
    <x v="3"/>
    <s v="nonfiction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x v="735"/>
    <d v="2014-12-04T00:39:00"/>
    <b v="0"/>
    <n v="229"/>
    <b v="1"/>
    <s v="publishing/nonfiction"/>
    <n v="1.1440638297872341"/>
    <n v="234.80786026200875"/>
    <x v="3"/>
    <s v="nonfiction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x v="736"/>
    <d v="2013-11-21T04:59:00"/>
    <b v="0"/>
    <n v="108"/>
    <b v="1"/>
    <s v="publishing/nonfiction"/>
    <n v="3.151388888888889"/>
    <n v="105.04629629629629"/>
    <x v="3"/>
    <s v="nonfiction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x v="737"/>
    <d v="2014-02-14T20:00:00"/>
    <b v="0"/>
    <n v="108"/>
    <b v="1"/>
    <s v="publishing/nonfiction"/>
    <n v="1.224"/>
    <n v="56.666666666666664"/>
    <x v="3"/>
    <s v="nonfiction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x v="738"/>
    <d v="2014-12-01T04:59:00"/>
    <b v="0"/>
    <n v="41"/>
    <b v="1"/>
    <s v="publishing/nonfiction"/>
    <n v="1.0673333333333332"/>
    <n v="39.048780487804876"/>
    <x v="3"/>
    <s v="nonfiction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x v="739"/>
    <d v="2014-08-11T12:03:49"/>
    <b v="0"/>
    <n v="139"/>
    <b v="1"/>
    <s v="publishing/nonfiction"/>
    <n v="1.5833333333333333"/>
    <n v="68.345323741007192"/>
    <x v="3"/>
    <s v="nonfiction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x v="740"/>
    <d v="2015-06-21T03:31:22"/>
    <b v="0"/>
    <n v="19"/>
    <b v="1"/>
    <s v="publishing/nonfiction"/>
    <n v="1.0740000000000001"/>
    <n v="169.57894736842104"/>
    <x v="3"/>
    <s v="nonfiction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x v="741"/>
    <d v="2013-06-11T15:33:26"/>
    <b v="0"/>
    <n v="94"/>
    <b v="1"/>
    <s v="publishing/nonfiction"/>
    <n v="1.0226"/>
    <n v="141.42340425531913"/>
    <x v="3"/>
    <s v="nonfiction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x v="742"/>
    <d v="2014-03-21T21:01:52"/>
    <b v="0"/>
    <n v="23"/>
    <b v="1"/>
    <s v="publishing/nonfiction"/>
    <n v="1.1071428571428572"/>
    <n v="67.391304347826093"/>
    <x v="3"/>
    <s v="nonfiction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x v="743"/>
    <d v="2012-04-16T21:00:00"/>
    <b v="0"/>
    <n v="15"/>
    <b v="1"/>
    <s v="publishing/nonfiction"/>
    <n v="1.48"/>
    <n v="54.266666666666666"/>
    <x v="3"/>
    <s v="nonfiction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x v="744"/>
    <d v="2012-12-13T22:58:23"/>
    <b v="0"/>
    <n v="62"/>
    <b v="1"/>
    <s v="publishing/nonfiction"/>
    <n v="1.0232000000000001"/>
    <n v="82.516129032258064"/>
    <x v="3"/>
    <s v="nonfiction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x v="745"/>
    <d v="2013-05-03T13:44:05"/>
    <b v="0"/>
    <n v="74"/>
    <b v="1"/>
    <s v="publishing/nonfiction"/>
    <n v="1.7909909909909909"/>
    <n v="53.729729729729726"/>
    <x v="3"/>
    <s v="nonfiction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x v="746"/>
    <d v="2012-09-23T03:59:00"/>
    <b v="0"/>
    <n v="97"/>
    <b v="1"/>
    <s v="publishing/nonfiction"/>
    <n v="1.1108135252761968"/>
    <n v="34.206185567010309"/>
    <x v="3"/>
    <s v="nonfiction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x v="747"/>
    <d v="2015-01-15T10:54:00"/>
    <b v="0"/>
    <n v="55"/>
    <b v="1"/>
    <s v="publishing/nonfiction"/>
    <n v="1.0004285714285714"/>
    <n v="127.32727272727273"/>
    <x v="3"/>
    <s v="nonfiction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x v="748"/>
    <d v="2014-08-10T20:19:26"/>
    <b v="0"/>
    <n v="44"/>
    <b v="1"/>
    <s v="publishing/nonfiction"/>
    <n v="1.0024999999999999"/>
    <n v="45.56818181818182"/>
    <x v="3"/>
    <s v="nonfiction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x v="749"/>
    <d v="2017-01-28T22:35:30"/>
    <b v="0"/>
    <n v="110"/>
    <b v="1"/>
    <s v="publishing/nonfiction"/>
    <n v="1.0556000000000001"/>
    <n v="95.963636363636368"/>
    <x v="3"/>
    <s v="nonfiction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x v="750"/>
    <d v="2013-02-24T21:04:32"/>
    <b v="0"/>
    <n v="59"/>
    <b v="1"/>
    <s v="publishing/nonfiction"/>
    <n v="1.0258775877587758"/>
    <n v="77.271186440677965"/>
    <x v="3"/>
    <s v="nonfiction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x v="751"/>
    <d v="2011-08-04T15:07:55"/>
    <b v="0"/>
    <n v="62"/>
    <b v="1"/>
    <s v="publishing/nonfiction"/>
    <n v="1.1850000000000001"/>
    <n v="57.338709677419352"/>
    <x v="3"/>
    <s v="nonfiction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x v="752"/>
    <d v="2016-10-16T11:00:00"/>
    <b v="0"/>
    <n v="105"/>
    <b v="1"/>
    <s v="publishing/nonfiction"/>
    <n v="1.117"/>
    <n v="53.19047619047619"/>
    <x v="3"/>
    <s v="nonfiction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x v="753"/>
    <d v="2015-02-14T14:09:51"/>
    <b v="0"/>
    <n v="26"/>
    <b v="1"/>
    <s v="publishing/nonfiction"/>
    <n v="1.28"/>
    <n v="492.30769230769232"/>
    <x v="3"/>
    <s v="nonfiction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x v="754"/>
    <d v="2013-01-05T17:58:41"/>
    <b v="0"/>
    <n v="49"/>
    <b v="1"/>
    <s v="publishing/nonfiction"/>
    <n v="1.0375000000000001"/>
    <n v="42.346938775510203"/>
    <x v="3"/>
    <s v="nonfiction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x v="755"/>
    <d v="2013-05-20T00:41:00"/>
    <b v="0"/>
    <n v="68"/>
    <b v="1"/>
    <s v="publishing/nonfiction"/>
    <n v="1.0190760000000001"/>
    <n v="37.466029411764708"/>
    <x v="3"/>
    <s v="nonfiction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x v="756"/>
    <d v="2011-04-18T17:24:19"/>
    <b v="0"/>
    <n v="22"/>
    <b v="1"/>
    <s v="publishing/nonfiction"/>
    <n v="1.177142857142857"/>
    <n v="37.454545454545453"/>
    <x v="3"/>
    <s v="nonfiction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x v="757"/>
    <d v="2012-12-06T01:18:34"/>
    <b v="0"/>
    <n v="18"/>
    <b v="1"/>
    <s v="publishing/nonfiction"/>
    <n v="2.38"/>
    <n v="33.055555555555557"/>
    <x v="3"/>
    <s v="nonfiction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x v="758"/>
    <d v="2010-10-08T20:04:28"/>
    <b v="0"/>
    <n v="19"/>
    <b v="1"/>
    <s v="publishing/nonfiction"/>
    <n v="1.02"/>
    <n v="134.21052631578948"/>
    <x v="3"/>
    <s v="nonfiction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x v="759"/>
    <d v="2014-07-09T07:55:39"/>
    <b v="0"/>
    <n v="99"/>
    <b v="1"/>
    <s v="publishing/nonfiction"/>
    <n v="1.0192000000000001"/>
    <n v="51.474747474747474"/>
    <x v="3"/>
    <s v="nonfiction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x v="760"/>
    <d v="2016-11-26T19:20:13"/>
    <b v="0"/>
    <n v="0"/>
    <b v="0"/>
    <s v="publishing/fiction"/>
    <n v="0"/>
    <e v="#DIV/0!"/>
    <x v="3"/>
    <s v="fiction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x v="761"/>
    <d v="2014-02-02T18:02:06"/>
    <b v="0"/>
    <n v="6"/>
    <b v="0"/>
    <s v="publishing/fiction"/>
    <n v="4.7E-2"/>
    <n v="39.166666666666664"/>
    <x v="3"/>
    <s v="fiction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x v="762"/>
    <d v="2016-12-04T06:00:00"/>
    <b v="0"/>
    <n v="0"/>
    <b v="0"/>
    <s v="publishing/fiction"/>
    <n v="0"/>
    <e v="#DIV/0!"/>
    <x v="3"/>
    <s v="fiction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x v="763"/>
    <d v="2013-08-15T10:43:28"/>
    <b v="0"/>
    <n v="1"/>
    <b v="0"/>
    <s v="publishing/fiction"/>
    <n v="1.1655011655011655E-3"/>
    <n v="5"/>
    <x v="3"/>
    <s v="fiction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x v="764"/>
    <d v="2015-09-10T04:09:21"/>
    <b v="0"/>
    <n v="0"/>
    <b v="0"/>
    <s v="publishing/fiction"/>
    <n v="0"/>
    <e v="#DIV/0!"/>
    <x v="3"/>
    <s v="fiction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x v="765"/>
    <d v="2014-10-19T13:01:24"/>
    <b v="0"/>
    <n v="44"/>
    <b v="0"/>
    <s v="publishing/fiction"/>
    <n v="0.36014285714285715"/>
    <n v="57.295454545454547"/>
    <x v="3"/>
    <s v="fiction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x v="766"/>
    <d v="2015-02-16T18:48:03"/>
    <b v="0"/>
    <n v="0"/>
    <b v="0"/>
    <s v="publishing/fiction"/>
    <n v="0"/>
    <e v="#DIV/0!"/>
    <x v="3"/>
    <s v="fiction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x v="767"/>
    <d v="2015-05-21T03:26:50"/>
    <b v="0"/>
    <n v="3"/>
    <b v="0"/>
    <s v="publishing/fiction"/>
    <n v="3.5400000000000001E-2"/>
    <n v="59"/>
    <x v="3"/>
    <s v="fiction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x v="768"/>
    <d v="2013-12-16T04:58:10"/>
    <b v="0"/>
    <n v="0"/>
    <b v="0"/>
    <s v="publishing/fiction"/>
    <n v="0"/>
    <e v="#DIV/0!"/>
    <x v="3"/>
    <s v="fiction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x v="769"/>
    <d v="2013-12-26T23:54:54"/>
    <b v="0"/>
    <n v="52"/>
    <b v="0"/>
    <s v="publishing/fiction"/>
    <n v="0.41399999999999998"/>
    <n v="31.846153846153847"/>
    <x v="3"/>
    <s v="fiction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x v="770"/>
    <d v="2013-02-24T23:59:29"/>
    <b v="0"/>
    <n v="0"/>
    <b v="0"/>
    <s v="publishing/fiction"/>
    <n v="0"/>
    <e v="#DIV/0!"/>
    <x v="3"/>
    <s v="fiction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x v="771"/>
    <d v="2016-01-30T19:46:42"/>
    <b v="0"/>
    <n v="1"/>
    <b v="0"/>
    <s v="publishing/fiction"/>
    <n v="2.631578947368421E-4"/>
    <n v="10"/>
    <x v="3"/>
    <s v="fiction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x v="772"/>
    <d v="2009-11-01T03:59:00"/>
    <b v="0"/>
    <n v="1"/>
    <b v="0"/>
    <s v="publishing/fiction"/>
    <n v="3.3333333333333333E-2"/>
    <n v="50"/>
    <x v="3"/>
    <s v="fiction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x v="773"/>
    <d v="2015-05-10T23:01:00"/>
    <b v="0"/>
    <n v="2"/>
    <b v="0"/>
    <s v="publishing/fiction"/>
    <n v="8.5129023676509714E-3"/>
    <n v="16"/>
    <x v="3"/>
    <s v="fiction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x v="774"/>
    <d v="2014-02-23T18:43:38"/>
    <b v="0"/>
    <n v="9"/>
    <b v="0"/>
    <s v="publishing/fiction"/>
    <n v="0.70199999999999996"/>
    <n v="39"/>
    <x v="3"/>
    <s v="fiction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x v="775"/>
    <d v="2011-12-16T01:26:35"/>
    <b v="0"/>
    <n v="5"/>
    <b v="0"/>
    <s v="publishing/fiction"/>
    <n v="1.7000000000000001E-2"/>
    <n v="34"/>
    <x v="3"/>
    <s v="fiction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x v="776"/>
    <d v="2015-10-11T05:00:00"/>
    <b v="0"/>
    <n v="57"/>
    <b v="0"/>
    <s v="publishing/fiction"/>
    <n v="0.51400000000000001"/>
    <n v="63.122807017543863"/>
    <x v="3"/>
    <s v="fiction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x v="777"/>
    <d v="2013-07-31T23:32:57"/>
    <b v="0"/>
    <n v="3"/>
    <b v="0"/>
    <s v="publishing/fiction"/>
    <n v="7.0000000000000001E-3"/>
    <n v="7"/>
    <x v="3"/>
    <s v="fiction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x v="778"/>
    <d v="2014-04-30T16:51:20"/>
    <b v="0"/>
    <n v="1"/>
    <b v="0"/>
    <s v="publishing/fiction"/>
    <n v="4.0000000000000001E-3"/>
    <n v="2"/>
    <x v="3"/>
    <s v="fiction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x v="779"/>
    <d v="2010-10-15T04:00:00"/>
    <b v="0"/>
    <n v="6"/>
    <b v="0"/>
    <s v="publishing/fiction"/>
    <n v="2.6666666666666668E-2"/>
    <n v="66.666666666666671"/>
    <x v="3"/>
    <s v="fiction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x v="780"/>
    <d v="2011-05-03T16:10:25"/>
    <b v="0"/>
    <n v="27"/>
    <b v="1"/>
    <s v="music/rock"/>
    <n v="1.04"/>
    <n v="38.518518518518519"/>
    <x v="4"/>
    <s v="rock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x v="781"/>
    <d v="2013-06-08T00:01:14"/>
    <b v="0"/>
    <n v="25"/>
    <b v="1"/>
    <s v="music/rock"/>
    <n v="1.3315375"/>
    <n v="42.609200000000001"/>
    <x v="4"/>
    <s v="rock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x v="782"/>
    <d v="2012-08-25T18:11:42"/>
    <b v="0"/>
    <n v="14"/>
    <b v="1"/>
    <s v="music/rock"/>
    <n v="1"/>
    <n v="50"/>
    <x v="4"/>
    <s v="rock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x v="783"/>
    <d v="2012-04-27T22:00:00"/>
    <b v="0"/>
    <n v="35"/>
    <b v="1"/>
    <s v="music/rock"/>
    <n v="1.4813333333333334"/>
    <n v="63.485714285714288"/>
    <x v="4"/>
    <s v="rock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x v="784"/>
    <d v="2014-03-17T02:35:19"/>
    <b v="0"/>
    <n v="10"/>
    <b v="1"/>
    <s v="music/rock"/>
    <n v="1.0249999999999999"/>
    <n v="102.5"/>
    <x v="4"/>
    <s v="rock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x v="785"/>
    <d v="2013-02-28T14:15:15"/>
    <b v="0"/>
    <n v="29"/>
    <b v="1"/>
    <s v="music/rock"/>
    <n v="1.8062799999999999"/>
    <n v="31.142758620689655"/>
    <x v="4"/>
    <s v="rock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x v="786"/>
    <d v="2012-05-11T15:47:00"/>
    <b v="0"/>
    <n v="44"/>
    <b v="1"/>
    <s v="music/rock"/>
    <n v="1.4279999999999999"/>
    <n v="162.27272727272728"/>
    <x v="4"/>
    <s v="rock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x v="787"/>
    <d v="2013-11-01T15:03:46"/>
    <b v="0"/>
    <n v="17"/>
    <b v="1"/>
    <s v="music/rock"/>
    <n v="1.1416666666666666"/>
    <n v="80.588235294117652"/>
    <x v="4"/>
    <s v="rock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x v="788"/>
    <d v="2012-07-07T03:59:00"/>
    <b v="0"/>
    <n v="34"/>
    <b v="1"/>
    <s v="music/rock"/>
    <n v="2.03505"/>
    <n v="59.85441176470588"/>
    <x v="4"/>
    <s v="rock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x v="789"/>
    <d v="2013-01-21T07:59:00"/>
    <b v="0"/>
    <n v="14"/>
    <b v="1"/>
    <s v="music/rock"/>
    <n v="1.0941176470588236"/>
    <n v="132.85714285714286"/>
    <x v="4"/>
    <s v="rock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x v="790"/>
    <d v="2013-02-01T01:08:59"/>
    <b v="0"/>
    <n v="156"/>
    <b v="1"/>
    <s v="music/rock"/>
    <n v="1.443746"/>
    <n v="92.547820512820508"/>
    <x v="4"/>
    <s v="rock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x v="791"/>
    <d v="2013-11-13T05:59:00"/>
    <b v="0"/>
    <n v="128"/>
    <b v="1"/>
    <s v="music/rock"/>
    <n v="1.0386666666666666"/>
    <n v="60.859375"/>
    <x v="4"/>
    <s v="rock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x v="792"/>
    <d v="2013-11-07T21:58:03"/>
    <b v="0"/>
    <n v="60"/>
    <b v="1"/>
    <s v="music/rock"/>
    <n v="1.0044440000000001"/>
    <n v="41.851833333333339"/>
    <x v="4"/>
    <s v="rock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x v="793"/>
    <d v="2013-07-03T04:59:00"/>
    <b v="0"/>
    <n v="32"/>
    <b v="1"/>
    <s v="music/rock"/>
    <n v="1.0277927272727272"/>
    <n v="88.325937499999995"/>
    <x v="4"/>
    <s v="rock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x v="794"/>
    <d v="2011-09-05T17:06:00"/>
    <b v="0"/>
    <n v="53"/>
    <b v="1"/>
    <s v="music/rock"/>
    <n v="1.0531250000000001"/>
    <n v="158.96226415094338"/>
    <x v="4"/>
    <s v="rock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x v="795"/>
    <d v="2012-04-07T04:59:00"/>
    <b v="0"/>
    <n v="184"/>
    <b v="1"/>
    <s v="music/rock"/>
    <n v="1.1178571428571429"/>
    <n v="85.054347826086953"/>
    <x v="4"/>
    <s v="rock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x v="796"/>
    <d v="2013-09-15T21:10:00"/>
    <b v="0"/>
    <n v="90"/>
    <b v="1"/>
    <s v="music/rock"/>
    <n v="1.0135000000000001"/>
    <n v="112.61111111111111"/>
    <x v="4"/>
    <s v="rock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x v="797"/>
    <d v="2012-04-29T04:00:00"/>
    <b v="0"/>
    <n v="71"/>
    <b v="1"/>
    <s v="music/rock"/>
    <n v="1.0753333333333333"/>
    <n v="45.436619718309856"/>
    <x v="4"/>
    <s v="rock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x v="798"/>
    <d v="2014-09-30T14:09:47"/>
    <b v="0"/>
    <n v="87"/>
    <b v="1"/>
    <s v="music/rock"/>
    <n v="1.1488571428571428"/>
    <n v="46.218390804597703"/>
    <x v="4"/>
    <s v="rock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x v="799"/>
    <d v="2012-04-27T16:00:46"/>
    <b v="0"/>
    <n v="28"/>
    <b v="1"/>
    <s v="music/rock"/>
    <n v="1.0002"/>
    <n v="178.60714285714286"/>
    <x v="4"/>
    <s v="rock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x v="800"/>
    <d v="2014-09-11T10:24:14"/>
    <b v="0"/>
    <n v="56"/>
    <b v="1"/>
    <s v="music/rock"/>
    <n v="1.5213333333333334"/>
    <n v="40.75"/>
    <x v="4"/>
    <s v="rock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x v="801"/>
    <d v="2011-07-01T19:05:20"/>
    <b v="0"/>
    <n v="51"/>
    <b v="1"/>
    <s v="music/rock"/>
    <n v="1.1152149999999998"/>
    <n v="43.733921568627444"/>
    <x v="4"/>
    <s v="rock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x v="802"/>
    <d v="2012-09-17T04:05:00"/>
    <b v="0"/>
    <n v="75"/>
    <b v="1"/>
    <s v="music/rock"/>
    <n v="1.0133333333333334"/>
    <n v="81.066666666666663"/>
    <x v="4"/>
    <s v="rock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x v="803"/>
    <d v="2011-05-29T01:00:00"/>
    <b v="0"/>
    <n v="38"/>
    <b v="1"/>
    <s v="music/rock"/>
    <n v="1.232608695652174"/>
    <n v="74.60526315789474"/>
    <x v="4"/>
    <s v="rock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x v="804"/>
    <d v="2011-07-23T03:59:00"/>
    <b v="0"/>
    <n v="18"/>
    <b v="1"/>
    <s v="music/rock"/>
    <n v="1"/>
    <n v="305.55555555555554"/>
    <x v="4"/>
    <s v="rock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x v="805"/>
    <d v="2011-07-16T23:00:00"/>
    <b v="0"/>
    <n v="54"/>
    <b v="1"/>
    <s v="music/rock"/>
    <n v="1.05"/>
    <n v="58.333333333333336"/>
    <x v="4"/>
    <s v="rock"/>
  </r>
  <r>
    <n v="806"/>
    <s v="Golden Animals NEW Album!"/>
    <s v="Help Golden Animals finish their NEW Album!"/>
    <n v="8000"/>
    <n v="8355"/>
    <x v="0"/>
    <s v="US"/>
    <s v="USD"/>
    <n v="1315413339"/>
    <n v="1312821339"/>
    <x v="806"/>
    <d v="2011-09-07T16:35:39"/>
    <b v="0"/>
    <n v="71"/>
    <b v="1"/>
    <s v="music/rock"/>
    <n v="1.0443750000000001"/>
    <n v="117.67605633802818"/>
    <x v="4"/>
    <s v="rock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x v="807"/>
    <d v="2017-03-01T02:00:00"/>
    <b v="0"/>
    <n v="57"/>
    <b v="1"/>
    <s v="music/rock"/>
    <n v="1.05125"/>
    <n v="73.771929824561397"/>
    <x v="4"/>
    <s v="rock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x v="808"/>
    <d v="2014-12-22T04:59:00"/>
    <b v="0"/>
    <n v="43"/>
    <b v="1"/>
    <s v="music/rock"/>
    <n v="1"/>
    <n v="104.65116279069767"/>
    <x v="4"/>
    <s v="rock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x v="809"/>
    <d v="2014-01-19T20:00:30"/>
    <b v="0"/>
    <n v="52"/>
    <b v="1"/>
    <s v="music/rock"/>
    <n v="1.03775"/>
    <n v="79.82692307692308"/>
    <x v="4"/>
    <s v="rock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x v="810"/>
    <d v="2012-09-01T01:21:02"/>
    <b v="0"/>
    <n v="27"/>
    <b v="1"/>
    <s v="music/rock"/>
    <n v="1.05"/>
    <n v="58.333333333333336"/>
    <x v="4"/>
    <s v="rock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x v="811"/>
    <d v="2013-07-10T16:52:00"/>
    <b v="0"/>
    <n v="12"/>
    <b v="1"/>
    <s v="music/rock"/>
    <n v="1.04"/>
    <n v="86.666666666666671"/>
    <x v="4"/>
    <s v="rock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x v="812"/>
    <d v="2013-03-01T13:58:00"/>
    <b v="0"/>
    <n v="33"/>
    <b v="1"/>
    <s v="music/rock"/>
    <n v="1.5183333333333333"/>
    <n v="27.606060606060606"/>
    <x v="4"/>
    <s v="rock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x v="813"/>
    <d v="2012-07-20T23:02:45"/>
    <b v="0"/>
    <n v="96"/>
    <b v="1"/>
    <s v="music/rock"/>
    <n v="1.59996"/>
    <n v="24.999375000000001"/>
    <x v="4"/>
    <s v="rock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x v="814"/>
    <d v="2011-05-31T18:04:00"/>
    <b v="0"/>
    <n v="28"/>
    <b v="1"/>
    <s v="music/rock"/>
    <n v="1.2729999999999999"/>
    <n v="45.464285714285715"/>
    <x v="4"/>
    <s v="rock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x v="815"/>
    <d v="2014-11-01T22:01:43"/>
    <b v="0"/>
    <n v="43"/>
    <b v="1"/>
    <s v="music/rock"/>
    <n v="1.07"/>
    <n v="99.534883720930239"/>
    <x v="4"/>
    <s v="rock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x v="816"/>
    <d v="2013-04-09T06:30:00"/>
    <b v="0"/>
    <n v="205"/>
    <b v="1"/>
    <s v="music/rock"/>
    <n v="1.1512214285714286"/>
    <n v="39.31"/>
    <x v="4"/>
    <s v="rock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x v="817"/>
    <d v="2012-03-11T04:59:00"/>
    <b v="0"/>
    <n v="23"/>
    <b v="1"/>
    <s v="music/rock"/>
    <n v="1.3711066666666665"/>
    <n v="89.419999999999987"/>
    <x v="4"/>
    <s v="rock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x v="818"/>
    <d v="2012-08-07T17:01:00"/>
    <b v="0"/>
    <n v="19"/>
    <b v="1"/>
    <s v="music/rock"/>
    <n v="1.5571428571428572"/>
    <n v="28.684210526315791"/>
    <x v="4"/>
    <s v="rock"/>
  </r>
  <r>
    <n v="819"/>
    <s v="Winter Tour"/>
    <s v="We are touring the Southeast in support of our new EP"/>
    <n v="400"/>
    <n v="435"/>
    <x v="0"/>
    <s v="US"/>
    <s v="USD"/>
    <n v="1387601040"/>
    <n v="1386806254"/>
    <x v="819"/>
    <d v="2013-12-21T04:44:00"/>
    <b v="0"/>
    <n v="14"/>
    <b v="1"/>
    <s v="music/rock"/>
    <n v="1.0874999999999999"/>
    <n v="31.071428571428573"/>
    <x v="4"/>
    <s v="rock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x v="820"/>
    <d v="2014-06-09T05:00:00"/>
    <b v="0"/>
    <n v="38"/>
    <b v="1"/>
    <s v="music/rock"/>
    <n v="1.3405"/>
    <n v="70.55263157894737"/>
    <x v="4"/>
    <s v="rock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x v="821"/>
    <d v="2015-05-04T04:01:00"/>
    <b v="0"/>
    <n v="78"/>
    <b v="1"/>
    <s v="music/rock"/>
    <n v="1"/>
    <n v="224.12820512820514"/>
    <x v="4"/>
    <s v="rock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x v="822"/>
    <d v="2012-10-05T22:44:10"/>
    <b v="0"/>
    <n v="69"/>
    <b v="1"/>
    <s v="music/rock"/>
    <n v="1.1916666666666667"/>
    <n v="51.811594202898547"/>
    <x v="4"/>
    <s v="rock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x v="823"/>
    <d v="2015-03-22T22:20:52"/>
    <b v="0"/>
    <n v="33"/>
    <b v="1"/>
    <s v="music/rock"/>
    <n v="1.7949999999999999"/>
    <n v="43.515151515151516"/>
    <x v="4"/>
    <s v="rock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x v="824"/>
    <d v="2010-04-18T06:59:00"/>
    <b v="0"/>
    <n v="54"/>
    <b v="1"/>
    <s v="music/rock"/>
    <n v="1.3438124999999999"/>
    <n v="39.816666666666663"/>
    <x v="4"/>
    <s v="rock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x v="825"/>
    <d v="2012-10-29T07:21:24"/>
    <b v="0"/>
    <n v="99"/>
    <b v="1"/>
    <s v="music/rock"/>
    <n v="1.0043200000000001"/>
    <n v="126.8080808080808"/>
    <x v="4"/>
    <s v="rock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x v="826"/>
    <d v="2012-03-25T23:55:30"/>
    <b v="0"/>
    <n v="49"/>
    <b v="1"/>
    <s v="music/rock"/>
    <n v="1.0145454545454546"/>
    <n v="113.87755102040816"/>
    <x v="4"/>
    <s v="rock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x v="827"/>
    <d v="2012-02-14T19:49:00"/>
    <b v="0"/>
    <n v="11"/>
    <b v="1"/>
    <s v="music/rock"/>
    <n v="1.0333333333333334"/>
    <n v="28.181818181818183"/>
    <x v="4"/>
    <s v="rock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x v="828"/>
    <d v="2012-06-25T16:24:00"/>
    <b v="0"/>
    <n v="38"/>
    <b v="1"/>
    <s v="music/rock"/>
    <n v="1.07"/>
    <n v="36.60526315789474"/>
    <x v="4"/>
    <s v="rock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x v="829"/>
    <d v="2016-07-13T19:14:00"/>
    <b v="0"/>
    <n v="16"/>
    <b v="1"/>
    <s v="music/rock"/>
    <n v="1.04"/>
    <n v="32.5"/>
    <x v="4"/>
    <s v="rock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x v="830"/>
    <d v="2013-03-22T11:37:05"/>
    <b v="0"/>
    <n v="32"/>
    <b v="1"/>
    <s v="music/rock"/>
    <n v="1.0783333333333334"/>
    <n v="60.65625"/>
    <x v="4"/>
    <s v="rock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x v="831"/>
    <d v="2012-04-27T15:31:34"/>
    <b v="0"/>
    <n v="20"/>
    <b v="1"/>
    <s v="music/rock"/>
    <n v="2.3333333333333335"/>
    <n v="175"/>
    <x v="4"/>
    <s v="rock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x v="832"/>
    <d v="2012-01-21T08:13:00"/>
    <b v="0"/>
    <n v="154"/>
    <b v="1"/>
    <s v="music/rock"/>
    <n v="1.0060706666666666"/>
    <n v="97.993896103896105"/>
    <x v="4"/>
    <s v="rock"/>
  </r>
  <r>
    <n v="833"/>
    <s v="Ragman Rolls"/>
    <s v="This is an American rock album."/>
    <n v="6000"/>
    <n v="6100"/>
    <x v="0"/>
    <s v="US"/>
    <s v="USD"/>
    <n v="1397941475"/>
    <n v="1395349475"/>
    <x v="833"/>
    <d v="2014-04-19T21:04:35"/>
    <b v="0"/>
    <n v="41"/>
    <b v="1"/>
    <s v="music/rock"/>
    <n v="1.0166666666666666"/>
    <n v="148.78048780487805"/>
    <x v="4"/>
    <s v="rock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x v="834"/>
    <d v="2013-07-01T03:59:00"/>
    <b v="0"/>
    <n v="75"/>
    <b v="1"/>
    <s v="music/rock"/>
    <n v="1.3101818181818181"/>
    <n v="96.08"/>
    <x v="4"/>
    <s v="rock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x v="835"/>
    <d v="2012-05-19T03:00:00"/>
    <b v="0"/>
    <n v="40"/>
    <b v="1"/>
    <s v="music/rock"/>
    <n v="1.1725000000000001"/>
    <n v="58.625"/>
    <x v="4"/>
    <s v="rock"/>
  </r>
  <r>
    <n v="836"/>
    <s v="DESMADRE Full Album + Press Kit"/>
    <s v="An album you can bring home to mom."/>
    <n v="5000"/>
    <n v="5046.5200000000004"/>
    <x v="0"/>
    <s v="US"/>
    <s v="USD"/>
    <n v="1381108918"/>
    <n v="1378516918"/>
    <x v="836"/>
    <d v="2013-10-07T01:21:58"/>
    <b v="0"/>
    <n v="46"/>
    <b v="1"/>
    <s v="music/rock"/>
    <n v="1.009304"/>
    <n v="109.70695652173914"/>
    <x v="4"/>
    <s v="rock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x v="837"/>
    <d v="2014-05-01T23:57:42"/>
    <b v="0"/>
    <n v="62"/>
    <b v="1"/>
    <s v="music/rock"/>
    <n v="1.218"/>
    <n v="49.112903225806448"/>
    <x v="4"/>
    <s v="rock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x v="838"/>
    <d v="2012-01-17T21:33:05"/>
    <b v="0"/>
    <n v="61"/>
    <b v="1"/>
    <s v="music/rock"/>
    <n v="1.454"/>
    <n v="47.672131147540981"/>
    <x v="4"/>
    <s v="rock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x v="839"/>
    <d v="2012-09-22T18:19:16"/>
    <b v="0"/>
    <n v="96"/>
    <b v="1"/>
    <s v="music/rock"/>
    <n v="1.166166"/>
    <n v="60.737812499999997"/>
    <x v="4"/>
    <s v="rock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x v="840"/>
    <d v="2016-09-24T05:26:27"/>
    <b v="0"/>
    <n v="190"/>
    <b v="1"/>
    <s v="music/metal"/>
    <n v="1.2041660000000001"/>
    <n v="63.37715789473684"/>
    <x v="4"/>
    <s v="metal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x v="841"/>
    <d v="2014-11-10T21:07:43"/>
    <b v="1"/>
    <n v="94"/>
    <b v="1"/>
    <s v="music/metal"/>
    <n v="1.0132000000000001"/>
    <n v="53.893617021276597"/>
    <x v="4"/>
    <s v="metal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x v="842"/>
    <d v="2013-10-14T03:59:00"/>
    <b v="1"/>
    <n v="39"/>
    <b v="1"/>
    <s v="music/metal"/>
    <n v="1.0431999999999999"/>
    <n v="66.871794871794876"/>
    <x v="4"/>
    <s v="metal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x v="843"/>
    <d v="2016-12-08T08:00:00"/>
    <b v="0"/>
    <n v="127"/>
    <b v="1"/>
    <s v="music/metal"/>
    <n v="2.6713333333333331"/>
    <n v="63.102362204724407"/>
    <x v="4"/>
    <s v="metal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x v="844"/>
    <d v="2014-11-01T04:59:00"/>
    <b v="1"/>
    <n v="159"/>
    <b v="1"/>
    <s v="music/metal"/>
    <n v="1.9413333333333334"/>
    <n v="36.628930817610062"/>
    <x v="4"/>
    <s v="metal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x v="845"/>
    <d v="2016-09-05T03:59:00"/>
    <b v="0"/>
    <n v="177"/>
    <b v="1"/>
    <s v="music/metal"/>
    <n v="1.203802"/>
    <n v="34.005706214689269"/>
    <x v="4"/>
    <s v="metal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x v="846"/>
    <d v="2014-03-10T14:00:00"/>
    <b v="0"/>
    <n v="47"/>
    <b v="1"/>
    <s v="music/metal"/>
    <n v="1.2200090909090908"/>
    <n v="28.553404255319148"/>
    <x v="4"/>
    <s v="metal"/>
  </r>
  <r>
    <n v="847"/>
    <s v="CENTROPYMUSIC"/>
    <s v="MUSIC WITH MEANING!  MUSIC THAT MATTERS!!!"/>
    <n v="10"/>
    <n v="10"/>
    <x v="0"/>
    <s v="US"/>
    <s v="USD"/>
    <n v="1436555376"/>
    <n v="1433963376"/>
    <x v="847"/>
    <d v="2015-07-10T19:09:36"/>
    <b v="0"/>
    <n v="1"/>
    <b v="1"/>
    <s v="music/metal"/>
    <n v="1"/>
    <n v="10"/>
    <x v="4"/>
    <s v="metal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x v="848"/>
    <d v="2015-04-14T19:00:33"/>
    <b v="0"/>
    <n v="16"/>
    <b v="1"/>
    <s v="music/metal"/>
    <n v="1"/>
    <n v="18.75"/>
    <x v="4"/>
    <s v="metal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x v="849"/>
    <d v="2015-03-16T02:34:24"/>
    <b v="0"/>
    <n v="115"/>
    <b v="1"/>
    <s v="music/metal"/>
    <n v="1.1990000000000001"/>
    <n v="41.704347826086959"/>
    <x v="4"/>
    <s v="metal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x v="850"/>
    <d v="2016-04-25T04:59:00"/>
    <b v="0"/>
    <n v="133"/>
    <b v="1"/>
    <s v="music/metal"/>
    <n v="1.55175"/>
    <n v="46.669172932330824"/>
    <x v="4"/>
    <s v="metal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x v="851"/>
    <d v="2016-07-31T19:45:00"/>
    <b v="0"/>
    <n v="70"/>
    <b v="1"/>
    <s v="music/metal"/>
    <n v="1.3045"/>
    <n v="37.271428571428572"/>
    <x v="4"/>
    <s v="metal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x v="852"/>
    <d v="2016-10-24T21:00:00"/>
    <b v="0"/>
    <n v="62"/>
    <b v="1"/>
    <s v="music/metal"/>
    <n v="1.0497142857142858"/>
    <n v="59.258064516129032"/>
    <x v="4"/>
    <s v="metal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x v="853"/>
    <d v="2015-02-16T19:58:29"/>
    <b v="0"/>
    <n v="10"/>
    <b v="1"/>
    <s v="music/metal"/>
    <n v="1"/>
    <n v="30"/>
    <x v="4"/>
    <s v="metal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x v="854"/>
    <d v="2016-12-28T05:05:46"/>
    <b v="0"/>
    <n v="499"/>
    <b v="1"/>
    <s v="music/metal"/>
    <n v="1.1822050359712231"/>
    <n v="65.8623246492986"/>
    <x v="4"/>
    <s v="metal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x v="855"/>
    <d v="2016-07-24T03:00:17"/>
    <b v="0"/>
    <n v="47"/>
    <b v="1"/>
    <s v="music/metal"/>
    <n v="1.0344827586206897"/>
    <n v="31.914893617021278"/>
    <x v="4"/>
    <s v="metal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x v="856"/>
    <d v="2016-10-25T19:00:00"/>
    <b v="0"/>
    <n v="28"/>
    <b v="1"/>
    <s v="music/metal"/>
    <n v="2.1800000000000002"/>
    <n v="19.464285714285715"/>
    <x v="4"/>
    <s v="metal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x v="857"/>
    <d v="2015-11-25T14:57:11"/>
    <b v="0"/>
    <n v="24"/>
    <b v="1"/>
    <s v="music/metal"/>
    <n v="1"/>
    <n v="50"/>
    <x v="4"/>
    <s v="metal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x v="858"/>
    <d v="2015-04-15T22:59:00"/>
    <b v="0"/>
    <n v="76"/>
    <b v="1"/>
    <s v="music/metal"/>
    <n v="1.4400583333333332"/>
    <n v="22.737763157894737"/>
    <x v="4"/>
    <s v="metal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x v="859"/>
    <d v="2015-06-04T00:00:00"/>
    <b v="0"/>
    <n v="98"/>
    <b v="1"/>
    <s v="music/metal"/>
    <n v="1.0467500000000001"/>
    <n v="42.724489795918366"/>
    <x v="4"/>
    <s v="metal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x v="860"/>
    <d v="2013-11-22T12:35:13"/>
    <b v="0"/>
    <n v="48"/>
    <b v="0"/>
    <s v="music/jazz"/>
    <n v="0.18142857142857144"/>
    <n v="52.916666666666664"/>
    <x v="4"/>
    <s v="jazz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x v="861"/>
    <d v="2016-09-16T23:10:04"/>
    <b v="0"/>
    <n v="2"/>
    <b v="0"/>
    <s v="music/jazz"/>
    <n v="2.2444444444444444E-2"/>
    <n v="50.5"/>
    <x v="4"/>
    <s v="jazz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x v="862"/>
    <d v="2013-11-11T14:19:08"/>
    <b v="0"/>
    <n v="4"/>
    <b v="0"/>
    <s v="music/jazz"/>
    <n v="3.3999999999999998E-3"/>
    <n v="42.5"/>
    <x v="4"/>
    <s v="jazz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x v="863"/>
    <d v="2012-02-12T02:49:26"/>
    <b v="0"/>
    <n v="5"/>
    <b v="0"/>
    <s v="music/jazz"/>
    <n v="4.4999999999999998E-2"/>
    <n v="18"/>
    <x v="4"/>
    <s v="jazz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x v="864"/>
    <d v="2013-10-16T09:59:00"/>
    <b v="0"/>
    <n v="79"/>
    <b v="0"/>
    <s v="music/jazz"/>
    <n v="0.41538461538461541"/>
    <n v="34.177215189873415"/>
    <x v="4"/>
    <s v="jazz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x v="865"/>
    <d v="2013-01-16T18:33:17"/>
    <b v="0"/>
    <n v="2"/>
    <b v="0"/>
    <s v="music/jazz"/>
    <n v="2.0454545454545454E-2"/>
    <n v="22.5"/>
    <x v="4"/>
    <s v="jazz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x v="866"/>
    <d v="2015-02-28T15:10:00"/>
    <b v="0"/>
    <n v="11"/>
    <b v="0"/>
    <s v="music/jazz"/>
    <n v="0.18285714285714286"/>
    <n v="58.18181818181818"/>
    <x v="4"/>
    <s v="jazz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x v="867"/>
    <d v="2009-12-01T04:59:00"/>
    <b v="0"/>
    <n v="11"/>
    <b v="0"/>
    <s v="music/jazz"/>
    <n v="0.2402"/>
    <n v="109.18181818181819"/>
    <x v="4"/>
    <s v="jazz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x v="868"/>
    <d v="2014-01-07T00:39:58"/>
    <b v="0"/>
    <n v="1"/>
    <b v="0"/>
    <s v="music/jazz"/>
    <n v="1.1111111111111111E-3"/>
    <n v="50"/>
    <x v="4"/>
    <s v="jazz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x v="869"/>
    <d v="2013-04-08T19:17:37"/>
    <b v="0"/>
    <n v="3"/>
    <b v="0"/>
    <s v="music/jazz"/>
    <n v="0.11818181818181818"/>
    <n v="346.66666666666669"/>
    <x v="4"/>
    <s v="jazz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x v="870"/>
    <d v="2013-09-01T00:32:03"/>
    <b v="0"/>
    <n v="5"/>
    <b v="0"/>
    <s v="music/jazz"/>
    <n v="3.0999999999999999E-3"/>
    <n v="12.4"/>
    <x v="4"/>
    <s v="jazz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x v="871"/>
    <d v="2013-11-29T14:28:15"/>
    <b v="0"/>
    <n v="12"/>
    <b v="0"/>
    <s v="music/jazz"/>
    <n v="5.4166666666666669E-2"/>
    <n v="27.083333333333332"/>
    <x v="4"/>
    <s v="jazz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x v="872"/>
    <d v="2011-03-10T19:48:47"/>
    <b v="0"/>
    <n v="2"/>
    <b v="0"/>
    <s v="music/jazz"/>
    <n v="8.1250000000000003E-3"/>
    <n v="32.5"/>
    <x v="4"/>
    <s v="jazz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x v="873"/>
    <d v="2012-11-11T05:00:40"/>
    <b v="0"/>
    <n v="5"/>
    <b v="0"/>
    <s v="music/jazz"/>
    <n v="1.2857142857142857E-2"/>
    <n v="9"/>
    <x v="4"/>
    <s v="jazz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x v="874"/>
    <d v="2013-05-04T14:00:34"/>
    <b v="0"/>
    <n v="21"/>
    <b v="0"/>
    <s v="music/jazz"/>
    <n v="0.24333333333333335"/>
    <n v="34.761904761904759"/>
    <x v="4"/>
    <s v="jazz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x v="875"/>
    <d v="2015-09-21T17:22:11"/>
    <b v="0"/>
    <n v="0"/>
    <b v="0"/>
    <s v="music/jazz"/>
    <n v="0"/>
    <e v="#DIV/0!"/>
    <x v="4"/>
    <s v="jazz"/>
  </r>
  <r>
    <n v="876"/>
    <s v="Sound Of Dobells"/>
    <s v="What was the greatest record shop ever?  DOBELLS!"/>
    <n v="3152"/>
    <n v="1286"/>
    <x v="2"/>
    <s v="GB"/>
    <s v="GBP"/>
    <n v="1359978927"/>
    <n v="1357127727"/>
    <x v="876"/>
    <d v="2013-02-04T11:55:27"/>
    <b v="0"/>
    <n v="45"/>
    <b v="0"/>
    <s v="music/jazz"/>
    <n v="0.40799492385786801"/>
    <n v="28.577777777777779"/>
    <x v="4"/>
    <s v="jazz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x v="877"/>
    <d v="2013-12-19T18:56:00"/>
    <b v="0"/>
    <n v="29"/>
    <b v="0"/>
    <s v="music/jazz"/>
    <n v="0.67549999999999999"/>
    <n v="46.586206896551722"/>
    <x v="4"/>
    <s v="jazz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x v="878"/>
    <d v="2010-12-23T05:35:24"/>
    <b v="0"/>
    <n v="2"/>
    <b v="0"/>
    <s v="music/jazz"/>
    <n v="1.2999999999999999E-2"/>
    <n v="32.5"/>
    <x v="4"/>
    <s v="jazz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x v="879"/>
    <d v="2012-05-29T19:55:05"/>
    <b v="0"/>
    <n v="30"/>
    <b v="0"/>
    <s v="music/jazz"/>
    <n v="0.30666666666666664"/>
    <n v="21.466666666666665"/>
    <x v="4"/>
    <s v="jazz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x v="880"/>
    <d v="2012-10-30T07:42:18"/>
    <b v="0"/>
    <n v="8"/>
    <b v="0"/>
    <s v="music/indie rock"/>
    <n v="2.9894179894179893E-2"/>
    <n v="14.125"/>
    <x v="4"/>
    <s v="indie rock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x v="881"/>
    <d v="2012-01-14T06:01:26"/>
    <b v="0"/>
    <n v="1"/>
    <b v="0"/>
    <s v="music/indie rock"/>
    <n v="8.0000000000000002E-3"/>
    <n v="30"/>
    <x v="4"/>
    <s v="indie rock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x v="882"/>
    <d v="2011-09-06T20:39:10"/>
    <b v="0"/>
    <n v="14"/>
    <b v="0"/>
    <s v="music/indie rock"/>
    <n v="0.20133333333333334"/>
    <n v="21.571428571428573"/>
    <x v="4"/>
    <s v="indie rock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x v="883"/>
    <d v="2016-03-02T22:27:15"/>
    <b v="0"/>
    <n v="24"/>
    <b v="0"/>
    <s v="music/indie rock"/>
    <n v="0.4002"/>
    <n v="83.375"/>
    <x v="4"/>
    <s v="indie rock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x v="884"/>
    <d v="2012-05-12T02:31:00"/>
    <b v="0"/>
    <n v="2"/>
    <b v="0"/>
    <s v="music/indie rock"/>
    <n v="0.01"/>
    <n v="10"/>
    <x v="4"/>
    <s v="indie rock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x v="885"/>
    <d v="2016-12-30T22:35:11"/>
    <b v="0"/>
    <n v="21"/>
    <b v="0"/>
    <s v="music/indie rock"/>
    <n v="0.75"/>
    <n v="35.714285714285715"/>
    <x v="4"/>
    <s v="indie rock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x v="886"/>
    <d v="2016-09-15T20:53:33"/>
    <b v="0"/>
    <n v="7"/>
    <b v="0"/>
    <s v="music/indie rock"/>
    <n v="0.41"/>
    <n v="29.285714285714285"/>
    <x v="4"/>
    <s v="indie rock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x v="887"/>
    <d v="2012-05-27T23:00:55"/>
    <b v="0"/>
    <n v="0"/>
    <b v="0"/>
    <s v="music/indie rock"/>
    <n v="0"/>
    <e v="#DIV/0!"/>
    <x v="4"/>
    <s v="indie rock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x v="888"/>
    <d v="2011-09-01T06:00:00"/>
    <b v="0"/>
    <n v="4"/>
    <b v="0"/>
    <s v="music/indie rock"/>
    <n v="7.1999999999999995E-2"/>
    <n v="18"/>
    <x v="4"/>
    <s v="indie rock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x v="889"/>
    <d v="2014-10-05T18:49:03"/>
    <b v="0"/>
    <n v="32"/>
    <b v="0"/>
    <s v="music/indie rock"/>
    <n v="9.4412800000000005E-2"/>
    <n v="73.760000000000005"/>
    <x v="4"/>
    <s v="indie rock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x v="890"/>
    <d v="2013-11-21T17:46:19"/>
    <b v="0"/>
    <n v="4"/>
    <b v="0"/>
    <s v="music/indie rock"/>
    <n v="4.1666666666666664E-2"/>
    <n v="31.25"/>
    <x v="4"/>
    <s v="indie rock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x v="891"/>
    <d v="2014-08-21T00:45:30"/>
    <b v="0"/>
    <n v="9"/>
    <b v="0"/>
    <s v="music/indie rock"/>
    <n v="3.2500000000000001E-2"/>
    <n v="28.888888888888889"/>
    <x v="4"/>
    <s v="indie rock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x v="892"/>
    <d v="2010-08-01T04:00:00"/>
    <b v="0"/>
    <n v="17"/>
    <b v="0"/>
    <s v="music/indie rock"/>
    <n v="0.40749999999999997"/>
    <n v="143.8235294117647"/>
    <x v="4"/>
    <s v="indie rock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x v="893"/>
    <d v="2015-04-01T20:32:43"/>
    <b v="0"/>
    <n v="5"/>
    <b v="0"/>
    <s v="music/indie rock"/>
    <n v="0.1"/>
    <n v="40"/>
    <x v="4"/>
    <s v="indie rock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x v="894"/>
    <d v="2016-06-05T23:33:30"/>
    <b v="0"/>
    <n v="53"/>
    <b v="0"/>
    <s v="music/indie rock"/>
    <n v="0.39169999999999999"/>
    <n v="147.81132075471697"/>
    <x v="4"/>
    <s v="indie rock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x v="895"/>
    <d v="2010-10-25T03:03:49"/>
    <b v="0"/>
    <n v="7"/>
    <b v="0"/>
    <s v="music/indie rock"/>
    <n v="2.4375000000000001E-2"/>
    <n v="27.857142857142858"/>
    <x v="4"/>
    <s v="indie rock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x v="896"/>
    <d v="2015-08-28T04:00:00"/>
    <b v="0"/>
    <n v="72"/>
    <b v="0"/>
    <s v="music/indie rock"/>
    <n v="0.4"/>
    <n v="44.444444444444443"/>
    <x v="4"/>
    <s v="indie rock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x v="897"/>
    <d v="2012-11-28T17:31:48"/>
    <b v="0"/>
    <n v="0"/>
    <b v="0"/>
    <s v="music/indie rock"/>
    <n v="0"/>
    <e v="#DIV/0!"/>
    <x v="4"/>
    <s v="indie rock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x v="898"/>
    <d v="2012-01-15T18:11:50"/>
    <b v="0"/>
    <n v="2"/>
    <b v="0"/>
    <s v="music/indie rock"/>
    <n v="2.8000000000000001E-2"/>
    <n v="35"/>
    <x v="4"/>
    <s v="indie rock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x v="899"/>
    <d v="2011-05-28T02:22:42"/>
    <b v="0"/>
    <n v="8"/>
    <b v="0"/>
    <s v="music/indie rock"/>
    <n v="0.37333333333333335"/>
    <n v="35"/>
    <x v="4"/>
    <s v="indie rock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x v="900"/>
    <d v="2016-03-30T19:23:22"/>
    <b v="0"/>
    <n v="2"/>
    <b v="0"/>
    <s v="music/jazz"/>
    <n v="4.1999999999999997E-3"/>
    <n v="10.5"/>
    <x v="4"/>
    <s v="jazz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x v="901"/>
    <d v="2010-06-08T19:11:00"/>
    <b v="0"/>
    <n v="0"/>
    <b v="0"/>
    <s v="music/jazz"/>
    <n v="0"/>
    <e v="#DIV/0!"/>
    <x v="4"/>
    <s v="jazz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x v="902"/>
    <d v="2014-08-30T15:30:00"/>
    <b v="0"/>
    <n v="3"/>
    <b v="0"/>
    <s v="music/jazz"/>
    <n v="3.0000000000000001E-3"/>
    <n v="30"/>
    <x v="4"/>
    <s v="jazz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x v="903"/>
    <d v="2012-09-23T02:25:00"/>
    <b v="0"/>
    <n v="4"/>
    <b v="0"/>
    <s v="music/jazz"/>
    <n v="3.2000000000000001E-2"/>
    <n v="40"/>
    <x v="4"/>
    <s v="jazz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x v="904"/>
    <d v="2016-01-03T01:55:37"/>
    <b v="0"/>
    <n v="3"/>
    <b v="0"/>
    <s v="music/jazz"/>
    <n v="3.0200000000000001E-3"/>
    <n v="50.333333333333336"/>
    <x v="4"/>
    <s v="jazz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x v="905"/>
    <d v="2011-01-24T05:45:26"/>
    <b v="0"/>
    <n v="6"/>
    <b v="0"/>
    <s v="music/jazz"/>
    <n v="3.0153846153846153E-2"/>
    <n v="32.666666666666664"/>
    <x v="4"/>
    <s v="jazz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x v="906"/>
    <d v="2014-03-13T03:33:10"/>
    <b v="0"/>
    <n v="0"/>
    <b v="0"/>
    <s v="music/jazz"/>
    <n v="0"/>
    <e v="#DIV/0!"/>
    <x v="4"/>
    <s v="jazz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x v="907"/>
    <d v="2011-09-11T04:37:03"/>
    <b v="0"/>
    <n v="0"/>
    <b v="0"/>
    <s v="music/jazz"/>
    <n v="0"/>
    <e v="#DIV/0!"/>
    <x v="4"/>
    <s v="jazz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x v="908"/>
    <d v="2010-07-27T04:59:00"/>
    <b v="0"/>
    <n v="0"/>
    <b v="0"/>
    <s v="music/jazz"/>
    <n v="0"/>
    <e v="#DIV/0!"/>
    <x v="4"/>
    <s v="jazz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x v="909"/>
    <d v="2012-07-23T04:00:00"/>
    <b v="0"/>
    <n v="8"/>
    <b v="0"/>
    <s v="music/jazz"/>
    <n v="3.2500000000000001E-2"/>
    <n v="65"/>
    <x v="4"/>
    <s v="jazz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x v="910"/>
    <d v="2017-03-03T13:05:19"/>
    <b v="0"/>
    <n v="5"/>
    <b v="0"/>
    <s v="music/jazz"/>
    <n v="0.22363636363636363"/>
    <n v="24.6"/>
    <x v="4"/>
    <s v="jazz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x v="911"/>
    <d v="2014-01-24T00:07:25"/>
    <b v="0"/>
    <n v="0"/>
    <b v="0"/>
    <s v="music/jazz"/>
    <n v="0"/>
    <e v="#DIV/0!"/>
    <x v="4"/>
    <s v="jazz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x v="912"/>
    <d v="2012-12-11T03:37:27"/>
    <b v="0"/>
    <n v="2"/>
    <b v="0"/>
    <s v="music/jazz"/>
    <n v="8.5714285714285719E-3"/>
    <n v="15"/>
    <x v="4"/>
    <s v="jazz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x v="913"/>
    <d v="2012-05-05T03:20:19"/>
    <b v="0"/>
    <n v="24"/>
    <b v="0"/>
    <s v="music/jazz"/>
    <n v="6.6066666666666662E-2"/>
    <n v="82.583333333333329"/>
    <x v="4"/>
    <s v="jazz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x v="914"/>
    <d v="2012-08-25T18:19:07"/>
    <b v="0"/>
    <n v="0"/>
    <b v="0"/>
    <s v="music/jazz"/>
    <n v="0"/>
    <e v="#DIV/0!"/>
    <x v="4"/>
    <s v="jazz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x v="915"/>
    <d v="2012-03-01T04:59:00"/>
    <b v="0"/>
    <n v="9"/>
    <b v="0"/>
    <s v="music/jazz"/>
    <n v="5.7692307692307696E-2"/>
    <n v="41.666666666666664"/>
    <x v="4"/>
    <s v="jazz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x v="916"/>
    <d v="2010-10-22T05:00:00"/>
    <b v="0"/>
    <n v="0"/>
    <b v="0"/>
    <s v="music/jazz"/>
    <n v="0"/>
    <e v="#DIV/0!"/>
    <x v="4"/>
    <s v="jazz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x v="917"/>
    <d v="2014-07-14T02:30:00"/>
    <b v="0"/>
    <n v="1"/>
    <b v="0"/>
    <s v="music/jazz"/>
    <n v="6.0000000000000001E-3"/>
    <n v="30"/>
    <x v="4"/>
    <s v="jazz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x v="918"/>
    <d v="2014-12-01T22:59:21"/>
    <b v="0"/>
    <n v="10"/>
    <b v="0"/>
    <s v="music/jazz"/>
    <n v="5.0256410256410255E-2"/>
    <n v="19.600000000000001"/>
    <x v="4"/>
    <s v="jazz"/>
  </r>
  <r>
    <n v="919"/>
    <s v="Jazz CD:  Out of The Blue"/>
    <s v="Cool jazz with a New Orleans flavor."/>
    <n v="20000"/>
    <n v="100"/>
    <x v="2"/>
    <s v="US"/>
    <s v="USD"/>
    <n v="1355930645"/>
    <n v="1352906645"/>
    <x v="919"/>
    <d v="2012-12-19T15:24:05"/>
    <b v="0"/>
    <n v="1"/>
    <b v="0"/>
    <s v="music/jazz"/>
    <n v="5.0000000000000001E-3"/>
    <n v="100"/>
    <x v="4"/>
    <s v="jazz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x v="920"/>
    <d v="2013-11-14T17:07:02"/>
    <b v="0"/>
    <n v="0"/>
    <b v="0"/>
    <s v="music/jazz"/>
    <n v="0"/>
    <e v="#DIV/0!"/>
    <x v="4"/>
    <s v="jazz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x v="921"/>
    <d v="2011-12-12T05:06:16"/>
    <b v="0"/>
    <n v="20"/>
    <b v="0"/>
    <s v="music/jazz"/>
    <n v="0.309"/>
    <n v="231.75"/>
    <x v="4"/>
    <s v="jazz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x v="922"/>
    <d v="2014-10-01T12:43:13"/>
    <b v="0"/>
    <n v="30"/>
    <b v="0"/>
    <s v="music/jazz"/>
    <n v="0.21037037037037037"/>
    <n v="189.33333333333334"/>
    <x v="4"/>
    <s v="jazz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x v="923"/>
    <d v="2014-11-22T00:02:03"/>
    <b v="0"/>
    <n v="6"/>
    <b v="0"/>
    <s v="music/jazz"/>
    <n v="2.1999999999999999E-2"/>
    <n v="55"/>
    <x v="4"/>
    <s v="jazz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x v="924"/>
    <d v="2013-02-13T22:37:49"/>
    <b v="0"/>
    <n v="15"/>
    <b v="0"/>
    <s v="music/jazz"/>
    <n v="0.109"/>
    <n v="21.8"/>
    <x v="4"/>
    <s v="jazz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x v="925"/>
    <d v="2013-11-27T22:08:31"/>
    <b v="0"/>
    <n v="5"/>
    <b v="0"/>
    <s v="music/jazz"/>
    <n v="2.6666666666666668E-2"/>
    <n v="32"/>
    <x v="4"/>
    <s v="jazz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x v="926"/>
    <d v="2010-07-08T22:40:00"/>
    <b v="0"/>
    <n v="0"/>
    <b v="0"/>
    <s v="music/jazz"/>
    <n v="0"/>
    <e v="#DIV/0!"/>
    <x v="4"/>
    <s v="jazz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x v="927"/>
    <d v="2012-05-14T19:44:55"/>
    <b v="0"/>
    <n v="0"/>
    <b v="0"/>
    <s v="music/jazz"/>
    <n v="0"/>
    <e v="#DIV/0!"/>
    <x v="4"/>
    <s v="jazz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x v="928"/>
    <d v="2012-11-18T00:00:00"/>
    <b v="0"/>
    <n v="28"/>
    <b v="0"/>
    <s v="music/jazz"/>
    <n v="0.10862068965517241"/>
    <n v="56.25"/>
    <x v="4"/>
    <s v="jazz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x v="929"/>
    <d v="2012-04-09T04:42:49"/>
    <b v="0"/>
    <n v="0"/>
    <b v="0"/>
    <s v="music/jazz"/>
    <n v="0"/>
    <e v="#DIV/0!"/>
    <x v="4"/>
    <s v="jazz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x v="930"/>
    <d v="2010-06-25T21:32:00"/>
    <b v="0"/>
    <n v="5"/>
    <b v="0"/>
    <s v="music/jazz"/>
    <n v="0.38333333333333336"/>
    <n v="69"/>
    <x v="4"/>
    <s v="jazz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x v="931"/>
    <d v="2014-03-16T22:00:00"/>
    <b v="0"/>
    <n v="7"/>
    <b v="0"/>
    <s v="music/jazz"/>
    <n v="6.5500000000000003E-2"/>
    <n v="18.714285714285715"/>
    <x v="4"/>
    <s v="jazz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x v="932"/>
    <d v="2013-03-22T22:15:45"/>
    <b v="0"/>
    <n v="30"/>
    <b v="0"/>
    <s v="music/jazz"/>
    <n v="0.14536842105263159"/>
    <n v="46.033333333333331"/>
    <x v="4"/>
    <s v="jazz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x v="933"/>
    <d v="2014-05-12T04:03:29"/>
    <b v="0"/>
    <n v="2"/>
    <b v="0"/>
    <s v="music/jazz"/>
    <n v="0.06"/>
    <n v="60"/>
    <x v="4"/>
    <s v="jazz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x v="934"/>
    <d v="2014-05-04T06:00:00"/>
    <b v="0"/>
    <n v="30"/>
    <b v="0"/>
    <s v="music/jazz"/>
    <n v="0.30399999999999999"/>
    <n v="50.666666666666664"/>
    <x v="4"/>
    <s v="jazz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x v="935"/>
    <d v="2016-01-29T08:00:29"/>
    <b v="0"/>
    <n v="2"/>
    <b v="0"/>
    <s v="music/jazz"/>
    <n v="1.4285714285714285E-2"/>
    <n v="25"/>
    <x v="4"/>
    <s v="jazz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x v="936"/>
    <d v="2012-01-18T20:00:00"/>
    <b v="0"/>
    <n v="0"/>
    <b v="0"/>
    <s v="music/jazz"/>
    <n v="0"/>
    <e v="#DIV/0!"/>
    <x v="4"/>
    <s v="jazz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x v="937"/>
    <d v="2013-11-03T20:09:17"/>
    <b v="0"/>
    <n v="2"/>
    <b v="0"/>
    <s v="music/jazz"/>
    <n v="1.1428571428571429E-2"/>
    <n v="20"/>
    <x v="4"/>
    <s v="jazz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x v="938"/>
    <d v="2012-09-02T11:30:48"/>
    <b v="0"/>
    <n v="1"/>
    <b v="0"/>
    <s v="music/jazz"/>
    <n v="3.5714285714285713E-3"/>
    <n v="25"/>
    <x v="4"/>
    <s v="jazz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x v="939"/>
    <d v="2013-06-30T19:58:00"/>
    <b v="0"/>
    <n v="2"/>
    <b v="0"/>
    <s v="music/jazz"/>
    <n v="1.4545454545454545E-2"/>
    <n v="20"/>
    <x v="4"/>
    <s v="jazz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x v="940"/>
    <d v="2015-08-11T00:12:06"/>
    <b v="0"/>
    <n v="14"/>
    <b v="0"/>
    <s v="technology/wearables"/>
    <n v="0.17155555555555554"/>
    <n v="110.28571428571429"/>
    <x v="2"/>
    <s v="wearables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x v="941"/>
    <d v="2017-02-10T02:19:05"/>
    <b v="0"/>
    <n v="31"/>
    <b v="0"/>
    <s v="technology/wearables"/>
    <n v="2.3220000000000001E-2"/>
    <n v="37.451612903225808"/>
    <x v="2"/>
    <s v="wearables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x v="942"/>
    <d v="2016-02-18T20:14:20"/>
    <b v="0"/>
    <n v="16"/>
    <b v="0"/>
    <s v="technology/wearables"/>
    <n v="8.9066666666666669E-2"/>
    <n v="41.75"/>
    <x v="2"/>
    <s v="wearables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x v="943"/>
    <d v="2016-11-29T17:01:45"/>
    <b v="0"/>
    <n v="12"/>
    <b v="0"/>
    <s v="technology/wearables"/>
    <n v="9.633333333333334E-2"/>
    <n v="24.083333333333332"/>
    <x v="2"/>
    <s v="wearables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x v="944"/>
    <d v="2016-04-18T14:00:00"/>
    <b v="0"/>
    <n v="96"/>
    <b v="0"/>
    <s v="technology/wearables"/>
    <n v="0.13325999999999999"/>
    <n v="69.40625"/>
    <x v="2"/>
    <s v="wearables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x v="945"/>
    <d v="2017-02-18T23:59:00"/>
    <b v="0"/>
    <n v="16"/>
    <b v="0"/>
    <s v="technology/wearables"/>
    <n v="2.4840000000000001E-2"/>
    <n v="155.25"/>
    <x v="2"/>
    <s v="wearables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x v="946"/>
    <d v="2016-09-09T18:00:48"/>
    <b v="0"/>
    <n v="5"/>
    <b v="0"/>
    <s v="technology/wearables"/>
    <n v="1.9066666666666666E-2"/>
    <n v="57.2"/>
    <x v="2"/>
    <s v="wearables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x v="947"/>
    <d v="2016-06-30T18:45:06"/>
    <b v="0"/>
    <n v="0"/>
    <b v="0"/>
    <s v="technology/wearables"/>
    <n v="0"/>
    <e v="#DIV/0!"/>
    <x v="2"/>
    <s v="wearables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x v="948"/>
    <d v="2016-03-12T19:52:44"/>
    <b v="0"/>
    <n v="8"/>
    <b v="0"/>
    <s v="technology/wearables"/>
    <n v="0.12"/>
    <n v="60"/>
    <x v="2"/>
    <s v="wearables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x v="949"/>
    <d v="2016-02-21T01:02:56"/>
    <b v="0"/>
    <n v="7"/>
    <b v="0"/>
    <s v="technology/wearables"/>
    <n v="1.3650000000000001E-2"/>
    <n v="39"/>
    <x v="2"/>
    <s v="wearables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x v="950"/>
    <d v="2016-01-17T18:01:01"/>
    <b v="0"/>
    <n v="24"/>
    <b v="0"/>
    <s v="technology/wearables"/>
    <n v="0.28039999999999998"/>
    <n v="58.416666666666664"/>
    <x v="2"/>
    <s v="wearables"/>
  </r>
  <r>
    <n v="951"/>
    <s v="Smart Harness"/>
    <s v="Revolutionizing the way we walk our dogs!"/>
    <n v="50000"/>
    <n v="19195"/>
    <x v="2"/>
    <s v="US"/>
    <s v="USD"/>
    <n v="1465054872"/>
    <n v="1461166872"/>
    <x v="951"/>
    <d v="2016-06-04T15:41:12"/>
    <b v="0"/>
    <n v="121"/>
    <b v="0"/>
    <s v="technology/wearables"/>
    <n v="0.38390000000000002"/>
    <n v="158.63636363636363"/>
    <x v="2"/>
    <s v="wearables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x v="952"/>
    <d v="2016-11-18T15:43:32"/>
    <b v="0"/>
    <n v="196"/>
    <b v="0"/>
    <s v="technology/wearables"/>
    <n v="0.39942857142857141"/>
    <n v="99.857142857142861"/>
    <x v="2"/>
    <s v="wearables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x v="953"/>
    <d v="2015-01-25T03:56:39"/>
    <b v="0"/>
    <n v="5"/>
    <b v="0"/>
    <s v="technology/wearables"/>
    <n v="8.3999999999999995E-3"/>
    <n v="25.2"/>
    <x v="2"/>
    <s v="wearables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x v="954"/>
    <d v="2015-08-20T20:00:39"/>
    <b v="0"/>
    <n v="73"/>
    <b v="0"/>
    <s v="technology/wearables"/>
    <n v="0.43406666666666666"/>
    <n v="89.191780821917803"/>
    <x v="2"/>
    <s v="wearables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x v="955"/>
    <d v="2016-09-13T07:05:00"/>
    <b v="0"/>
    <n v="93"/>
    <b v="0"/>
    <s v="technology/wearables"/>
    <n v="5.6613333333333335E-2"/>
    <n v="182.6236559139785"/>
    <x v="2"/>
    <s v="wearables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x v="956"/>
    <d v="2015-04-26T20:55:59"/>
    <b v="0"/>
    <n v="17"/>
    <b v="0"/>
    <s v="technology/wearables"/>
    <n v="1.7219999999999999E-2"/>
    <n v="50.647058823529413"/>
    <x v="2"/>
    <s v="wearables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x v="957"/>
    <d v="2016-11-17T14:15:33"/>
    <b v="0"/>
    <n v="7"/>
    <b v="0"/>
    <s v="technology/wearables"/>
    <n v="1.9416666666666665E-2"/>
    <n v="33.285714285714285"/>
    <x v="2"/>
    <s v="wearables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x v="958"/>
    <d v="2015-04-10T04:59:00"/>
    <b v="0"/>
    <n v="17"/>
    <b v="0"/>
    <s v="technology/wearables"/>
    <n v="0.11328275684711328"/>
    <n v="51.823529411764703"/>
    <x v="2"/>
    <s v="wearables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x v="959"/>
    <d v="2015-01-19T04:11:05"/>
    <b v="0"/>
    <n v="171"/>
    <b v="0"/>
    <s v="technology/wearables"/>
    <n v="0.3886"/>
    <n v="113.62573099415205"/>
    <x v="2"/>
    <s v="wearables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x v="960"/>
    <d v="2017-03-14T14:02:35"/>
    <b v="0"/>
    <n v="188"/>
    <b v="0"/>
    <s v="technology/wearables"/>
    <n v="0.46100628930817611"/>
    <n v="136.46276595744681"/>
    <x v="2"/>
    <s v="wearables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x v="961"/>
    <d v="2017-02-20T19:00:00"/>
    <b v="0"/>
    <n v="110"/>
    <b v="0"/>
    <s v="technology/wearables"/>
    <n v="0.42188421052631581"/>
    <n v="364.35454545454547"/>
    <x v="2"/>
    <s v="wearables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x v="962"/>
    <d v="2016-02-11T17:05:53"/>
    <b v="0"/>
    <n v="37"/>
    <b v="0"/>
    <s v="technology/wearables"/>
    <n v="0.2848"/>
    <n v="19.243243243243242"/>
    <x v="2"/>
    <s v="wearables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x v="963"/>
    <d v="2016-10-17T15:15:19"/>
    <b v="0"/>
    <n v="9"/>
    <b v="0"/>
    <s v="technology/wearables"/>
    <n v="1.0771428571428571E-2"/>
    <n v="41.888888888888886"/>
    <x v="2"/>
    <s v="wearables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x v="964"/>
    <d v="2015-09-01T15:05:19"/>
    <b v="0"/>
    <n v="29"/>
    <b v="0"/>
    <s v="technology/wearables"/>
    <n v="7.9909090909090902E-3"/>
    <n v="30.310344827586206"/>
    <x v="2"/>
    <s v="wearables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x v="965"/>
    <d v="2016-10-26T03:59:00"/>
    <b v="0"/>
    <n v="6"/>
    <b v="0"/>
    <s v="technology/wearables"/>
    <n v="1.192E-2"/>
    <n v="49.666666666666664"/>
    <x v="2"/>
    <s v="wearables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x v="966"/>
    <d v="2016-10-06T15:15:32"/>
    <b v="0"/>
    <n v="30"/>
    <b v="0"/>
    <s v="technology/wearables"/>
    <n v="0.14799999999999999"/>
    <n v="59.2"/>
    <x v="2"/>
    <s v="wearables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x v="967"/>
    <d v="2016-04-22T05:06:14"/>
    <b v="0"/>
    <n v="81"/>
    <b v="0"/>
    <s v="technology/wearables"/>
    <n v="0.17810000000000001"/>
    <n v="43.97530864197531"/>
    <x v="2"/>
    <s v="wearables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x v="968"/>
    <d v="2014-08-15T20:20:34"/>
    <b v="0"/>
    <n v="4"/>
    <b v="0"/>
    <s v="technology/wearables"/>
    <n v="1.325E-2"/>
    <n v="26.5"/>
    <x v="2"/>
    <s v="wearables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x v="969"/>
    <d v="2017-02-09T07:16:47"/>
    <b v="0"/>
    <n v="11"/>
    <b v="0"/>
    <s v="technology/wearables"/>
    <n v="0.46666666666666667"/>
    <n v="1272.7272727272727"/>
    <x v="2"/>
    <s v="wearables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x v="970"/>
    <d v="2017-01-23T04:59:00"/>
    <b v="0"/>
    <n v="14"/>
    <b v="0"/>
    <s v="technology/wearables"/>
    <n v="0.4592"/>
    <n v="164"/>
    <x v="2"/>
    <s v="wearables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x v="971"/>
    <d v="2015-06-01T17:01:00"/>
    <b v="0"/>
    <n v="5"/>
    <b v="0"/>
    <s v="technology/wearables"/>
    <n v="2.2599999999999999E-3"/>
    <n v="45.2"/>
    <x v="2"/>
    <s v="wearables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x v="972"/>
    <d v="2014-09-04T06:59:00"/>
    <b v="0"/>
    <n v="45"/>
    <b v="0"/>
    <s v="technology/wearables"/>
    <n v="0.34625"/>
    <n v="153.88888888888889"/>
    <x v="2"/>
    <s v="wearables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x v="973"/>
    <d v="2015-11-09T01:21:33"/>
    <b v="0"/>
    <n v="8"/>
    <b v="0"/>
    <s v="technology/wearables"/>
    <n v="2.0549999999999999E-2"/>
    <n v="51.375"/>
    <x v="2"/>
    <s v="wearables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x v="974"/>
    <d v="2016-03-25T16:59:16"/>
    <b v="0"/>
    <n v="3"/>
    <b v="0"/>
    <s v="technology/wearables"/>
    <n v="5.5999999999999999E-3"/>
    <n v="93.333333333333329"/>
    <x v="2"/>
    <s v="wearables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x v="975"/>
    <d v="2016-06-28T16:43:05"/>
    <b v="0"/>
    <n v="24"/>
    <b v="0"/>
    <s v="technology/wearables"/>
    <n v="2.6069999999999999E-2"/>
    <n v="108.625"/>
    <x v="2"/>
    <s v="wearables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x v="976"/>
    <d v="2015-08-14T01:24:57"/>
    <b v="0"/>
    <n v="18"/>
    <b v="0"/>
    <s v="technology/wearables"/>
    <n v="1.9259999999999999E-2"/>
    <n v="160.5"/>
    <x v="2"/>
    <s v="wearables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x v="977"/>
    <d v="2016-02-21T22:36:37"/>
    <b v="0"/>
    <n v="12"/>
    <b v="0"/>
    <s v="technology/wearables"/>
    <n v="0.33666666666666667"/>
    <n v="75.75"/>
    <x v="2"/>
    <s v="wearables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x v="978"/>
    <d v="2016-02-25T07:25:01"/>
    <b v="0"/>
    <n v="123"/>
    <b v="0"/>
    <s v="technology/wearables"/>
    <n v="0.5626326718299024"/>
    <n v="790.83739837398377"/>
    <x v="2"/>
    <s v="wearables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x v="979"/>
    <d v="2016-06-20T18:59:00"/>
    <b v="0"/>
    <n v="96"/>
    <b v="0"/>
    <s v="technology/wearables"/>
    <n v="0.82817600000000002"/>
    <n v="301.93916666666667"/>
    <x v="2"/>
    <s v="wearables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x v="980"/>
    <d v="2014-11-30T22:42:02"/>
    <b v="0"/>
    <n v="31"/>
    <b v="0"/>
    <s v="technology/wearables"/>
    <n v="0.14860000000000001"/>
    <n v="47.935483870967744"/>
    <x v="2"/>
    <s v="wearables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x v="981"/>
    <d v="2014-08-09T22:43:42"/>
    <b v="0"/>
    <n v="4"/>
    <b v="0"/>
    <s v="technology/wearables"/>
    <n v="1.2375123751237513E-4"/>
    <n v="2.75"/>
    <x v="2"/>
    <s v="wearables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x v="982"/>
    <d v="2016-10-02T18:04:46"/>
    <b v="0"/>
    <n v="3"/>
    <b v="0"/>
    <s v="technology/wearables"/>
    <n v="1.7142857142857143E-4"/>
    <n v="1"/>
    <x v="2"/>
    <s v="wearables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x v="983"/>
    <d v="2016-08-23T20:54:00"/>
    <b v="0"/>
    <n v="179"/>
    <b v="0"/>
    <s v="technology/wearables"/>
    <n v="0.2950613611721471"/>
    <n v="171.79329608938548"/>
    <x v="2"/>
    <s v="wearables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x v="984"/>
    <d v="2015-03-28T01:46:48"/>
    <b v="0"/>
    <n v="3"/>
    <b v="0"/>
    <s v="technology/wearables"/>
    <n v="1.06E-2"/>
    <n v="35.333333333333336"/>
    <x v="2"/>
    <s v="wearables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x v="985"/>
    <d v="2015-12-31T23:00:00"/>
    <b v="0"/>
    <n v="23"/>
    <b v="0"/>
    <s v="technology/wearables"/>
    <n v="6.2933333333333327E-2"/>
    <n v="82.086956521739125"/>
    <x v="2"/>
    <s v="wearables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x v="986"/>
    <d v="2016-01-10T00:00:00"/>
    <b v="0"/>
    <n v="23"/>
    <b v="0"/>
    <s v="technology/wearables"/>
    <n v="0.1275"/>
    <n v="110.8695652173913"/>
    <x v="2"/>
    <s v="wearables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x v="987"/>
    <d v="2014-06-23T07:04:10"/>
    <b v="0"/>
    <n v="41"/>
    <b v="0"/>
    <s v="technology/wearables"/>
    <n v="0.13220000000000001"/>
    <n v="161.21951219512195"/>
    <x v="2"/>
    <s v="wearables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x v="988"/>
    <d v="2016-10-01T08:33:45"/>
    <b v="0"/>
    <n v="0"/>
    <b v="0"/>
    <s v="technology/wearables"/>
    <n v="0"/>
    <e v="#DIV/0!"/>
    <x v="2"/>
    <s v="wearables"/>
  </r>
  <r>
    <n v="989"/>
    <s v="Power Rope"/>
    <s v="The most useful phone charger you will ever buy"/>
    <n v="10000"/>
    <n v="1677"/>
    <x v="2"/>
    <s v="US"/>
    <s v="USD"/>
    <n v="1475101495"/>
    <n v="1472509495"/>
    <x v="989"/>
    <d v="2016-09-28T22:24:55"/>
    <b v="0"/>
    <n v="32"/>
    <b v="0"/>
    <s v="technology/wearables"/>
    <n v="0.16769999999999999"/>
    <n v="52.40625"/>
    <x v="2"/>
    <s v="wearables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x v="990"/>
    <d v="2014-09-03T18:49:24"/>
    <b v="0"/>
    <n v="2"/>
    <b v="0"/>
    <s v="technology/wearables"/>
    <n v="1.0399999999999999E-3"/>
    <n v="13"/>
    <x v="2"/>
    <s v="wearables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x v="991"/>
    <d v="2016-07-12T18:51:00"/>
    <b v="0"/>
    <n v="7"/>
    <b v="0"/>
    <s v="technology/wearables"/>
    <n v="4.24E-2"/>
    <n v="30.285714285714285"/>
    <x v="2"/>
    <s v="wearables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x v="992"/>
    <d v="2016-05-07T21:11:59"/>
    <b v="0"/>
    <n v="4"/>
    <b v="0"/>
    <s v="technology/wearables"/>
    <n v="4.6699999999999997E-3"/>
    <n v="116.75"/>
    <x v="2"/>
    <s v="wearables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x v="993"/>
    <d v="2016-11-12T05:00:00"/>
    <b v="0"/>
    <n v="196"/>
    <b v="0"/>
    <s v="technology/wearables"/>
    <n v="0.25087142857142858"/>
    <n v="89.59693877551021"/>
    <x v="2"/>
    <s v="wearables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x v="994"/>
    <d v="2014-11-30T22:59:00"/>
    <b v="0"/>
    <n v="11"/>
    <b v="0"/>
    <s v="technology/wearables"/>
    <n v="2.3345000000000001E-2"/>
    <n v="424.45454545454544"/>
    <x v="2"/>
    <s v="wearables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x v="995"/>
    <d v="2014-11-29T16:00:00"/>
    <b v="0"/>
    <n v="9"/>
    <b v="0"/>
    <s v="technology/wearables"/>
    <n v="7.2599999999999998E-2"/>
    <n v="80.666666666666671"/>
    <x v="2"/>
    <s v="wearables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x v="996"/>
    <d v="2014-07-27T15:27:00"/>
    <b v="0"/>
    <n v="5"/>
    <b v="0"/>
    <s v="technology/wearables"/>
    <n v="1.6250000000000001E-2"/>
    <n v="13"/>
    <x v="2"/>
    <s v="wearables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x v="997"/>
    <d v="2014-11-28T03:28:17"/>
    <b v="0"/>
    <n v="8"/>
    <b v="0"/>
    <s v="technology/wearables"/>
    <n v="1.2999999999999999E-2"/>
    <n v="8.125"/>
    <x v="2"/>
    <s v="wearables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x v="998"/>
    <d v="2015-11-19T05:03:21"/>
    <b v="0"/>
    <n v="229"/>
    <b v="0"/>
    <s v="technology/wearables"/>
    <n v="0.58558333333333334"/>
    <n v="153.42794759825327"/>
    <x v="2"/>
    <s v="wearables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x v="999"/>
    <d v="2014-11-13T08:02:00"/>
    <b v="0"/>
    <n v="40"/>
    <b v="0"/>
    <s v="technology/wearables"/>
    <n v="7.7886666666666673E-2"/>
    <n v="292.07499999999999"/>
    <x v="2"/>
    <s v="wearables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x v="1000"/>
    <d v="2017-03-15T00:26:00"/>
    <b v="0"/>
    <n v="6"/>
    <b v="0"/>
    <s v="technology/wearables"/>
    <n v="2.2157147647256063E-2"/>
    <n v="3304"/>
    <x v="2"/>
    <s v="wearables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x v="1001"/>
    <d v="2017-01-30T17:16:53"/>
    <b v="0"/>
    <n v="4"/>
    <b v="0"/>
    <s v="technology/wearables"/>
    <n v="1.04"/>
    <n v="1300"/>
    <x v="2"/>
    <s v="wearables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x v="1002"/>
    <d v="2015-12-17T05:59:00"/>
    <b v="0"/>
    <n v="22"/>
    <b v="0"/>
    <s v="technology/wearables"/>
    <n v="0.29602960296029601"/>
    <n v="134.54545454545453"/>
    <x v="2"/>
    <s v="wearables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x v="1003"/>
    <d v="2017-03-16T16:01:01"/>
    <b v="0"/>
    <n v="15"/>
    <b v="0"/>
    <s v="technology/wearables"/>
    <n v="0.16055"/>
    <n v="214.06666666666666"/>
    <x v="2"/>
    <s v="wearables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x v="1004"/>
    <d v="2016-02-18T17:00:27"/>
    <b v="0"/>
    <n v="95"/>
    <b v="0"/>
    <s v="technology/wearables"/>
    <n v="0.82208000000000003"/>
    <n v="216.33684210526314"/>
    <x v="2"/>
    <s v="wearables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x v="1005"/>
    <d v="2015-10-30T14:59:43"/>
    <b v="0"/>
    <n v="161"/>
    <b v="0"/>
    <s v="technology/wearables"/>
    <n v="0.75051000000000001"/>
    <n v="932.31055900621118"/>
    <x v="2"/>
    <s v="wearables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x v="1006"/>
    <d v="2014-12-12T07:11:00"/>
    <b v="0"/>
    <n v="8"/>
    <b v="0"/>
    <s v="technology/wearables"/>
    <n v="5.8500000000000003E-2"/>
    <n v="29.25"/>
    <x v="2"/>
    <s v="wearables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x v="1007"/>
    <d v="2016-12-14T15:00:23"/>
    <b v="0"/>
    <n v="76"/>
    <b v="0"/>
    <s v="technology/wearables"/>
    <n v="0.44319999999999998"/>
    <n v="174.94736842105263"/>
    <x v="2"/>
    <s v="wearables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x v="1008"/>
    <d v="2016-12-28T19:25:15"/>
    <b v="0"/>
    <n v="1"/>
    <b v="0"/>
    <s v="technology/wearables"/>
    <n v="2.6737967914438501E-3"/>
    <n v="250"/>
    <x v="2"/>
    <s v="wearables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x v="1009"/>
    <d v="2016-06-19T14:30:46"/>
    <b v="0"/>
    <n v="101"/>
    <b v="0"/>
    <s v="technology/wearables"/>
    <n v="0.1313"/>
    <n v="65"/>
    <x v="2"/>
    <s v="wearables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x v="1010"/>
    <d v="2016-09-05T02:59:00"/>
    <b v="0"/>
    <n v="4"/>
    <b v="0"/>
    <s v="technology/wearables"/>
    <n v="1.9088937093275488E-3"/>
    <n v="55"/>
    <x v="2"/>
    <s v="wearables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x v="1011"/>
    <d v="2014-12-18T21:33:15"/>
    <b v="0"/>
    <n v="1"/>
    <b v="0"/>
    <s v="technology/wearables"/>
    <n v="3.7499999999999999E-3"/>
    <n v="75"/>
    <x v="2"/>
    <s v="wearables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x v="1012"/>
    <d v="2017-01-24T10:34:12"/>
    <b v="0"/>
    <n v="775"/>
    <b v="0"/>
    <s v="technology/wearables"/>
    <n v="215.35021"/>
    <n v="1389.3561935483872"/>
    <x v="2"/>
    <s v="wearables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x v="1013"/>
    <d v="2015-12-29T20:00:00"/>
    <b v="0"/>
    <n v="90"/>
    <b v="0"/>
    <s v="technology/wearables"/>
    <n v="0.34527999999999998"/>
    <n v="95.911111111111111"/>
    <x v="2"/>
    <s v="wearables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x v="1014"/>
    <d v="2015-01-01T00:03:35"/>
    <b v="0"/>
    <n v="16"/>
    <b v="0"/>
    <s v="technology/wearables"/>
    <n v="0.30599999999999999"/>
    <n v="191.25"/>
    <x v="2"/>
    <s v="wearables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x v="1015"/>
    <d v="2015-11-25T22:04:55"/>
    <b v="0"/>
    <n v="6"/>
    <b v="0"/>
    <s v="technology/wearables"/>
    <n v="2.6666666666666668E-2"/>
    <n v="40"/>
    <x v="2"/>
    <s v="wearables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x v="1016"/>
    <d v="2016-04-07T01:34:16"/>
    <b v="0"/>
    <n v="38"/>
    <b v="0"/>
    <s v="technology/wearables"/>
    <n v="2.8420000000000001E-2"/>
    <n v="74.78947368421052"/>
    <x v="2"/>
    <s v="wearables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x v="1017"/>
    <d v="2015-11-21T17:12:15"/>
    <b v="0"/>
    <n v="355"/>
    <b v="0"/>
    <s v="technology/wearables"/>
    <n v="0.22878799999999999"/>
    <n v="161.11830985915492"/>
    <x v="2"/>
    <s v="wearables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x v="1018"/>
    <d v="2016-07-14T11:48:53"/>
    <b v="0"/>
    <n v="7"/>
    <b v="0"/>
    <s v="technology/wearables"/>
    <n v="3.1050000000000001E-2"/>
    <n v="88.714285714285708"/>
    <x v="2"/>
    <s v="wearables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x v="1019"/>
    <d v="2015-02-04T23:22:29"/>
    <b v="0"/>
    <n v="400"/>
    <b v="0"/>
    <s v="technology/wearables"/>
    <n v="0.47333333333333333"/>
    <n v="53.25"/>
    <x v="2"/>
    <s v="wearables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x v="1020"/>
    <d v="2015-06-02T00:47:00"/>
    <b v="0"/>
    <n v="30"/>
    <b v="1"/>
    <s v="music/electronic music"/>
    <n v="2.0554838709677421"/>
    <n v="106.2"/>
    <x v="4"/>
    <s v="electronic music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x v="1021"/>
    <d v="2015-10-17T04:00:00"/>
    <b v="1"/>
    <n v="478"/>
    <b v="1"/>
    <s v="music/electronic music"/>
    <n v="3.5180366666666667"/>
    <n v="22.079728033472804"/>
    <x v="4"/>
    <s v="electronic music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x v="1022"/>
    <d v="2015-05-17T15:31:17"/>
    <b v="1"/>
    <n v="74"/>
    <b v="1"/>
    <s v="music/electronic music"/>
    <n v="1.149"/>
    <n v="31.054054054054053"/>
    <x v="4"/>
    <s v="electronic music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x v="1023"/>
    <d v="2015-06-20T22:04:21"/>
    <b v="0"/>
    <n v="131"/>
    <b v="1"/>
    <s v="music/electronic music"/>
    <n v="2.3715000000000002"/>
    <n v="36.206106870229007"/>
    <x v="4"/>
    <s v="electronic music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x v="1024"/>
    <d v="2016-01-31T13:56:03"/>
    <b v="1"/>
    <n v="61"/>
    <b v="1"/>
    <s v="music/electronic music"/>
    <n v="1.1863774999999999"/>
    <n v="388.9762295081967"/>
    <x v="4"/>
    <s v="electronic music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x v="1025"/>
    <d v="2015-03-16T19:00:37"/>
    <b v="1"/>
    <n v="1071"/>
    <b v="1"/>
    <s v="music/electronic music"/>
    <n v="1.099283142857143"/>
    <n v="71.848571428571432"/>
    <x v="4"/>
    <s v="electronic music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x v="1026"/>
    <d v="2016-03-31T08:46:56"/>
    <b v="1"/>
    <n v="122"/>
    <b v="1"/>
    <s v="music/electronic music"/>
    <n v="1.0000828571428571"/>
    <n v="57.381803278688523"/>
    <x v="4"/>
    <s v="electronic music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x v="1027"/>
    <d v="2014-10-23T00:49:07"/>
    <b v="1"/>
    <n v="111"/>
    <b v="1"/>
    <s v="music/electronic music"/>
    <n v="1.0309292094387414"/>
    <n v="69.666666666666671"/>
    <x v="4"/>
    <s v="electronic music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x v="1028"/>
    <d v="2017-03-06T20:00:00"/>
    <b v="1"/>
    <n v="255"/>
    <b v="1"/>
    <s v="music/electronic music"/>
    <n v="1.1727000000000001"/>
    <n v="45.988235294117644"/>
    <x v="4"/>
    <s v="electronic music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x v="1029"/>
    <d v="2015-04-04T21:59:00"/>
    <b v="0"/>
    <n v="141"/>
    <b v="1"/>
    <s v="music/electronic music"/>
    <n v="1.1175999999999999"/>
    <n v="79.262411347517727"/>
    <x v="4"/>
    <s v="electronic music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x v="1030"/>
    <d v="2016-09-12T11:35:49"/>
    <b v="0"/>
    <n v="159"/>
    <b v="1"/>
    <s v="music/electronic music"/>
    <n v="3.4209999999999998"/>
    <n v="43.031446540880502"/>
    <x v="4"/>
    <s v="electronic music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x v="1031"/>
    <d v="2015-12-16T18:20:10"/>
    <b v="0"/>
    <n v="99"/>
    <b v="1"/>
    <s v="music/electronic music"/>
    <n v="1.0740000000000001"/>
    <n v="108.48484848484848"/>
    <x v="4"/>
    <s v="electronic music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x v="1032"/>
    <d v="2016-06-23T16:00:25"/>
    <b v="0"/>
    <n v="96"/>
    <b v="1"/>
    <s v="music/electronic music"/>
    <n v="1.0849703703703704"/>
    <n v="61.029583333333335"/>
    <x v="4"/>
    <s v="electronic music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x v="1033"/>
    <d v="2016-12-12T17:34:40"/>
    <b v="0"/>
    <n v="27"/>
    <b v="1"/>
    <s v="music/electronic music"/>
    <n v="1.0286144578313252"/>
    <n v="50.592592592592595"/>
    <x v="4"/>
    <s v="electronic music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x v="1034"/>
    <d v="2016-08-05T03:59:00"/>
    <b v="0"/>
    <n v="166"/>
    <b v="1"/>
    <s v="music/electronic music"/>
    <n v="1.3000180000000001"/>
    <n v="39.157168674698795"/>
    <x v="4"/>
    <s v="electronic music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x v="1035"/>
    <d v="2015-02-11T15:23:40"/>
    <b v="0"/>
    <n v="76"/>
    <b v="1"/>
    <s v="music/electronic music"/>
    <n v="1.0765217391304347"/>
    <n v="65.15789473684211"/>
    <x v="4"/>
    <s v="electronic music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x v="1036"/>
    <d v="2013-01-07T08:00:00"/>
    <b v="0"/>
    <n v="211"/>
    <b v="1"/>
    <s v="music/electronic music"/>
    <n v="1.1236044444444444"/>
    <n v="23.963127962085309"/>
    <x v="4"/>
    <s v="electronic music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x v="1037"/>
    <d v="2015-05-18T05:00:00"/>
    <b v="0"/>
    <n v="21"/>
    <b v="1"/>
    <s v="music/electronic music"/>
    <n v="1.0209999999999999"/>
    <n v="48.61904761904762"/>
    <x v="4"/>
    <s v="electronic music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x v="1038"/>
    <d v="2016-03-19T04:33:43"/>
    <b v="0"/>
    <n v="61"/>
    <b v="1"/>
    <s v="music/electronic music"/>
    <n v="1.4533333333333334"/>
    <n v="35.73770491803279"/>
    <x v="4"/>
    <s v="electronic music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x v="1039"/>
    <d v="2016-12-13T07:59:00"/>
    <b v="0"/>
    <n v="30"/>
    <b v="1"/>
    <s v="music/electronic music"/>
    <n v="1.282"/>
    <n v="21.366666666666667"/>
    <x v="4"/>
    <s v="electronic music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x v="1040"/>
    <d v="2016-08-27T17:00:09"/>
    <b v="0"/>
    <n v="1"/>
    <b v="0"/>
    <s v="journalism/audio"/>
    <n v="2.9411764705882353E-3"/>
    <n v="250"/>
    <x v="5"/>
    <s v="audio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x v="1041"/>
    <d v="2014-07-31T01:26:32"/>
    <b v="0"/>
    <n v="0"/>
    <b v="0"/>
    <s v="journalism/audio"/>
    <n v="0"/>
    <e v="#DIV/0!"/>
    <x v="5"/>
    <s v="audio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x v="1042"/>
    <d v="2014-09-12T10:00:00"/>
    <b v="0"/>
    <n v="1"/>
    <b v="0"/>
    <s v="journalism/audio"/>
    <n v="1.5384615384615385E-2"/>
    <n v="10"/>
    <x v="5"/>
    <s v="audio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x v="1043"/>
    <d v="2015-05-20T06:04:15"/>
    <b v="0"/>
    <n v="292"/>
    <b v="0"/>
    <s v="journalism/audio"/>
    <n v="8.5370000000000001E-2"/>
    <n v="29.236301369863014"/>
    <x v="5"/>
    <s v="audio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x v="1044"/>
    <d v="2015-03-05T20:27:00"/>
    <b v="0"/>
    <n v="2"/>
    <b v="0"/>
    <s v="journalism/audio"/>
    <n v="8.571428571428571E-4"/>
    <n v="3"/>
    <x v="5"/>
    <s v="audio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x v="1045"/>
    <d v="2014-08-23T20:59:10"/>
    <b v="0"/>
    <n v="8"/>
    <b v="0"/>
    <s v="journalism/audio"/>
    <n v="2.6599999999999999E-2"/>
    <n v="33.25"/>
    <x v="5"/>
    <s v="audio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x v="1046"/>
    <d v="2015-12-26T20:26:00"/>
    <b v="0"/>
    <n v="0"/>
    <b v="0"/>
    <s v="journalism/audio"/>
    <n v="0"/>
    <e v="#DIV/0!"/>
    <x v="5"/>
    <s v="audio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x v="1047"/>
    <d v="2014-11-05T20:38:35"/>
    <b v="0"/>
    <n v="1"/>
    <b v="0"/>
    <s v="journalism/audio"/>
    <n v="5.0000000000000001E-4"/>
    <n v="1"/>
    <x v="5"/>
    <s v="audio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x v="1048"/>
    <d v="2016-09-25T01:16:29"/>
    <b v="0"/>
    <n v="4"/>
    <b v="0"/>
    <s v="journalism/audio"/>
    <n v="1.4133333333333333E-2"/>
    <n v="53"/>
    <x v="5"/>
    <s v="audio"/>
  </r>
  <r>
    <n v="1049"/>
    <s v="J1 (Canceled)"/>
    <s v="------"/>
    <n v="12000"/>
    <n v="0"/>
    <x v="1"/>
    <s v="US"/>
    <s v="USD"/>
    <n v="1455272445"/>
    <n v="1452680445"/>
    <x v="1049"/>
    <d v="2016-02-12T10:20:45"/>
    <b v="0"/>
    <n v="0"/>
    <b v="0"/>
    <s v="journalism/audio"/>
    <n v="0"/>
    <e v="#DIV/0!"/>
    <x v="5"/>
    <s v="audio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x v="1050"/>
    <d v="2015-09-14T19:07:57"/>
    <b v="0"/>
    <n v="0"/>
    <b v="0"/>
    <s v="journalism/audio"/>
    <n v="0"/>
    <e v="#DIV/0!"/>
    <x v="5"/>
    <s v="audio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x v="1051"/>
    <d v="2014-08-27T00:20:25"/>
    <b v="0"/>
    <n v="0"/>
    <b v="0"/>
    <s v="journalism/audio"/>
    <n v="0"/>
    <e v="#DIV/0!"/>
    <x v="5"/>
    <s v="audio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x v="1052"/>
    <d v="2016-06-06T20:09:00"/>
    <b v="0"/>
    <n v="0"/>
    <b v="0"/>
    <s v="journalism/audio"/>
    <n v="0"/>
    <e v="#DIV/0!"/>
    <x v="5"/>
    <s v="audio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x v="1053"/>
    <d v="2017-03-06T04:08:52"/>
    <b v="0"/>
    <n v="1"/>
    <b v="0"/>
    <s v="journalism/audio"/>
    <n v="0.01"/>
    <n v="15"/>
    <x v="5"/>
    <s v="audio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x v="1054"/>
    <d v="2014-08-10T22:00:00"/>
    <b v="0"/>
    <n v="0"/>
    <b v="0"/>
    <s v="journalism/audio"/>
    <n v="0"/>
    <e v="#DIV/0!"/>
    <x v="5"/>
    <s v="audio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x v="1055"/>
    <d v="2016-03-07T23:49:05"/>
    <b v="0"/>
    <n v="0"/>
    <b v="0"/>
    <s v="journalism/audio"/>
    <n v="0"/>
    <e v="#DIV/0!"/>
    <x v="5"/>
    <s v="audio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x v="1056"/>
    <d v="2015-04-24T16:16:17"/>
    <b v="0"/>
    <n v="0"/>
    <b v="0"/>
    <s v="journalism/audio"/>
    <n v="0"/>
    <e v="#DIV/0!"/>
    <x v="5"/>
    <s v="audio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x v="1057"/>
    <d v="2016-12-04T21:54:43"/>
    <b v="0"/>
    <n v="0"/>
    <b v="0"/>
    <s v="journalism/audio"/>
    <n v="0"/>
    <e v="#DIV/0!"/>
    <x v="5"/>
    <s v="audio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x v="1058"/>
    <d v="2015-03-26T00:00:00"/>
    <b v="0"/>
    <n v="0"/>
    <b v="0"/>
    <s v="journalism/audio"/>
    <n v="0"/>
    <e v="#DIV/0!"/>
    <x v="5"/>
    <s v="audio"/>
  </r>
  <r>
    <n v="1059"/>
    <s v="Voice Over Artist (Canceled)"/>
    <s v="Turning myself into a vocal artist."/>
    <n v="1100"/>
    <n v="0"/>
    <x v="1"/>
    <s v="US"/>
    <s v="USD"/>
    <n v="1426269456"/>
    <n v="1423681056"/>
    <x v="1059"/>
    <d v="2015-03-13T17:57:36"/>
    <b v="0"/>
    <n v="0"/>
    <b v="0"/>
    <s v="journalism/audio"/>
    <n v="0"/>
    <e v="#DIV/0!"/>
    <x v="5"/>
    <s v="audio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x v="1060"/>
    <d v="2015-04-15T21:54:53"/>
    <b v="0"/>
    <n v="1"/>
    <b v="0"/>
    <s v="journalism/audio"/>
    <n v="0.01"/>
    <n v="50"/>
    <x v="5"/>
    <s v="audio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x v="1061"/>
    <d v="2016-05-02T01:00:00"/>
    <b v="0"/>
    <n v="0"/>
    <b v="0"/>
    <s v="journalism/audio"/>
    <n v="0"/>
    <e v="#DIV/0!"/>
    <x v="5"/>
    <s v="audio"/>
  </r>
  <r>
    <n v="1062"/>
    <s v="RETURNING AT A LATER DATE"/>
    <s v="SEE US ON PATREON www.badgirlartwork.com"/>
    <n v="199"/>
    <n v="190"/>
    <x v="1"/>
    <s v="US"/>
    <s v="USD"/>
    <n v="1468351341"/>
    <n v="1467746541"/>
    <x v="1062"/>
    <d v="2016-07-12T19:22:21"/>
    <b v="0"/>
    <n v="4"/>
    <b v="0"/>
    <s v="journalism/audio"/>
    <n v="0.95477386934673369"/>
    <n v="47.5"/>
    <x v="5"/>
    <s v="audio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x v="1063"/>
    <d v="2016-08-31T00:44:22"/>
    <b v="0"/>
    <n v="0"/>
    <b v="0"/>
    <s v="journalism/audio"/>
    <n v="0"/>
    <e v="#DIV/0!"/>
    <x v="5"/>
    <s v="audio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x v="1064"/>
    <d v="2013-07-07T05:28:23"/>
    <b v="0"/>
    <n v="123"/>
    <b v="0"/>
    <s v="games/video games"/>
    <n v="8.9744444444444446E-2"/>
    <n v="65.666666666666671"/>
    <x v="6"/>
    <s v="video games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x v="1065"/>
    <d v="2014-02-19T09:08:42"/>
    <b v="0"/>
    <n v="5"/>
    <b v="0"/>
    <s v="games/video games"/>
    <n v="2.7E-2"/>
    <n v="16.2"/>
    <x v="6"/>
    <s v="video games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x v="1066"/>
    <d v="2013-08-04T23:06:22"/>
    <b v="0"/>
    <n v="148"/>
    <b v="0"/>
    <s v="games/video games"/>
    <n v="3.3673333333333333E-2"/>
    <n v="34.128378378378379"/>
    <x v="6"/>
    <s v="video games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x v="1067"/>
    <d v="2013-12-21T20:32:11"/>
    <b v="0"/>
    <n v="10"/>
    <b v="0"/>
    <s v="games/video games"/>
    <n v="0.26"/>
    <n v="13"/>
    <x v="6"/>
    <s v="video games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x v="1068"/>
    <d v="2016-04-10T07:54:24"/>
    <b v="0"/>
    <n v="4"/>
    <b v="0"/>
    <s v="games/video games"/>
    <n v="1.5E-3"/>
    <n v="11.25"/>
    <x v="6"/>
    <s v="video games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x v="1069"/>
    <d v="2013-11-26T06:30:59"/>
    <b v="0"/>
    <n v="21"/>
    <b v="0"/>
    <s v="games/video games"/>
    <n v="0.38636363636363635"/>
    <n v="40.476190476190474"/>
    <x v="6"/>
    <s v="video games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x v="1070"/>
    <d v="2012-10-01T00:17:02"/>
    <b v="0"/>
    <n v="2"/>
    <b v="0"/>
    <s v="games/video games"/>
    <n v="7.0000000000000001E-3"/>
    <n v="35"/>
    <x v="6"/>
    <s v="video games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x v="1071"/>
    <d v="2015-11-17T19:04:53"/>
    <b v="0"/>
    <n v="0"/>
    <b v="0"/>
    <s v="games/video games"/>
    <n v="0"/>
    <e v="#DIV/0!"/>
    <x v="6"/>
    <s v="video games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x v="1072"/>
    <d v="2014-02-05T19:58:17"/>
    <b v="0"/>
    <n v="4"/>
    <b v="0"/>
    <s v="games/video games"/>
    <n v="6.8000000000000005E-4"/>
    <n v="12.75"/>
    <x v="6"/>
    <s v="video games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x v="1073"/>
    <d v="2011-10-16T23:09:01"/>
    <b v="0"/>
    <n v="1"/>
    <b v="0"/>
    <s v="games/video games"/>
    <n v="1.3333333333333334E-2"/>
    <n v="10"/>
    <x v="6"/>
    <s v="video games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x v="1074"/>
    <d v="2014-01-04T04:09:05"/>
    <b v="0"/>
    <n v="30"/>
    <b v="0"/>
    <s v="games/video games"/>
    <n v="6.3092592592592589E-2"/>
    <n v="113.56666666666666"/>
    <x v="6"/>
    <s v="video games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x v="1075"/>
    <d v="2012-05-06T21:41:56"/>
    <b v="0"/>
    <n v="3"/>
    <b v="0"/>
    <s v="games/video games"/>
    <n v="4.4999999999999998E-2"/>
    <n v="15"/>
    <x v="6"/>
    <s v="video games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x v="1076"/>
    <d v="2014-09-11T09:04:10"/>
    <b v="0"/>
    <n v="975"/>
    <b v="0"/>
    <s v="games/video games"/>
    <n v="0.62765333333333329"/>
    <n v="48.281025641025643"/>
    <x v="6"/>
    <s v="video games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x v="1077"/>
    <d v="2016-01-14T04:00:11"/>
    <b v="0"/>
    <n v="167"/>
    <b v="0"/>
    <s v="games/video games"/>
    <n v="0.29376000000000002"/>
    <n v="43.976047904191617"/>
    <x v="6"/>
    <s v="video games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x v="1078"/>
    <d v="2011-07-22T04:42:01"/>
    <b v="0"/>
    <n v="5"/>
    <b v="0"/>
    <s v="games/video games"/>
    <n v="7.4999999999999997E-2"/>
    <n v="9"/>
    <x v="6"/>
    <s v="video games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x v="1079"/>
    <d v="2016-05-14T13:35:36"/>
    <b v="0"/>
    <n v="18"/>
    <b v="0"/>
    <s v="games/video games"/>
    <n v="2.6076923076923077E-2"/>
    <n v="37.666666666666664"/>
    <x v="6"/>
    <s v="video games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x v="1080"/>
    <d v="2014-05-11T03:18:53"/>
    <b v="0"/>
    <n v="98"/>
    <b v="0"/>
    <s v="games/video games"/>
    <n v="9.1050000000000006E-2"/>
    <n v="18.581632653061224"/>
    <x v="6"/>
    <s v="video games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x v="1081"/>
    <d v="2015-01-28T22:14:52"/>
    <b v="0"/>
    <n v="4"/>
    <b v="0"/>
    <s v="games/video games"/>
    <n v="1.7647058823529413E-4"/>
    <n v="3"/>
    <x v="6"/>
    <s v="video games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x v="1082"/>
    <d v="2012-08-10T21:44:48"/>
    <b v="0"/>
    <n v="3"/>
    <b v="0"/>
    <s v="games/video games"/>
    <n v="5.5999999999999999E-3"/>
    <n v="18.666666666666668"/>
    <x v="6"/>
    <s v="video games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x v="1083"/>
    <d v="2014-08-02T15:49:43"/>
    <b v="0"/>
    <n v="1"/>
    <b v="0"/>
    <s v="games/video games"/>
    <n v="8.2000000000000007E-3"/>
    <n v="410"/>
    <x v="6"/>
    <s v="video games"/>
  </r>
  <r>
    <n v="1084"/>
    <s v="My own channel"/>
    <s v="I want to start my own channel for gaming"/>
    <n v="550"/>
    <n v="0"/>
    <x v="2"/>
    <s v="US"/>
    <s v="USD"/>
    <n v="1407534804"/>
    <n v="1404942804"/>
    <x v="1084"/>
    <d v="2014-08-08T21:53:24"/>
    <b v="0"/>
    <n v="0"/>
    <b v="0"/>
    <s v="games/video games"/>
    <n v="0"/>
    <e v="#DIV/0!"/>
    <x v="6"/>
    <s v="video games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x v="1085"/>
    <d v="2016-03-14T15:06:15"/>
    <b v="0"/>
    <n v="9"/>
    <b v="0"/>
    <s v="games/video games"/>
    <n v="3.4200000000000001E-2"/>
    <n v="114"/>
    <x v="6"/>
    <s v="video games"/>
  </r>
  <r>
    <n v="1086"/>
    <s v="Cyber Universe Online"/>
    <s v="Humanity's future in the Galaxy"/>
    <n v="18000"/>
    <n v="15"/>
    <x v="2"/>
    <s v="US"/>
    <s v="USD"/>
    <n v="1408913291"/>
    <n v="1406321291"/>
    <x v="1086"/>
    <d v="2014-08-24T20:48:11"/>
    <b v="0"/>
    <n v="2"/>
    <b v="0"/>
    <s v="games/video games"/>
    <n v="8.3333333333333339E-4"/>
    <n v="7.5"/>
    <x v="6"/>
    <s v="video games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x v="1087"/>
    <d v="2014-06-15T17:08:07"/>
    <b v="0"/>
    <n v="0"/>
    <b v="0"/>
    <s v="games/video games"/>
    <n v="0"/>
    <e v="#DIV/0!"/>
    <x v="6"/>
    <s v="video games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x v="1088"/>
    <d v="2014-04-24T19:11:07"/>
    <b v="0"/>
    <n v="147"/>
    <b v="0"/>
    <s v="games/video games"/>
    <n v="0.14182977777777778"/>
    <n v="43.41727891156463"/>
    <x v="6"/>
    <s v="video games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x v="1089"/>
    <d v="2015-06-26T04:32:55"/>
    <b v="0"/>
    <n v="49"/>
    <b v="0"/>
    <s v="games/video games"/>
    <n v="7.8266666666666665E-2"/>
    <n v="23.959183673469386"/>
    <x v="6"/>
    <s v="video games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x v="1090"/>
    <d v="2015-05-29T04:27:33"/>
    <b v="0"/>
    <n v="1"/>
    <b v="0"/>
    <s v="games/video games"/>
    <n v="3.8464497269020693E-4"/>
    <n v="5"/>
    <x v="6"/>
    <s v="video games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x v="1091"/>
    <d v="2016-04-10T18:41:12"/>
    <b v="0"/>
    <n v="2"/>
    <b v="0"/>
    <s v="games/video games"/>
    <n v="0.125"/>
    <n v="12.5"/>
    <x v="6"/>
    <s v="video games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x v="1092"/>
    <d v="2013-01-06T00:37:18"/>
    <b v="0"/>
    <n v="7"/>
    <b v="0"/>
    <s v="games/video games"/>
    <n v="1.0500000000000001E-2"/>
    <n v="3"/>
    <x v="6"/>
    <s v="video games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x v="1093"/>
    <d v="2016-02-11T23:22:17"/>
    <b v="0"/>
    <n v="4"/>
    <b v="0"/>
    <s v="games/video games"/>
    <n v="0.14083333333333334"/>
    <n v="10.5625"/>
    <x v="6"/>
    <s v="video games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x v="1094"/>
    <d v="2011-10-09T17:07:13"/>
    <b v="0"/>
    <n v="27"/>
    <b v="0"/>
    <s v="games/video games"/>
    <n v="0.18300055555555556"/>
    <n v="122.00037037037038"/>
    <x v="6"/>
    <s v="video games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x v="1095"/>
    <d v="2013-08-30T12:53:40"/>
    <b v="0"/>
    <n v="94"/>
    <b v="0"/>
    <s v="games/video games"/>
    <n v="5.0347999999999997E-2"/>
    <n v="267.80851063829789"/>
    <x v="6"/>
    <s v="video games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x v="1096"/>
    <d v="2014-10-04T03:30:00"/>
    <b v="0"/>
    <n v="29"/>
    <b v="0"/>
    <s v="games/video games"/>
    <n v="0.17933333333333334"/>
    <n v="74.206896551724142"/>
    <x v="6"/>
    <s v="video games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x v="1097"/>
    <d v="2014-03-02T19:01:17"/>
    <b v="0"/>
    <n v="7"/>
    <b v="0"/>
    <s v="games/video games"/>
    <n v="4.6999999999999999E-4"/>
    <n v="6.7142857142857144"/>
    <x v="6"/>
    <s v="video games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x v="1098"/>
    <d v="2014-04-13T18:18:15"/>
    <b v="0"/>
    <n v="22"/>
    <b v="0"/>
    <s v="games/video games"/>
    <n v="7.2120000000000004E-2"/>
    <n v="81.954545454545453"/>
    <x v="6"/>
    <s v="video games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x v="1099"/>
    <d v="2015-05-13T20:04:28"/>
    <b v="0"/>
    <n v="1"/>
    <b v="0"/>
    <s v="games/video games"/>
    <n v="5.0000000000000001E-3"/>
    <n v="25"/>
    <x v="6"/>
    <s v="video games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x v="1100"/>
    <d v="2016-02-14T02:39:31"/>
    <b v="0"/>
    <n v="10"/>
    <b v="0"/>
    <s v="games/video games"/>
    <n v="2.5000000000000001E-2"/>
    <n v="10"/>
    <x v="6"/>
    <s v="video games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x v="1101"/>
    <d v="2016-07-14T18:12:00"/>
    <b v="0"/>
    <n v="6"/>
    <b v="0"/>
    <s v="games/video games"/>
    <n v="4.0999999999999999E-4"/>
    <n v="6.833333333333333"/>
    <x v="6"/>
    <s v="video games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x v="1102"/>
    <d v="2013-12-09T05:59:00"/>
    <b v="0"/>
    <n v="24"/>
    <b v="0"/>
    <s v="games/video games"/>
    <n v="5.3124999999999999E-2"/>
    <n v="17.708333333333332"/>
    <x v="6"/>
    <s v="video games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x v="1103"/>
    <d v="2016-06-18T05:19:50"/>
    <b v="0"/>
    <n v="15"/>
    <b v="0"/>
    <s v="games/video games"/>
    <n v="1.6199999999999999E-2"/>
    <n v="16.2"/>
    <x v="6"/>
    <s v="video games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x v="1104"/>
    <d v="2014-06-11T09:50:21"/>
    <b v="0"/>
    <n v="37"/>
    <b v="0"/>
    <s v="games/video games"/>
    <n v="4.9516666666666667E-2"/>
    <n v="80.297297297297291"/>
    <x v="6"/>
    <s v="video games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x v="1105"/>
    <d v="2014-03-24T02:15:27"/>
    <b v="0"/>
    <n v="20"/>
    <b v="0"/>
    <s v="games/video games"/>
    <n v="1.5900000000000001E-3"/>
    <n v="71.55"/>
    <x v="6"/>
    <s v="video games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x v="1106"/>
    <d v="2012-04-04T16:46:15"/>
    <b v="0"/>
    <n v="7"/>
    <b v="0"/>
    <s v="games/video games"/>
    <n v="0.41249999999999998"/>
    <n v="23.571428571428573"/>
    <x v="6"/>
    <s v="video games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x v="1107"/>
    <d v="2014-07-23T20:40:24"/>
    <b v="0"/>
    <n v="0"/>
    <b v="0"/>
    <s v="games/video games"/>
    <n v="0"/>
    <e v="#DIV/0!"/>
    <x v="6"/>
    <s v="video games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x v="1108"/>
    <d v="2012-04-13T14:17:15"/>
    <b v="0"/>
    <n v="21"/>
    <b v="0"/>
    <s v="games/video games"/>
    <n v="2.93E-2"/>
    <n v="34.88095238095238"/>
    <x v="6"/>
    <s v="video games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x v="1109"/>
    <d v="2016-11-18T19:03:10"/>
    <b v="0"/>
    <n v="3"/>
    <b v="0"/>
    <s v="games/video games"/>
    <n v="4.4999999999999997E-3"/>
    <n v="15"/>
    <x v="6"/>
    <s v="video games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x v="1110"/>
    <d v="2012-12-07T22:23:42"/>
    <b v="0"/>
    <n v="11"/>
    <b v="0"/>
    <s v="games/video games"/>
    <n v="5.1000000000000004E-3"/>
    <n v="23.181818181818183"/>
    <x v="6"/>
    <s v="video games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x v="1111"/>
    <d v="2016-01-08T04:53:10"/>
    <b v="0"/>
    <n v="1"/>
    <b v="0"/>
    <s v="games/video games"/>
    <n v="4.0000000000000002E-4"/>
    <n v="1"/>
    <x v="6"/>
    <s v="video games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x v="1112"/>
    <d v="2015-01-19T08:30:00"/>
    <b v="0"/>
    <n v="312"/>
    <b v="0"/>
    <s v="games/video games"/>
    <n v="0.35537409090909089"/>
    <n v="100.23371794871794"/>
    <x v="6"/>
    <s v="video games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x v="1113"/>
    <d v="2014-08-14T23:27:00"/>
    <b v="0"/>
    <n v="1"/>
    <b v="0"/>
    <s v="games/video games"/>
    <n v="5.0000000000000001E-3"/>
    <n v="5"/>
    <x v="6"/>
    <s v="video games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x v="1114"/>
    <d v="2013-10-09T08:18:07"/>
    <b v="0"/>
    <n v="3"/>
    <b v="0"/>
    <s v="games/video games"/>
    <n v="1.6666666666666668E-3"/>
    <n v="3.3333333333333335"/>
    <x v="6"/>
    <s v="video games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x v="1115"/>
    <d v="2016-03-30T15:41:35"/>
    <b v="0"/>
    <n v="4"/>
    <b v="0"/>
    <s v="games/video games"/>
    <n v="1.325E-3"/>
    <n v="13.25"/>
    <x v="6"/>
    <s v="video games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x v="1116"/>
    <d v="2012-06-09T20:20:08"/>
    <b v="0"/>
    <n v="10"/>
    <b v="0"/>
    <s v="games/video games"/>
    <n v="3.5704000000000004E-4"/>
    <n v="17.852"/>
    <x v="6"/>
    <s v="video games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x v="1117"/>
    <d v="2015-12-25T14:21:53"/>
    <b v="0"/>
    <n v="8"/>
    <b v="0"/>
    <s v="games/video games"/>
    <n v="8.3000000000000004E-2"/>
    <n v="10.375"/>
    <x v="6"/>
    <s v="video games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x v="1118"/>
    <d v="2014-04-05T02:59:39"/>
    <b v="0"/>
    <n v="3"/>
    <b v="0"/>
    <s v="games/video games"/>
    <n v="2.4222222222222221E-2"/>
    <n v="36.333333333333336"/>
    <x v="6"/>
    <s v="video games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x v="1119"/>
    <d v="2014-04-06T19:01:04"/>
    <b v="0"/>
    <n v="1"/>
    <b v="0"/>
    <s v="games/video games"/>
    <n v="2.3809523809523812E-3"/>
    <n v="5"/>
    <x v="6"/>
    <s v="video games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x v="1120"/>
    <d v="2011-10-28T20:56:40"/>
    <b v="0"/>
    <n v="0"/>
    <b v="0"/>
    <s v="games/video games"/>
    <n v="0"/>
    <e v="#DIV/0!"/>
    <x v="6"/>
    <s v="video games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x v="1121"/>
    <d v="2016-03-13T21:25:16"/>
    <b v="0"/>
    <n v="5"/>
    <b v="0"/>
    <s v="games/video games"/>
    <n v="1.16E-4"/>
    <n v="5.8"/>
    <x v="6"/>
    <s v="video games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x v="1122"/>
    <d v="2013-05-30T16:53:45"/>
    <b v="0"/>
    <n v="0"/>
    <b v="0"/>
    <s v="games/video games"/>
    <n v="0"/>
    <e v="#DIV/0!"/>
    <x v="6"/>
    <s v="video games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x v="1123"/>
    <d v="2014-04-19T12:34:08"/>
    <b v="0"/>
    <n v="3"/>
    <b v="0"/>
    <s v="games/video games"/>
    <n v="2.2000000000000001E-3"/>
    <n v="3.6666666666666665"/>
    <x v="6"/>
    <s v="video games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x v="1124"/>
    <d v="2015-04-30T16:00:51"/>
    <b v="0"/>
    <n v="7"/>
    <b v="0"/>
    <s v="games/mobile games"/>
    <n v="4.7222222222222223E-3"/>
    <n v="60.714285714285715"/>
    <x v="6"/>
    <s v="mobile games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x v="1125"/>
    <d v="2015-09-25T14:58:50"/>
    <b v="0"/>
    <n v="0"/>
    <b v="0"/>
    <s v="games/mobile games"/>
    <n v="0"/>
    <e v="#DIV/0!"/>
    <x v="6"/>
    <s v="mobile games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x v="1126"/>
    <d v="2016-07-14T07:51:34"/>
    <b v="0"/>
    <n v="2"/>
    <b v="0"/>
    <s v="games/mobile games"/>
    <n v="5.0000000000000001E-3"/>
    <n v="5"/>
    <x v="6"/>
    <s v="mobile games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x v="1127"/>
    <d v="2014-11-14T21:30:00"/>
    <b v="0"/>
    <n v="23"/>
    <b v="0"/>
    <s v="games/mobile games"/>
    <n v="1.6714285714285713E-2"/>
    <n v="25.434782608695652"/>
    <x v="6"/>
    <s v="mobile games"/>
  </r>
  <r>
    <n v="1128"/>
    <s v="Flying Turds"/>
    <s v="#havingfunFTW"/>
    <n v="1000"/>
    <n v="1"/>
    <x v="2"/>
    <s v="GB"/>
    <s v="GBP"/>
    <n v="1407425717"/>
    <n v="1404833717"/>
    <x v="1128"/>
    <d v="2014-08-07T15:35:17"/>
    <b v="0"/>
    <n v="1"/>
    <b v="0"/>
    <s v="games/mobile games"/>
    <n v="1E-3"/>
    <n v="1"/>
    <x v="6"/>
    <s v="mobile games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x v="1129"/>
    <d v="2016-06-05T06:21:33"/>
    <b v="0"/>
    <n v="2"/>
    <b v="0"/>
    <s v="games/mobile games"/>
    <n v="1.0499999999999999E-3"/>
    <n v="10.5"/>
    <x v="6"/>
    <s v="mobile games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x v="1130"/>
    <d v="2014-11-26T00:55:00"/>
    <b v="0"/>
    <n v="3"/>
    <b v="0"/>
    <s v="games/mobile games"/>
    <n v="2.2000000000000001E-3"/>
    <n v="3.6666666666666665"/>
    <x v="6"/>
    <s v="mobile games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x v="1131"/>
    <d v="2015-12-24T21:47:48"/>
    <b v="0"/>
    <n v="0"/>
    <b v="0"/>
    <s v="games/mobile games"/>
    <n v="0"/>
    <e v="#DIV/0!"/>
    <x v="6"/>
    <s v="mobile games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x v="1132"/>
    <d v="2017-01-01T02:46:11"/>
    <b v="0"/>
    <n v="13"/>
    <b v="0"/>
    <s v="games/mobile games"/>
    <n v="0.14380000000000001"/>
    <n v="110.61538461538461"/>
    <x v="6"/>
    <s v="mobile games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x v="1133"/>
    <d v="2014-07-31T09:46:21"/>
    <b v="0"/>
    <n v="1"/>
    <b v="0"/>
    <s v="games/mobile games"/>
    <n v="6.6666666666666671E-3"/>
    <n v="20"/>
    <x v="6"/>
    <s v="mobile games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x v="1134"/>
    <d v="2014-11-29T04:33:00"/>
    <b v="0"/>
    <n v="1"/>
    <b v="0"/>
    <s v="games/mobile games"/>
    <n v="4.0000000000000003E-5"/>
    <n v="1"/>
    <x v="6"/>
    <s v="mobile games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x v="1135"/>
    <d v="2016-08-06T23:44:54"/>
    <b v="0"/>
    <n v="1"/>
    <b v="0"/>
    <s v="games/mobile games"/>
    <n v="0.05"/>
    <n v="50"/>
    <x v="6"/>
    <s v="mobile games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x v="1136"/>
    <d v="2015-12-19T16:07:09"/>
    <b v="0"/>
    <n v="6"/>
    <b v="0"/>
    <s v="games/mobile games"/>
    <n v="6.4439140811455853E-2"/>
    <n v="45"/>
    <x v="6"/>
    <s v="mobile games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x v="1137"/>
    <d v="2016-04-23T19:40:21"/>
    <b v="0"/>
    <n v="39"/>
    <b v="0"/>
    <s v="games/mobile games"/>
    <n v="0.39500000000000002"/>
    <n v="253.2051282051282"/>
    <x v="6"/>
    <s v="mobile games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x v="1138"/>
    <d v="2017-01-21T21:45:31"/>
    <b v="0"/>
    <n v="4"/>
    <b v="0"/>
    <s v="games/mobile games"/>
    <n v="3.5714285714285713E-3"/>
    <n v="31.25"/>
    <x v="6"/>
    <s v="mobile games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x v="1139"/>
    <d v="2015-01-01T08:20:26"/>
    <b v="0"/>
    <n v="1"/>
    <b v="0"/>
    <s v="games/mobile games"/>
    <n v="6.2500000000000001E-4"/>
    <n v="5"/>
    <x v="6"/>
    <s v="mobile games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x v="1140"/>
    <d v="2015-08-06T11:05:21"/>
    <b v="0"/>
    <n v="0"/>
    <b v="0"/>
    <s v="games/mobile games"/>
    <n v="0"/>
    <e v="#DIV/0!"/>
    <x v="6"/>
    <s v="mobile games"/>
  </r>
  <r>
    <n v="1141"/>
    <s v="Arena Z - Zombie Survival"/>
    <s v="I think this will be a great game!"/>
    <n v="500"/>
    <n v="0"/>
    <x v="2"/>
    <s v="DE"/>
    <s v="EUR"/>
    <n v="1436460450"/>
    <n v="1433868450"/>
    <x v="1141"/>
    <d v="2015-07-09T16:47:30"/>
    <b v="0"/>
    <n v="0"/>
    <b v="0"/>
    <s v="games/mobile games"/>
    <n v="0"/>
    <e v="#DIV/0!"/>
    <x v="6"/>
    <s v="mobile games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x v="1142"/>
    <d v="2015-02-17T00:08:47"/>
    <b v="0"/>
    <n v="0"/>
    <b v="0"/>
    <s v="games/mobile games"/>
    <n v="0"/>
    <e v="#DIV/0!"/>
    <x v="6"/>
    <s v="mobile games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x v="1143"/>
    <d v="2015-12-17T04:38:46"/>
    <b v="0"/>
    <n v="8"/>
    <b v="0"/>
    <s v="games/mobile games"/>
    <n v="4.1333333333333335E-3"/>
    <n v="23.25"/>
    <x v="6"/>
    <s v="mobile games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x v="1144"/>
    <d v="2015-04-29T04:22:00"/>
    <b v="0"/>
    <n v="0"/>
    <b v="0"/>
    <s v="food/food trucks"/>
    <n v="0"/>
    <e v="#DIV/0!"/>
    <x v="7"/>
    <s v="food trucks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x v="1145"/>
    <d v="2014-10-02T17:56:32"/>
    <b v="0"/>
    <n v="1"/>
    <b v="0"/>
    <s v="food/food trucks"/>
    <n v="1.25E-3"/>
    <n v="100"/>
    <x v="7"/>
    <s v="food trucks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x v="1146"/>
    <d v="2014-05-02T22:52:53"/>
    <b v="0"/>
    <n v="12"/>
    <b v="0"/>
    <s v="food/food trucks"/>
    <n v="8.8333333333333333E-2"/>
    <n v="44.166666666666664"/>
    <x v="7"/>
    <s v="food trucks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x v="1147"/>
    <d v="2014-10-19T23:19:43"/>
    <b v="0"/>
    <n v="0"/>
    <b v="0"/>
    <s v="food/food trucks"/>
    <n v="0"/>
    <e v="#DIV/0!"/>
    <x v="7"/>
    <s v="food trucks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x v="1148"/>
    <d v="2016-12-01T05:06:21"/>
    <b v="0"/>
    <n v="3"/>
    <b v="0"/>
    <s v="food/food trucks"/>
    <n v="4.8666666666666667E-3"/>
    <n v="24.333333333333332"/>
    <x v="7"/>
    <s v="food trucks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x v="1149"/>
    <d v="2016-06-16T17:02:46"/>
    <b v="0"/>
    <n v="2"/>
    <b v="0"/>
    <s v="food/food trucks"/>
    <n v="1.5E-3"/>
    <n v="37.5"/>
    <x v="7"/>
    <s v="food trucks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x v="1150"/>
    <d v="2016-01-08T22:54:35"/>
    <b v="0"/>
    <n v="6"/>
    <b v="0"/>
    <s v="food/food trucks"/>
    <n v="0.1008"/>
    <n v="42"/>
    <x v="7"/>
    <s v="food trucks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x v="1151"/>
    <d v="2015-09-07T02:27:43"/>
    <b v="0"/>
    <n v="0"/>
    <b v="0"/>
    <s v="food/food trucks"/>
    <n v="0"/>
    <e v="#DIV/0!"/>
    <x v="7"/>
    <s v="food trucks"/>
  </r>
  <r>
    <n v="1152"/>
    <s v="Peruvian King Food Truck"/>
    <s v="Peruvian food truck with an LA twist."/>
    <n v="16000"/>
    <n v="911"/>
    <x v="2"/>
    <s v="US"/>
    <s v="USD"/>
    <n v="1431709312"/>
    <n v="1429117312"/>
    <x v="1152"/>
    <d v="2015-05-15T17:01:52"/>
    <b v="0"/>
    <n v="15"/>
    <b v="0"/>
    <s v="food/food trucks"/>
    <n v="5.6937500000000002E-2"/>
    <n v="60.733333333333334"/>
    <x v="7"/>
    <s v="food trucks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x v="1153"/>
    <d v="2015-06-18T17:08:25"/>
    <b v="0"/>
    <n v="1"/>
    <b v="0"/>
    <s v="food/food trucks"/>
    <n v="6.2500000000000003E-3"/>
    <n v="50"/>
    <x v="7"/>
    <s v="food trucks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x v="1154"/>
    <d v="2015-09-06T02:36:46"/>
    <b v="0"/>
    <n v="3"/>
    <b v="0"/>
    <s v="food/food trucks"/>
    <n v="6.5000000000000002E-2"/>
    <n v="108.33333333333333"/>
    <x v="7"/>
    <s v="food trucks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x v="1155"/>
    <d v="2014-08-14T18:20:08"/>
    <b v="0"/>
    <n v="8"/>
    <b v="0"/>
    <s v="food/food trucks"/>
    <n v="7.5199999999999998E-3"/>
    <n v="23.5"/>
    <x v="7"/>
    <s v="food trucks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x v="1156"/>
    <d v="2015-02-24T01:42:42"/>
    <b v="0"/>
    <n v="0"/>
    <b v="0"/>
    <s v="food/food trucks"/>
    <n v="0"/>
    <e v="#DIV/0!"/>
    <x v="7"/>
    <s v="food trucks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x v="1157"/>
    <d v="2014-12-05T16:04:40"/>
    <b v="0"/>
    <n v="3"/>
    <b v="0"/>
    <s v="food/food trucks"/>
    <n v="1.5100000000000001E-2"/>
    <n v="50.333333333333336"/>
    <x v="7"/>
    <s v="food trucks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x v="1158"/>
    <d v="2014-12-09T02:12:08"/>
    <b v="0"/>
    <n v="3"/>
    <b v="0"/>
    <s v="food/food trucks"/>
    <n v="4.6666666666666671E-3"/>
    <n v="11.666666666666666"/>
    <x v="7"/>
    <s v="food trucks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x v="1159"/>
    <d v="2015-06-30T15:45:00"/>
    <b v="0"/>
    <n v="0"/>
    <b v="0"/>
    <s v="food/food trucks"/>
    <n v="0"/>
    <e v="#DIV/0!"/>
    <x v="7"/>
    <s v="food trucks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x v="1160"/>
    <d v="2015-03-28T02:43:06"/>
    <b v="0"/>
    <n v="19"/>
    <b v="0"/>
    <s v="food/food trucks"/>
    <n v="3.85E-2"/>
    <n v="60.789473684210527"/>
    <x v="7"/>
    <s v="food trucks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x v="1161"/>
    <d v="2015-05-19T15:06:29"/>
    <b v="0"/>
    <n v="0"/>
    <b v="0"/>
    <s v="food/food trucks"/>
    <n v="0"/>
    <e v="#DIV/0!"/>
    <x v="7"/>
    <s v="food trucks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x v="1162"/>
    <d v="2014-09-25T16:24:24"/>
    <b v="0"/>
    <n v="2"/>
    <b v="0"/>
    <s v="food/food trucks"/>
    <n v="5.8333333333333338E-4"/>
    <n v="17.5"/>
    <x v="7"/>
    <s v="food trucks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x v="1163"/>
    <d v="2014-08-09T17:22:00"/>
    <b v="0"/>
    <n v="0"/>
    <b v="0"/>
    <s v="food/food trucks"/>
    <n v="0"/>
    <e v="#DIV/0!"/>
    <x v="7"/>
    <s v="food trucks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x v="1164"/>
    <d v="2016-06-18T17:23:02"/>
    <b v="0"/>
    <n v="0"/>
    <b v="0"/>
    <s v="food/food trucks"/>
    <n v="0"/>
    <e v="#DIV/0!"/>
    <x v="7"/>
    <s v="food trucks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x v="1165"/>
    <d v="2014-07-06T05:08:50"/>
    <b v="0"/>
    <n v="25"/>
    <b v="0"/>
    <s v="food/food trucks"/>
    <n v="0.20705000000000001"/>
    <n v="82.82"/>
    <x v="7"/>
    <s v="food trucks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x v="1166"/>
    <d v="2015-06-26T04:00:00"/>
    <b v="0"/>
    <n v="8"/>
    <b v="0"/>
    <s v="food/food trucks"/>
    <n v="0.19139999999999999"/>
    <n v="358.875"/>
    <x v="7"/>
    <s v="food trucks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x v="1167"/>
    <d v="2014-09-12T17:38:15"/>
    <b v="0"/>
    <n v="16"/>
    <b v="0"/>
    <s v="food/food trucks"/>
    <n v="1.6316666666666667E-2"/>
    <n v="61.1875"/>
    <x v="7"/>
    <s v="food trucks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x v="1168"/>
    <d v="2016-09-22T01:17:45"/>
    <b v="0"/>
    <n v="3"/>
    <b v="0"/>
    <s v="food/food trucks"/>
    <n v="5.6666666666666664E-2"/>
    <n v="340"/>
    <x v="7"/>
    <s v="food trucks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x v="1169"/>
    <d v="2015-02-22T08:29:23"/>
    <b v="0"/>
    <n v="3"/>
    <b v="0"/>
    <s v="food/food trucks"/>
    <n v="1.6999999999999999E-3"/>
    <n v="5.666666666666667"/>
    <x v="7"/>
    <s v="food trucks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x v="1170"/>
    <d v="2015-05-30T21:26:11"/>
    <b v="0"/>
    <n v="2"/>
    <b v="0"/>
    <s v="food/food trucks"/>
    <n v="4.0000000000000001E-3"/>
    <n v="50"/>
    <x v="7"/>
    <s v="food trucks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x v="1171"/>
    <d v="2014-11-13T20:18:47"/>
    <b v="0"/>
    <n v="1"/>
    <b v="0"/>
    <s v="food/food trucks"/>
    <n v="1E-3"/>
    <n v="25"/>
    <x v="7"/>
    <s v="food trucks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x v="1172"/>
    <d v="2014-08-20T16:22:32"/>
    <b v="0"/>
    <n v="0"/>
    <b v="0"/>
    <s v="food/food trucks"/>
    <n v="0"/>
    <e v="#DIV/0!"/>
    <x v="7"/>
    <s v="food trucks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x v="1173"/>
    <d v="2015-08-03T04:27:37"/>
    <b v="0"/>
    <n v="1"/>
    <b v="0"/>
    <s v="food/food trucks"/>
    <n v="2.4000000000000001E-4"/>
    <n v="30"/>
    <x v="7"/>
    <s v="food trucks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x v="1174"/>
    <d v="2016-05-08T20:12:07"/>
    <b v="0"/>
    <n v="19"/>
    <b v="0"/>
    <s v="food/food trucks"/>
    <n v="5.906666666666667E-2"/>
    <n v="46.631578947368418"/>
    <x v="7"/>
    <s v="food trucks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x v="1175"/>
    <d v="2015-07-15T17:28:59"/>
    <b v="0"/>
    <n v="9"/>
    <b v="0"/>
    <s v="food/food trucks"/>
    <n v="2.9250000000000002E-2"/>
    <n v="65"/>
    <x v="7"/>
    <s v="food trucks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x v="1176"/>
    <d v="2017-03-06T13:00:00"/>
    <b v="0"/>
    <n v="1"/>
    <b v="0"/>
    <s v="food/food trucks"/>
    <n v="5.7142857142857142E-5"/>
    <n v="10"/>
    <x v="7"/>
    <s v="food trucks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x v="1177"/>
    <d v="2014-10-15T15:51:36"/>
    <b v="0"/>
    <n v="0"/>
    <b v="0"/>
    <s v="food/food trucks"/>
    <n v="0"/>
    <e v="#DIV/0!"/>
    <x v="7"/>
    <s v="food trucks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x v="1178"/>
    <d v="2014-08-16T21:44:12"/>
    <b v="0"/>
    <n v="1"/>
    <b v="0"/>
    <s v="food/food trucks"/>
    <n v="6.666666666666667E-5"/>
    <n v="5"/>
    <x v="7"/>
    <s v="food trucks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x v="1179"/>
    <d v="2015-10-28T17:17:07"/>
    <b v="0"/>
    <n v="5"/>
    <b v="0"/>
    <s v="food/food trucks"/>
    <n v="5.3333333333333337E-2"/>
    <n v="640"/>
    <x v="7"/>
    <s v="food trucks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x v="1180"/>
    <d v="2014-06-28T19:21:54"/>
    <b v="0"/>
    <n v="85"/>
    <b v="0"/>
    <s v="food/food trucks"/>
    <n v="0.11749999999999999"/>
    <n v="69.117647058823536"/>
    <x v="7"/>
    <s v="food trucks"/>
  </r>
  <r>
    <n v="1181"/>
    <s v="Gringo Loco Tacos Food Truck"/>
    <s v="Bringing the best tacos to the streets of Chicago!"/>
    <n v="50000"/>
    <n v="4"/>
    <x v="2"/>
    <s v="US"/>
    <s v="USD"/>
    <n v="1425197321"/>
    <n v="1422605321"/>
    <x v="1181"/>
    <d v="2015-03-01T08:08:41"/>
    <b v="0"/>
    <n v="3"/>
    <b v="0"/>
    <s v="food/food trucks"/>
    <n v="8.0000000000000007E-5"/>
    <n v="1.3333333333333333"/>
    <x v="7"/>
    <s v="food trucks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x v="1182"/>
    <d v="2017-01-12T16:42:00"/>
    <b v="0"/>
    <n v="4"/>
    <b v="0"/>
    <s v="food/food trucks"/>
    <n v="4.2000000000000003E-2"/>
    <n v="10.5"/>
    <x v="7"/>
    <s v="food trucks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x v="1183"/>
    <d v="2016-11-02T03:59:00"/>
    <b v="0"/>
    <n v="3"/>
    <b v="0"/>
    <s v="food/food trucks"/>
    <n v="0.04"/>
    <n v="33.333333333333336"/>
    <x v="7"/>
    <s v="food trucks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x v="1184"/>
    <d v="2017-02-06T14:23:31"/>
    <b v="0"/>
    <n v="375"/>
    <b v="1"/>
    <s v="photography/photobooks"/>
    <n v="1.0493636363636363"/>
    <n v="61.562666666666665"/>
    <x v="8"/>
    <s v="photobooks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x v="1185"/>
    <d v="2015-06-08T04:00:00"/>
    <b v="0"/>
    <n v="111"/>
    <b v="1"/>
    <s v="photography/photobooks"/>
    <n v="1.0544"/>
    <n v="118.73873873873873"/>
    <x v="8"/>
    <s v="photobooks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x v="1186"/>
    <d v="2015-06-01T22:42:00"/>
    <b v="0"/>
    <n v="123"/>
    <b v="1"/>
    <s v="photography/photobooks"/>
    <n v="1.0673333333333332"/>
    <n v="65.081300813008127"/>
    <x v="8"/>
    <s v="photobooks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x v="1187"/>
    <d v="2015-05-17T18:00:00"/>
    <b v="0"/>
    <n v="70"/>
    <b v="1"/>
    <s v="photography/photobooks"/>
    <n v="1.0412571428571429"/>
    <n v="130.15714285714284"/>
    <x v="8"/>
    <s v="photobooks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x v="1188"/>
    <d v="2016-12-28T16:49:00"/>
    <b v="0"/>
    <n v="85"/>
    <b v="1"/>
    <s v="photography/photobooks"/>
    <n v="1.6054999999999999"/>
    <n v="37.776470588235291"/>
    <x v="8"/>
    <s v="photobooks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x v="1189"/>
    <d v="2016-06-29T23:29:55"/>
    <b v="0"/>
    <n v="86"/>
    <b v="1"/>
    <s v="photography/photobooks"/>
    <n v="1.0777777777777777"/>
    <n v="112.79069767441861"/>
    <x v="8"/>
    <s v="photobooks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x v="1190"/>
    <d v="2014-08-31T15:58:45"/>
    <b v="0"/>
    <n v="13"/>
    <b v="1"/>
    <s v="photography/photobooks"/>
    <n v="1.35"/>
    <n v="51.92307692307692"/>
    <x v="8"/>
    <s v="photobooks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x v="1191"/>
    <d v="2016-03-20T13:29:20"/>
    <b v="0"/>
    <n v="33"/>
    <b v="1"/>
    <s v="photography/photobooks"/>
    <n v="1.0907407407407408"/>
    <n v="89.242424242424249"/>
    <x v="8"/>
    <s v="photobooks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x v="1192"/>
    <d v="2017-02-11T12:09:38"/>
    <b v="0"/>
    <n v="15"/>
    <b v="1"/>
    <s v="photography/photobooks"/>
    <n v="2.9"/>
    <n v="19.333333333333332"/>
    <x v="8"/>
    <s v="photobooks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x v="1193"/>
    <d v="2016-04-09T17:37:33"/>
    <b v="0"/>
    <n v="273"/>
    <b v="1"/>
    <s v="photography/photobooks"/>
    <n v="1.0395714285714286"/>
    <n v="79.967032967032964"/>
    <x v="8"/>
    <s v="photobooks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x v="1194"/>
    <d v="2015-04-08T11:42:59"/>
    <b v="0"/>
    <n v="714"/>
    <b v="1"/>
    <s v="photography/photobooks"/>
    <n v="3.2223999999999999"/>
    <n v="56.414565826330531"/>
    <x v="8"/>
    <s v="photobooks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x v="1195"/>
    <d v="2015-12-20T09:00:00"/>
    <b v="0"/>
    <n v="170"/>
    <b v="1"/>
    <s v="photography/photobooks"/>
    <n v="1.35"/>
    <n v="79.411764705882348"/>
    <x v="8"/>
    <s v="photobooks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x v="1196"/>
    <d v="2015-12-18T19:38:59"/>
    <b v="0"/>
    <n v="512"/>
    <b v="1"/>
    <s v="photography/photobooks"/>
    <n v="2.6991034482758622"/>
    <n v="76.439453125"/>
    <x v="8"/>
    <s v="photobooks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x v="1197"/>
    <d v="2016-06-13T05:59:00"/>
    <b v="0"/>
    <n v="314"/>
    <b v="1"/>
    <s v="photography/photobooks"/>
    <n v="2.5329333333333333"/>
    <n v="121"/>
    <x v="8"/>
    <s v="photobooks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x v="1198"/>
    <d v="2015-12-31T03:00:00"/>
    <b v="0"/>
    <n v="167"/>
    <b v="1"/>
    <s v="photography/photobooks"/>
    <n v="2.6059999999999999"/>
    <n v="54.616766467065865"/>
    <x v="8"/>
    <s v="photobooks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x v="1199"/>
    <d v="2015-07-08T18:30:00"/>
    <b v="0"/>
    <n v="9"/>
    <b v="1"/>
    <s v="photography/photobooks"/>
    <n v="1.0131677953348381"/>
    <n v="299.22222222222223"/>
    <x v="8"/>
    <s v="photobooks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x v="1200"/>
    <d v="2015-04-16T11:27:36"/>
    <b v="0"/>
    <n v="103"/>
    <b v="1"/>
    <s v="photography/photobooks"/>
    <n v="1.2560416666666667"/>
    <n v="58.533980582524272"/>
    <x v="8"/>
    <s v="photobooks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x v="1201"/>
    <d v="2016-07-15T14:34:06"/>
    <b v="0"/>
    <n v="111"/>
    <b v="1"/>
    <s v="photography/photobooks"/>
    <n v="1.0243783333333334"/>
    <n v="55.371801801801809"/>
    <x v="8"/>
    <s v="photobooks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x v="1202"/>
    <d v="2015-06-27T06:55:54"/>
    <b v="0"/>
    <n v="271"/>
    <b v="1"/>
    <s v="photography/photobooks"/>
    <n v="1.99244"/>
    <n v="183.80442804428046"/>
    <x v="8"/>
    <s v="photobooks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x v="1203"/>
    <d v="2015-05-31T14:45:27"/>
    <b v="0"/>
    <n v="101"/>
    <b v="1"/>
    <s v="photography/photobooks"/>
    <n v="1.0245398773006136"/>
    <n v="165.34653465346534"/>
    <x v="8"/>
    <s v="photobooks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x v="1204"/>
    <d v="2015-12-04T05:00:00"/>
    <b v="0"/>
    <n v="57"/>
    <b v="1"/>
    <s v="photography/photobooks"/>
    <n v="1.0294615384615384"/>
    <n v="234.78947368421052"/>
    <x v="8"/>
    <s v="photobooks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x v="1205"/>
    <d v="2015-06-13T12:09:11"/>
    <b v="0"/>
    <n v="62"/>
    <b v="1"/>
    <s v="photography/photobooks"/>
    <n v="1.0086153846153847"/>
    <n v="211.48387096774192"/>
    <x v="8"/>
    <s v="photobooks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x v="1206"/>
    <d v="2017-03-11T13:29:00"/>
    <b v="0"/>
    <n v="32"/>
    <b v="1"/>
    <s v="photography/photobooks"/>
    <n v="1.1499999999999999"/>
    <n v="32.34375"/>
    <x v="8"/>
    <s v="photobooks"/>
  </r>
  <r>
    <n v="1207"/>
    <s v="ITALIANA"/>
    <s v="A humanistic photo book about ancestral &amp; post-modern Italy."/>
    <n v="16700"/>
    <n v="17396"/>
    <x v="0"/>
    <s v="IT"/>
    <s v="EUR"/>
    <n v="1459418400"/>
    <n v="1456827573"/>
    <x v="1207"/>
    <d v="2016-03-31T10:00:00"/>
    <b v="0"/>
    <n v="141"/>
    <b v="1"/>
    <s v="photography/photobooks"/>
    <n v="1.0416766467065868"/>
    <n v="123.37588652482269"/>
    <x v="8"/>
    <s v="photobooks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x v="1208"/>
    <d v="2016-03-24T16:01:04"/>
    <b v="0"/>
    <n v="75"/>
    <b v="1"/>
    <s v="photography/photobooks"/>
    <n v="1.5529999999999999"/>
    <n v="207.06666666666666"/>
    <x v="8"/>
    <s v="photobooks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x v="1209"/>
    <d v="2017-02-25T20:18:25"/>
    <b v="0"/>
    <n v="46"/>
    <b v="1"/>
    <s v="photography/photobooks"/>
    <n v="1.06"/>
    <n v="138.2608695652174"/>
    <x v="8"/>
    <s v="photobooks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x v="1210"/>
    <d v="2015-05-31T21:00:00"/>
    <b v="0"/>
    <n v="103"/>
    <b v="1"/>
    <s v="photography/photobooks"/>
    <n v="2.5431499999999998"/>
    <n v="493.81553398058253"/>
    <x v="8"/>
    <s v="photobooks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x v="1211"/>
    <d v="2016-06-09T20:47:41"/>
    <b v="0"/>
    <n v="6"/>
    <b v="1"/>
    <s v="photography/photobooks"/>
    <n v="1.0109999999999999"/>
    <n v="168.5"/>
    <x v="8"/>
    <s v="photobooks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x v="1212"/>
    <d v="2015-11-27T01:00:00"/>
    <b v="0"/>
    <n v="83"/>
    <b v="1"/>
    <s v="photography/photobooks"/>
    <n v="1.2904"/>
    <n v="38.867469879518069"/>
    <x v="8"/>
    <s v="photobooks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x v="1213"/>
    <d v="2017-01-31T18:08:20"/>
    <b v="0"/>
    <n v="108"/>
    <b v="1"/>
    <s v="photography/photobooks"/>
    <n v="1.0223076923076924"/>
    <n v="61.527777777777779"/>
    <x v="8"/>
    <s v="photobooks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x v="1214"/>
    <d v="2015-06-09T20:10:05"/>
    <b v="0"/>
    <n v="25"/>
    <b v="1"/>
    <s v="photography/photobooks"/>
    <n v="1.3180000000000001"/>
    <n v="105.44"/>
    <x v="8"/>
    <s v="photobooks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x v="1215"/>
    <d v="2014-05-30T22:09:16"/>
    <b v="0"/>
    <n v="549"/>
    <b v="1"/>
    <s v="photography/photobooks"/>
    <n v="7.8608020000000005"/>
    <n v="71.592003642987251"/>
    <x v="8"/>
    <s v="photobooks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x v="1216"/>
    <d v="2015-10-02T23:03:00"/>
    <b v="0"/>
    <n v="222"/>
    <b v="1"/>
    <s v="photography/photobooks"/>
    <n v="1.4570000000000001"/>
    <n v="91.882882882882882"/>
    <x v="8"/>
    <s v="photobooks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x v="1217"/>
    <d v="2016-07-14T19:25:40"/>
    <b v="0"/>
    <n v="183"/>
    <b v="1"/>
    <s v="photography/photobooks"/>
    <n v="1.026"/>
    <n v="148.57377049180329"/>
    <x v="8"/>
    <s v="photobooks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x v="1218"/>
    <d v="2015-11-01T03:00:00"/>
    <b v="0"/>
    <n v="89"/>
    <b v="1"/>
    <s v="photography/photobooks"/>
    <n v="1.7227777777777777"/>
    <n v="174.2134831460674"/>
    <x v="8"/>
    <s v="photobooks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x v="1219"/>
    <d v="2016-10-20T11:05:13"/>
    <b v="0"/>
    <n v="253"/>
    <b v="1"/>
    <s v="photography/photobooks"/>
    <n v="1.5916819571865444"/>
    <n v="102.86166007905139"/>
    <x v="8"/>
    <s v="photobooks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x v="1220"/>
    <d v="2015-08-25T15:05:12"/>
    <b v="0"/>
    <n v="140"/>
    <b v="1"/>
    <s v="photography/photobooks"/>
    <n v="1.0376666666666667"/>
    <n v="111.17857142857143"/>
    <x v="8"/>
    <s v="photobooks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x v="1221"/>
    <d v="2016-12-04T00:00:00"/>
    <b v="0"/>
    <n v="103"/>
    <b v="1"/>
    <s v="photography/photobooks"/>
    <n v="1.1140954545454547"/>
    <n v="23.796213592233013"/>
    <x v="8"/>
    <s v="photobooks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x v="1222"/>
    <d v="2016-04-01T04:00:00"/>
    <b v="0"/>
    <n v="138"/>
    <b v="1"/>
    <s v="photography/photobooks"/>
    <n v="2.80375"/>
    <n v="81.268115942028984"/>
    <x v="8"/>
    <s v="photobooks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x v="1223"/>
    <d v="2016-11-10T05:15:09"/>
    <b v="0"/>
    <n v="191"/>
    <b v="1"/>
    <s v="photography/photobooks"/>
    <n v="1.1210606060606061"/>
    <n v="116.21465968586388"/>
    <x v="8"/>
    <s v="photobooks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x v="1224"/>
    <d v="2014-06-06T13:11:42"/>
    <b v="0"/>
    <n v="18"/>
    <b v="0"/>
    <s v="music/world music"/>
    <n v="7.0666666666666669E-2"/>
    <n v="58.888888888888886"/>
    <x v="4"/>
    <s v="world music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x v="1225"/>
    <d v="2013-10-22T21:44:38"/>
    <b v="0"/>
    <n v="3"/>
    <b v="0"/>
    <s v="music/world music"/>
    <n v="4.3999999999999997E-2"/>
    <n v="44"/>
    <x v="4"/>
    <s v="world music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x v="1226"/>
    <d v="2014-04-21T01:00:00"/>
    <b v="0"/>
    <n v="40"/>
    <b v="0"/>
    <s v="music/world music"/>
    <n v="3.8739999999999997E-2"/>
    <n v="48.424999999999997"/>
    <x v="4"/>
    <s v="world music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x v="1227"/>
    <d v="2014-08-07T07:00:00"/>
    <b v="0"/>
    <n v="0"/>
    <b v="0"/>
    <s v="music/world music"/>
    <n v="0"/>
    <e v="#DIV/0!"/>
    <x v="4"/>
    <s v="world music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x v="1228"/>
    <d v="2011-09-28T17:30:08"/>
    <b v="0"/>
    <n v="24"/>
    <b v="0"/>
    <s v="music/world music"/>
    <n v="0.29299999999999998"/>
    <n v="61.041666666666664"/>
    <x v="4"/>
    <s v="world music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x v="1229"/>
    <d v="2012-04-16T16:00:00"/>
    <b v="0"/>
    <n v="1"/>
    <b v="0"/>
    <s v="music/world music"/>
    <n v="9.0909090909090905E-3"/>
    <n v="25"/>
    <x v="4"/>
    <s v="world music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x v="1230"/>
    <d v="2011-02-24T23:20:30"/>
    <b v="0"/>
    <n v="0"/>
    <b v="0"/>
    <s v="music/world music"/>
    <n v="0"/>
    <e v="#DIV/0!"/>
    <x v="4"/>
    <s v="world music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x v="1231"/>
    <d v="2015-08-28T01:00:00"/>
    <b v="0"/>
    <n v="0"/>
    <b v="0"/>
    <s v="music/world music"/>
    <n v="0"/>
    <e v="#DIV/0!"/>
    <x v="4"/>
    <s v="world music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x v="1232"/>
    <d v="2013-10-06T20:21:10"/>
    <b v="0"/>
    <n v="1"/>
    <b v="0"/>
    <s v="music/world music"/>
    <n v="8.0000000000000002E-3"/>
    <n v="40"/>
    <x v="4"/>
    <s v="world music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x v="1233"/>
    <d v="2012-02-21T22:46:14"/>
    <b v="0"/>
    <n v="6"/>
    <b v="0"/>
    <s v="music/world music"/>
    <n v="0.11600000000000001"/>
    <n v="19.333333333333332"/>
    <x v="4"/>
    <s v="world music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x v="1234"/>
    <d v="2015-02-02T18:55:42"/>
    <b v="0"/>
    <n v="0"/>
    <b v="0"/>
    <s v="music/world music"/>
    <n v="0"/>
    <e v="#DIV/0!"/>
    <x v="4"/>
    <s v="world music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x v="1235"/>
    <d v="2013-12-15T03:14:59"/>
    <b v="0"/>
    <n v="6"/>
    <b v="0"/>
    <s v="music/world music"/>
    <n v="2.787363950092912E-2"/>
    <n v="35"/>
    <x v="4"/>
    <s v="world music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x v="1236"/>
    <d v="2012-07-28T16:00:00"/>
    <b v="0"/>
    <n v="0"/>
    <b v="0"/>
    <s v="music/world music"/>
    <n v="0"/>
    <e v="#DIV/0!"/>
    <x v="4"/>
    <s v="world music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x v="1237"/>
    <d v="2012-08-24T06:47:45"/>
    <b v="0"/>
    <n v="0"/>
    <b v="0"/>
    <s v="music/world music"/>
    <n v="0"/>
    <e v="#DIV/0!"/>
    <x v="4"/>
    <s v="world music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x v="1238"/>
    <d v="2011-08-06T14:38:56"/>
    <b v="0"/>
    <n v="3"/>
    <b v="0"/>
    <s v="music/world music"/>
    <n v="0.17799999999999999"/>
    <n v="59.333333333333336"/>
    <x v="4"/>
    <s v="world music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x v="1239"/>
    <d v="2012-01-05T23:06:07"/>
    <b v="0"/>
    <n v="0"/>
    <b v="0"/>
    <s v="music/world music"/>
    <n v="0"/>
    <e v="#DIV/0!"/>
    <x v="4"/>
    <s v="world music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x v="1240"/>
    <d v="2013-07-12T21:51:00"/>
    <b v="0"/>
    <n v="8"/>
    <b v="0"/>
    <s v="music/world music"/>
    <n v="3.0124999999999999E-2"/>
    <n v="30.125"/>
    <x v="4"/>
    <s v="world music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x v="1241"/>
    <d v="2014-11-03T05:59:00"/>
    <b v="0"/>
    <n v="34"/>
    <b v="0"/>
    <s v="music/world music"/>
    <n v="0.50739999999999996"/>
    <n v="74.617647058823536"/>
    <x v="4"/>
    <s v="world music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x v="1242"/>
    <d v="2011-09-11T13:18:00"/>
    <b v="0"/>
    <n v="1"/>
    <b v="0"/>
    <s v="music/world music"/>
    <n v="5.4884742041712408E-3"/>
    <n v="5"/>
    <x v="4"/>
    <s v="world music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x v="1243"/>
    <d v="2011-07-08T21:00:00"/>
    <b v="0"/>
    <n v="38"/>
    <b v="0"/>
    <s v="music/world music"/>
    <n v="0.14091666666666666"/>
    <n v="44.5"/>
    <x v="4"/>
    <s v="world music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x v="1244"/>
    <d v="2013-04-22T21:00:00"/>
    <b v="1"/>
    <n v="45"/>
    <b v="1"/>
    <s v="music/rock"/>
    <n v="1.038"/>
    <n v="46.133333333333333"/>
    <x v="4"/>
    <s v="rock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x v="1245"/>
    <d v="2014-06-14T14:23:54"/>
    <b v="1"/>
    <n v="17"/>
    <b v="1"/>
    <s v="music/rock"/>
    <n v="1.2024999999999999"/>
    <n v="141.47058823529412"/>
    <x v="4"/>
    <s v="rock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x v="1246"/>
    <d v="2011-12-06T02:02:29"/>
    <b v="1"/>
    <n v="31"/>
    <b v="1"/>
    <s v="music/rock"/>
    <n v="1.17"/>
    <n v="75.483870967741936"/>
    <x v="4"/>
    <s v="rock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x v="1247"/>
    <d v="2013-05-06T07:00:55"/>
    <b v="1"/>
    <n v="50"/>
    <b v="1"/>
    <s v="music/rock"/>
    <n v="1.2214285714285715"/>
    <n v="85.5"/>
    <x v="4"/>
    <s v="rock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x v="1248"/>
    <d v="2014-06-13T06:59:00"/>
    <b v="1"/>
    <n v="59"/>
    <b v="1"/>
    <s v="music/rock"/>
    <n v="1.5164"/>
    <n v="64.254237288135599"/>
    <x v="4"/>
    <s v="rock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x v="1249"/>
    <d v="2012-07-07T17:46:51"/>
    <b v="1"/>
    <n v="81"/>
    <b v="1"/>
    <s v="music/rock"/>
    <n v="1.0444"/>
    <n v="64.46913580246914"/>
    <x v="4"/>
    <s v="rock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x v="1250"/>
    <d v="2014-09-06T15:25:31"/>
    <b v="1"/>
    <n v="508"/>
    <b v="1"/>
    <s v="music/rock"/>
    <n v="2.0015333333333332"/>
    <n v="118.2007874015748"/>
    <x v="4"/>
    <s v="rock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x v="1251"/>
    <d v="2011-09-25T19:32:47"/>
    <b v="1"/>
    <n v="74"/>
    <b v="1"/>
    <s v="music/rock"/>
    <n v="1.018"/>
    <n v="82.540540540540547"/>
    <x v="4"/>
    <s v="rock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x v="1252"/>
    <d v="2013-10-24T23:42:49"/>
    <b v="1"/>
    <n v="141"/>
    <b v="1"/>
    <s v="music/rock"/>
    <n v="1.3765714285714286"/>
    <n v="34.170212765957444"/>
    <x v="4"/>
    <s v="rock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x v="1253"/>
    <d v="2014-09-03T18:48:27"/>
    <b v="1"/>
    <n v="711"/>
    <b v="1"/>
    <s v="music/rock"/>
    <n v="3038.3319999999999"/>
    <n v="42.73322081575246"/>
    <x v="4"/>
    <s v="rock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x v="1254"/>
    <d v="2011-01-01T04:59:00"/>
    <b v="1"/>
    <n v="141"/>
    <b v="1"/>
    <s v="music/rock"/>
    <n v="1.9885074626865671"/>
    <n v="94.489361702127653"/>
    <x v="4"/>
    <s v="rock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x v="1255"/>
    <d v="2013-12-01T21:17:32"/>
    <b v="1"/>
    <n v="109"/>
    <b v="1"/>
    <s v="music/rock"/>
    <n v="2.0236666666666667"/>
    <n v="55.697247706422019"/>
    <x v="4"/>
    <s v="rock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x v="1256"/>
    <d v="2012-02-12T22:03:51"/>
    <b v="1"/>
    <n v="361"/>
    <b v="1"/>
    <s v="music/rock"/>
    <n v="1.1796376666666666"/>
    <n v="98.030831024930734"/>
    <x v="4"/>
    <s v="rock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x v="1257"/>
    <d v="2011-04-03T01:03:10"/>
    <b v="1"/>
    <n v="176"/>
    <b v="1"/>
    <s v="music/rock"/>
    <n v="2.9472727272727273"/>
    <n v="92.102272727272734"/>
    <x v="4"/>
    <s v="rock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x v="1258"/>
    <d v="2013-08-31T14:40:12"/>
    <b v="1"/>
    <n v="670"/>
    <b v="1"/>
    <s v="music/rock"/>
    <n v="2.1314633333333335"/>
    <n v="38.175462686567165"/>
    <x v="4"/>
    <s v="rock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x v="1259"/>
    <d v="2014-06-09T03:59:00"/>
    <b v="1"/>
    <n v="96"/>
    <b v="1"/>
    <s v="music/rock"/>
    <n v="1.0424"/>
    <n v="27.145833333333332"/>
    <x v="4"/>
    <s v="rock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x v="1260"/>
    <d v="2014-02-26T20:13:40"/>
    <b v="1"/>
    <n v="74"/>
    <b v="1"/>
    <s v="music/rock"/>
    <n v="1.1366666666666667"/>
    <n v="50.689189189189186"/>
    <x v="4"/>
    <s v="rock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x v="1261"/>
    <d v="2014-01-29T08:13:47"/>
    <b v="1"/>
    <n v="52"/>
    <b v="1"/>
    <s v="music/rock"/>
    <n v="1.0125"/>
    <n v="38.942307692307693"/>
    <x v="4"/>
    <s v="rock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x v="1262"/>
    <d v="2014-02-16T18:18:12"/>
    <b v="1"/>
    <n v="105"/>
    <b v="1"/>
    <s v="music/rock"/>
    <n v="1.2541538461538462"/>
    <n v="77.638095238095232"/>
    <x v="4"/>
    <s v="rock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x v="1263"/>
    <d v="2014-03-29T01:00:00"/>
    <b v="1"/>
    <n v="41"/>
    <b v="1"/>
    <s v="music/rock"/>
    <n v="1.19"/>
    <n v="43.536585365853661"/>
    <x v="4"/>
    <s v="rock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x v="1264"/>
    <d v="2013-10-29T15:54:43"/>
    <b v="1"/>
    <n v="34"/>
    <b v="1"/>
    <s v="music/rock"/>
    <n v="1.6646153846153846"/>
    <n v="31.823529411764707"/>
    <x v="4"/>
    <s v="rock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x v="1265"/>
    <d v="2010-11-30T15:43:35"/>
    <b v="1"/>
    <n v="66"/>
    <b v="1"/>
    <s v="music/rock"/>
    <n v="1.1914771428571429"/>
    <n v="63.184393939393942"/>
    <x v="4"/>
    <s v="rock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x v="1266"/>
    <d v="2014-01-11T21:02:25"/>
    <b v="1"/>
    <n v="50"/>
    <b v="1"/>
    <s v="music/rock"/>
    <n v="1.0047368421052632"/>
    <n v="190.9"/>
    <x v="4"/>
    <s v="rock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x v="1267"/>
    <d v="2013-07-24T14:02:38"/>
    <b v="1"/>
    <n v="159"/>
    <b v="1"/>
    <s v="music/rock"/>
    <n v="1.018"/>
    <n v="140.85534591194968"/>
    <x v="4"/>
    <s v="rock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x v="1268"/>
    <d v="2013-09-20T20:17:27"/>
    <b v="1"/>
    <n v="182"/>
    <b v="1"/>
    <s v="music/rock"/>
    <n v="1.1666666666666667"/>
    <n v="76.92307692307692"/>
    <x v="4"/>
    <s v="rock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x v="1269"/>
    <d v="2016-04-16T00:00:00"/>
    <b v="1"/>
    <n v="206"/>
    <b v="1"/>
    <s v="music/rock"/>
    <n v="1.0864893617021276"/>
    <n v="99.15533980582525"/>
    <x v="4"/>
    <s v="rock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x v="1270"/>
    <d v="2012-03-25T19:34:02"/>
    <b v="1"/>
    <n v="169"/>
    <b v="1"/>
    <s v="music/rock"/>
    <n v="1.1472"/>
    <n v="67.881656804733723"/>
    <x v="4"/>
    <s v="rock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x v="1271"/>
    <d v="2013-11-13T17:24:19"/>
    <b v="1"/>
    <n v="31"/>
    <b v="1"/>
    <s v="music/rock"/>
    <n v="1.018"/>
    <n v="246.29032258064515"/>
    <x v="4"/>
    <s v="rock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x v="1272"/>
    <d v="2010-06-15T04:00:00"/>
    <b v="1"/>
    <n v="28"/>
    <b v="1"/>
    <s v="music/rock"/>
    <n v="1.06"/>
    <n v="189.28571428571428"/>
    <x v="4"/>
    <s v="rock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x v="1273"/>
    <d v="2014-08-31T17:31:31"/>
    <b v="1"/>
    <n v="54"/>
    <b v="1"/>
    <s v="music/rock"/>
    <n v="1.0349999999999999"/>
    <n v="76.666666666666671"/>
    <x v="4"/>
    <s v="rock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x v="1274"/>
    <d v="2012-08-30T16:33:45"/>
    <b v="1"/>
    <n v="467"/>
    <b v="1"/>
    <s v="music/rock"/>
    <n v="1.5497535999999998"/>
    <n v="82.963254817987149"/>
    <x v="4"/>
    <s v="rock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x v="1275"/>
    <d v="2013-08-07T20:49:47"/>
    <b v="1"/>
    <n v="389"/>
    <b v="1"/>
    <s v="music/rock"/>
    <n v="1.6214066666666667"/>
    <n v="62.522107969151669"/>
    <x v="4"/>
    <s v="rock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x v="1276"/>
    <d v="2009-09-01T04:00:00"/>
    <b v="1"/>
    <n v="68"/>
    <b v="1"/>
    <s v="music/rock"/>
    <n v="1.0442100000000001"/>
    <n v="46.06808823529412"/>
    <x v="4"/>
    <s v="rock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x v="1277"/>
    <d v="2012-09-04T13:29:07"/>
    <b v="1"/>
    <n v="413"/>
    <b v="1"/>
    <s v="music/rock"/>
    <n v="1.0612433333333333"/>
    <n v="38.543946731234868"/>
    <x v="4"/>
    <s v="rock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x v="1278"/>
    <d v="2014-06-25T02:00:00"/>
    <b v="1"/>
    <n v="190"/>
    <b v="1"/>
    <s v="music/rock"/>
    <n v="1.5493846153846154"/>
    <n v="53.005263157894738"/>
    <x v="4"/>
    <s v="rock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x v="1279"/>
    <d v="2014-03-24T01:22:50"/>
    <b v="1"/>
    <n v="189"/>
    <b v="1"/>
    <s v="music/rock"/>
    <n v="1.1077157238734421"/>
    <n v="73.355396825396824"/>
    <x v="4"/>
    <s v="rock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x v="1280"/>
    <d v="2011-03-01T18:10:54"/>
    <b v="1"/>
    <n v="130"/>
    <b v="1"/>
    <s v="music/rock"/>
    <n v="1.1091186666666666"/>
    <n v="127.97523076923076"/>
    <x v="4"/>
    <s v="rock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x v="1281"/>
    <d v="2013-07-28T17:50:36"/>
    <b v="1"/>
    <n v="74"/>
    <b v="1"/>
    <s v="music/rock"/>
    <n v="1.1071428571428572"/>
    <n v="104.72972972972973"/>
    <x v="4"/>
    <s v="rock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x v="1282"/>
    <d v="2013-12-09T04:59:00"/>
    <b v="1"/>
    <n v="274"/>
    <b v="1"/>
    <s v="music/rock"/>
    <n v="1.2361333333333333"/>
    <n v="67.671532846715323"/>
    <x v="4"/>
    <s v="rock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x v="1283"/>
    <d v="2013-03-11T04:00:00"/>
    <b v="1"/>
    <n v="22"/>
    <b v="1"/>
    <s v="music/rock"/>
    <n v="2.1105"/>
    <n v="95.931818181818187"/>
    <x v="4"/>
    <s v="rock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x v="1284"/>
    <d v="2016-12-31T16:59:00"/>
    <b v="0"/>
    <n v="31"/>
    <b v="1"/>
    <s v="theater/plays"/>
    <n v="1.01"/>
    <n v="65.161290322580641"/>
    <x v="1"/>
    <s v="plays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x v="1285"/>
    <d v="2015-06-20T13:59:35"/>
    <b v="0"/>
    <n v="63"/>
    <b v="1"/>
    <s v="theater/plays"/>
    <n v="1.0165"/>
    <n v="32.269841269841272"/>
    <x v="1"/>
    <s v="plays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x v="1286"/>
    <d v="2015-02-17T14:00:00"/>
    <b v="0"/>
    <n v="20"/>
    <b v="1"/>
    <s v="theater/plays"/>
    <n v="1.0833333333333333"/>
    <n v="81.25"/>
    <x v="1"/>
    <s v="plays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x v="1287"/>
    <d v="2015-06-12T14:54:16"/>
    <b v="0"/>
    <n v="25"/>
    <b v="1"/>
    <s v="theater/plays"/>
    <n v="2.42"/>
    <n v="24.2"/>
    <x v="1"/>
    <s v="plays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x v="1288"/>
    <d v="2016-08-10T04:00:00"/>
    <b v="0"/>
    <n v="61"/>
    <b v="1"/>
    <s v="theater/plays"/>
    <n v="1.0044999999999999"/>
    <n v="65.868852459016395"/>
    <x v="1"/>
    <s v="plays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x v="1289"/>
    <d v="2017-01-04T03:14:05"/>
    <b v="0"/>
    <n v="52"/>
    <b v="1"/>
    <s v="theater/plays"/>
    <n v="1.2506666666666666"/>
    <n v="36.07692307692308"/>
    <x v="1"/>
    <s v="plays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x v="1290"/>
    <d v="2015-04-23T06:59:00"/>
    <b v="0"/>
    <n v="86"/>
    <b v="1"/>
    <s v="theater/plays"/>
    <n v="1.0857142857142856"/>
    <n v="44.186046511627907"/>
    <x v="1"/>
    <s v="plays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x v="1291"/>
    <d v="2015-04-07T07:00:00"/>
    <b v="0"/>
    <n v="42"/>
    <b v="1"/>
    <s v="theater/plays"/>
    <n v="1.4570000000000001"/>
    <n v="104.07142857142857"/>
    <x v="1"/>
    <s v="plays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x v="1292"/>
    <d v="2015-10-06T22:59:00"/>
    <b v="0"/>
    <n v="52"/>
    <b v="1"/>
    <s v="theater/plays"/>
    <n v="1.1000000000000001"/>
    <n v="35.96153846153846"/>
    <x v="1"/>
    <s v="plays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x v="1293"/>
    <d v="2015-11-14T17:49:31"/>
    <b v="0"/>
    <n v="120"/>
    <b v="1"/>
    <s v="theater/plays"/>
    <n v="1.0223333333333333"/>
    <n v="127.79166666666667"/>
    <x v="1"/>
    <s v="plays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x v="1294"/>
    <d v="2015-10-19T11:00:00"/>
    <b v="0"/>
    <n v="22"/>
    <b v="1"/>
    <s v="theater/plays"/>
    <n v="1.22"/>
    <n v="27.727272727272727"/>
    <x v="1"/>
    <s v="plays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x v="1295"/>
    <d v="2015-07-29T17:00:00"/>
    <b v="0"/>
    <n v="64"/>
    <b v="1"/>
    <s v="theater/plays"/>
    <n v="1.0196000000000001"/>
    <n v="39.828125"/>
    <x v="1"/>
    <s v="plays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x v="1296"/>
    <d v="2016-03-14T00:12:53"/>
    <b v="0"/>
    <n v="23"/>
    <b v="1"/>
    <s v="theater/plays"/>
    <n v="1.411764705882353"/>
    <n v="52.173913043478258"/>
    <x v="1"/>
    <s v="plays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x v="1297"/>
    <d v="2016-05-01T17:55:58"/>
    <b v="0"/>
    <n v="238"/>
    <b v="1"/>
    <s v="theater/plays"/>
    <n v="1.0952500000000001"/>
    <n v="92.037815126050418"/>
    <x v="1"/>
    <s v="plays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x v="1298"/>
    <d v="2016-04-28T16:20:32"/>
    <b v="0"/>
    <n v="33"/>
    <b v="1"/>
    <s v="theater/plays"/>
    <n v="1.0465"/>
    <n v="63.424242424242422"/>
    <x v="1"/>
    <s v="plays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x v="1299"/>
    <d v="2015-07-14T19:32:39"/>
    <b v="0"/>
    <n v="32"/>
    <b v="1"/>
    <s v="theater/plays"/>
    <n v="1.24"/>
    <n v="135.625"/>
    <x v="1"/>
    <s v="plays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x v="1300"/>
    <d v="2016-06-01T18:57:00"/>
    <b v="0"/>
    <n v="24"/>
    <b v="1"/>
    <s v="theater/plays"/>
    <n v="1.35"/>
    <n v="168.75"/>
    <x v="1"/>
    <s v="plays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x v="1301"/>
    <d v="2015-07-21T03:00:00"/>
    <b v="0"/>
    <n v="29"/>
    <b v="1"/>
    <s v="theater/plays"/>
    <n v="1.0275000000000001"/>
    <n v="70.862068965517238"/>
    <x v="1"/>
    <s v="plays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x v="1302"/>
    <d v="2016-12-01T02:23:31"/>
    <b v="0"/>
    <n v="50"/>
    <b v="1"/>
    <s v="theater/plays"/>
    <n v="1"/>
    <n v="50"/>
    <x v="1"/>
    <s v="plays"/>
  </r>
  <r>
    <n v="1303"/>
    <s v="Forward Arena Theatre Company: Summer Season"/>
    <s v="Groundbreaking queer theatre."/>
    <n v="3500"/>
    <n v="4559.13"/>
    <x v="0"/>
    <s v="GB"/>
    <s v="GBP"/>
    <n v="1469962800"/>
    <n v="1468578920"/>
    <x v="1303"/>
    <d v="2016-07-31T11:00:00"/>
    <b v="0"/>
    <n v="108"/>
    <b v="1"/>
    <s v="theater/plays"/>
    <n v="1.3026085714285716"/>
    <n v="42.214166666666671"/>
    <x v="1"/>
    <s v="plays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x v="1304"/>
    <d v="2017-03-13T03:40:05"/>
    <b v="0"/>
    <n v="104"/>
    <b v="0"/>
    <s v="technology/wearables"/>
    <n v="0.39627499999999999"/>
    <n v="152.41346153846155"/>
    <x v="2"/>
    <s v="wearables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x v="1305"/>
    <d v="2016-07-21T17:30:00"/>
    <b v="0"/>
    <n v="86"/>
    <b v="0"/>
    <s v="technology/wearables"/>
    <n v="0.25976666666666665"/>
    <n v="90.616279069767444"/>
    <x v="2"/>
    <s v="wearables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x v="1306"/>
    <d v="2014-12-04T10:58:54"/>
    <b v="0"/>
    <n v="356"/>
    <b v="0"/>
    <s v="technology/wearables"/>
    <n v="0.65246363636363636"/>
    <n v="201.60393258426967"/>
    <x v="2"/>
    <s v="wearables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x v="1307"/>
    <d v="2016-02-17T12:04:39"/>
    <b v="0"/>
    <n v="45"/>
    <b v="0"/>
    <s v="technology/wearables"/>
    <n v="0.11514000000000001"/>
    <n v="127.93333333333334"/>
    <x v="2"/>
    <s v="wearables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x v="1308"/>
    <d v="2016-10-08T14:43:32"/>
    <b v="0"/>
    <n v="38"/>
    <b v="0"/>
    <s v="technology/wearables"/>
    <n v="0.11360000000000001"/>
    <n v="29.894736842105264"/>
    <x v="2"/>
    <s v="wearables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x v="1309"/>
    <d v="2015-10-15T21:11:08"/>
    <b v="0"/>
    <n v="35"/>
    <b v="0"/>
    <s v="technology/wearables"/>
    <n v="1.1199130434782609"/>
    <n v="367.97142857142859"/>
    <x v="2"/>
    <s v="wearables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x v="1310"/>
    <d v="2016-08-19T16:00:50"/>
    <b v="0"/>
    <n v="24"/>
    <b v="0"/>
    <s v="technology/wearables"/>
    <n v="0.155"/>
    <n v="129.16666666666666"/>
    <x v="2"/>
    <s v="wearables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x v="1311"/>
    <d v="2016-11-30T20:15:19"/>
    <b v="0"/>
    <n v="100"/>
    <b v="0"/>
    <s v="technology/wearables"/>
    <n v="0.32028000000000001"/>
    <n v="800.7"/>
    <x v="2"/>
    <s v="wearables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x v="1312"/>
    <d v="2015-04-18T16:52:02"/>
    <b v="0"/>
    <n v="1"/>
    <b v="0"/>
    <s v="technology/wearables"/>
    <n v="6.0869565217391303E-3"/>
    <n v="28"/>
    <x v="2"/>
    <s v="wearables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x v="1313"/>
    <d v="2016-03-03T17:01:54"/>
    <b v="0"/>
    <n v="122"/>
    <b v="0"/>
    <s v="technology/wearables"/>
    <n v="0.31114999999999998"/>
    <n v="102.01639344262296"/>
    <x v="2"/>
    <s v="wearables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x v="1314"/>
    <d v="2016-10-21T16:04:20"/>
    <b v="0"/>
    <n v="11"/>
    <b v="0"/>
    <s v="technology/wearables"/>
    <n v="1.1266666666666666E-2"/>
    <n v="184.36363636363637"/>
    <x v="2"/>
    <s v="wearables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x v="1315"/>
    <d v="2015-11-06T01:00:00"/>
    <b v="0"/>
    <n v="248"/>
    <b v="0"/>
    <s v="technology/wearables"/>
    <n v="0.40404000000000001"/>
    <n v="162.91935483870967"/>
    <x v="2"/>
    <s v="wearables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x v="1316"/>
    <d v="2016-02-28T23:05:09"/>
    <b v="0"/>
    <n v="1"/>
    <b v="0"/>
    <s v="technology/wearables"/>
    <n v="1.3333333333333333E-5"/>
    <n v="1"/>
    <x v="2"/>
    <s v="wearables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x v="1317"/>
    <d v="2016-07-21T14:00:00"/>
    <b v="0"/>
    <n v="19"/>
    <b v="0"/>
    <s v="technology/wearables"/>
    <n v="5.7334999999999997E-2"/>
    <n v="603.52631578947364"/>
    <x v="2"/>
    <s v="wearables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x v="1318"/>
    <d v="2015-01-11T01:02:52"/>
    <b v="0"/>
    <n v="135"/>
    <b v="0"/>
    <s v="technology/wearables"/>
    <n v="0.15325"/>
    <n v="45.407407407407405"/>
    <x v="2"/>
    <s v="wearables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x v="1319"/>
    <d v="2014-07-11T16:00:00"/>
    <b v="0"/>
    <n v="9"/>
    <b v="0"/>
    <s v="technology/wearables"/>
    <n v="0.15103448275862069"/>
    <n v="97.333333333333329"/>
    <x v="2"/>
    <s v="wearables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x v="1320"/>
    <d v="2016-12-30T23:00:00"/>
    <b v="0"/>
    <n v="3"/>
    <b v="0"/>
    <s v="technology/wearables"/>
    <n v="5.0299999999999997E-3"/>
    <n v="167.66666666666666"/>
    <x v="2"/>
    <s v="wearables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x v="1321"/>
    <d v="2016-12-23T17:58:57"/>
    <b v="0"/>
    <n v="7"/>
    <b v="0"/>
    <s v="technology/wearables"/>
    <n v="1.3028138528138528E-2"/>
    <n v="859.85714285714289"/>
    <x v="2"/>
    <s v="wearables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x v="1322"/>
    <d v="2015-05-21T15:45:25"/>
    <b v="0"/>
    <n v="4"/>
    <b v="0"/>
    <s v="technology/wearables"/>
    <n v="3.0285714285714286E-3"/>
    <n v="26.5"/>
    <x v="2"/>
    <s v="wearables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x v="1323"/>
    <d v="2016-04-26T06:55:00"/>
    <b v="0"/>
    <n v="44"/>
    <b v="0"/>
    <s v="technology/wearables"/>
    <n v="8.8800000000000004E-2"/>
    <n v="30.272727272727273"/>
    <x v="2"/>
    <s v="wearables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x v="1324"/>
    <d v="2016-10-13T15:12:32"/>
    <b v="0"/>
    <n v="90"/>
    <b v="0"/>
    <s v="technology/wearables"/>
    <n v="9.8400000000000001E-2"/>
    <n v="54.666666666666664"/>
    <x v="2"/>
    <s v="wearables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x v="1325"/>
    <d v="2016-12-30T02:03:55"/>
    <b v="0"/>
    <n v="8"/>
    <b v="0"/>
    <s v="technology/wearables"/>
    <n v="2.4299999999999999E-2"/>
    <n v="60.75"/>
    <x v="2"/>
    <s v="wearables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x v="1326"/>
    <d v="2015-01-15T19:00:28"/>
    <b v="0"/>
    <n v="11"/>
    <b v="0"/>
    <s v="technology/wearables"/>
    <n v="1.1299999999999999E-2"/>
    <n v="102.72727272727273"/>
    <x v="2"/>
    <s v="wearables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x v="1327"/>
    <d v="2015-05-29T16:17:15"/>
    <b v="0"/>
    <n v="41"/>
    <b v="0"/>
    <s v="technology/wearables"/>
    <n v="3.5520833333333335E-2"/>
    <n v="41.585365853658537"/>
    <x v="2"/>
    <s v="wearables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x v="1328"/>
    <d v="2016-10-14T15:25:34"/>
    <b v="0"/>
    <n v="15"/>
    <b v="0"/>
    <s v="technology/wearables"/>
    <n v="2.3306666666666667E-2"/>
    <n v="116.53333333333333"/>
    <x v="2"/>
    <s v="wearables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x v="1329"/>
    <d v="2014-12-02T06:19:05"/>
    <b v="0"/>
    <n v="9"/>
    <b v="0"/>
    <s v="technology/wearables"/>
    <n v="8.1600000000000006E-3"/>
    <n v="45.333333333333336"/>
    <x v="2"/>
    <s v="wearables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x v="1330"/>
    <d v="2016-07-02T04:00:00"/>
    <b v="0"/>
    <n v="50"/>
    <b v="0"/>
    <s v="technology/wearables"/>
    <n v="0.22494285714285714"/>
    <n v="157.46"/>
    <x v="2"/>
    <s v="wearables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x v="1331"/>
    <d v="2016-08-17T12:05:54"/>
    <b v="0"/>
    <n v="34"/>
    <b v="0"/>
    <s v="technology/wearables"/>
    <n v="1.3668E-2"/>
    <n v="100.5"/>
    <x v="2"/>
    <s v="wearables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x v="1332"/>
    <d v="2017-01-27T01:26:48"/>
    <b v="0"/>
    <n v="0"/>
    <b v="0"/>
    <s v="technology/wearables"/>
    <n v="0"/>
    <e v="#DIV/0!"/>
    <x v="2"/>
    <s v="wearables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x v="1333"/>
    <d v="2014-07-16T02:33:45"/>
    <b v="0"/>
    <n v="0"/>
    <b v="0"/>
    <s v="technology/wearables"/>
    <n v="0"/>
    <e v="#DIV/0!"/>
    <x v="2"/>
    <s v="wearables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x v="1334"/>
    <d v="2016-03-11T18:34:47"/>
    <b v="0"/>
    <n v="276"/>
    <b v="0"/>
    <s v="technology/wearables"/>
    <n v="0.10754135338345865"/>
    <n v="51.822463768115945"/>
    <x v="2"/>
    <s v="wearables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x v="1335"/>
    <d v="2015-12-05T22:28:22"/>
    <b v="0"/>
    <n v="16"/>
    <b v="0"/>
    <s v="technology/wearables"/>
    <n v="0.1976"/>
    <n v="308.75"/>
    <x v="2"/>
    <s v="wearables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x v="1336"/>
    <d v="2014-12-17T20:43:48"/>
    <b v="0"/>
    <n v="224"/>
    <b v="0"/>
    <s v="technology/wearables"/>
    <n v="0.84946999999999995"/>
    <n v="379.22767857142856"/>
    <x v="2"/>
    <s v="wearables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x v="1337"/>
    <d v="2017-03-03T13:51:19"/>
    <b v="0"/>
    <n v="140"/>
    <b v="0"/>
    <s v="technology/wearables"/>
    <n v="0.49381999999999998"/>
    <n v="176.36428571428573"/>
    <x v="2"/>
    <s v="wearables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x v="1338"/>
    <d v="2015-08-02T19:17:13"/>
    <b v="0"/>
    <n v="15"/>
    <b v="0"/>
    <s v="technology/wearables"/>
    <n v="3.3033333333333331E-2"/>
    <n v="66.066666666666663"/>
    <x v="2"/>
    <s v="wearables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x v="1339"/>
    <d v="2014-12-08T16:31:55"/>
    <b v="0"/>
    <n v="37"/>
    <b v="0"/>
    <s v="technology/wearables"/>
    <n v="6.6339999999999996E-2"/>
    <n v="89.648648648648646"/>
    <x v="2"/>
    <s v="wearables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x v="1340"/>
    <d v="2014-08-15T14:17:33"/>
    <b v="0"/>
    <n v="0"/>
    <b v="0"/>
    <s v="technology/wearables"/>
    <n v="0"/>
    <e v="#DIV/0!"/>
    <x v="2"/>
    <s v="wearables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x v="1341"/>
    <d v="2016-10-01T14:58:37"/>
    <b v="0"/>
    <n v="46"/>
    <b v="0"/>
    <s v="technology/wearables"/>
    <n v="0.7036"/>
    <n v="382.39130434782606"/>
    <x v="2"/>
    <s v="wearables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x v="1342"/>
    <d v="2015-07-17T19:35:39"/>
    <b v="0"/>
    <n v="1"/>
    <b v="0"/>
    <s v="technology/wearables"/>
    <n v="2E-3"/>
    <n v="100"/>
    <x v="2"/>
    <s v="wearables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x v="1343"/>
    <d v="2016-08-19T03:59:00"/>
    <b v="0"/>
    <n v="323"/>
    <b v="0"/>
    <s v="technology/wearables"/>
    <n v="1.02298"/>
    <n v="158.35603715170279"/>
    <x v="2"/>
    <s v="wearables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x v="1344"/>
    <d v="2016-06-30T18:57:19"/>
    <b v="0"/>
    <n v="139"/>
    <b v="1"/>
    <s v="publishing/nonfiction"/>
    <n v="3.7773333333333334"/>
    <n v="40.762589928057551"/>
    <x v="3"/>
    <s v="nonfiction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x v="1345"/>
    <d v="2014-07-14T19:32:39"/>
    <b v="0"/>
    <n v="7"/>
    <b v="1"/>
    <s v="publishing/nonfiction"/>
    <n v="1.25"/>
    <n v="53.571428571428569"/>
    <x v="3"/>
    <s v="nonfiction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x v="1346"/>
    <d v="2013-06-27T01:49:11"/>
    <b v="0"/>
    <n v="149"/>
    <b v="1"/>
    <s v="publishing/nonfiction"/>
    <n v="1.473265306122449"/>
    <n v="48.449664429530202"/>
    <x v="3"/>
    <s v="nonfiction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x v="1347"/>
    <d v="2015-03-07T15:18:45"/>
    <b v="0"/>
    <n v="31"/>
    <b v="1"/>
    <s v="publishing/nonfiction"/>
    <n v="1.022"/>
    <n v="82.41935483870968"/>
    <x v="3"/>
    <s v="nonfiction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x v="1348"/>
    <d v="2014-12-18T12:08:53"/>
    <b v="0"/>
    <n v="26"/>
    <b v="1"/>
    <s v="publishing/nonfiction"/>
    <n v="1.018723404255319"/>
    <n v="230.19230769230768"/>
    <x v="3"/>
    <s v="nonfiction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x v="1349"/>
    <d v="2015-12-16T06:59:00"/>
    <b v="0"/>
    <n v="172"/>
    <b v="1"/>
    <s v="publishing/nonfiction"/>
    <n v="2.0419999999999998"/>
    <n v="59.360465116279073"/>
    <x v="3"/>
    <s v="nonfiction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x v="1350"/>
    <d v="2015-12-26T00:18:54"/>
    <b v="0"/>
    <n v="78"/>
    <b v="1"/>
    <s v="publishing/nonfiction"/>
    <n v="1.0405"/>
    <n v="66.698717948717942"/>
    <x v="3"/>
    <s v="nonfiction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x v="1351"/>
    <d v="2016-02-12T17:45:44"/>
    <b v="0"/>
    <n v="120"/>
    <b v="1"/>
    <s v="publishing/nonfiction"/>
    <n v="1.0126500000000001"/>
    <n v="168.77500000000001"/>
    <x v="3"/>
    <s v="nonfiction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x v="1352"/>
    <d v="2015-09-05T03:59:00"/>
    <b v="0"/>
    <n v="227"/>
    <b v="1"/>
    <s v="publishing/nonfiction"/>
    <n v="1.3613999999999999"/>
    <n v="59.973568281938327"/>
    <x v="3"/>
    <s v="nonfiction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x v="1353"/>
    <d v="2013-03-11T00:00:00"/>
    <b v="0"/>
    <n v="42"/>
    <b v="1"/>
    <s v="publishing/nonfiction"/>
    <n v="1.3360000000000001"/>
    <n v="31.80952380952381"/>
    <x v="3"/>
    <s v="nonfiction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x v="1354"/>
    <d v="2016-06-11T19:22:59"/>
    <b v="0"/>
    <n v="64"/>
    <b v="1"/>
    <s v="publishing/nonfiction"/>
    <n v="1.3025"/>
    <n v="24.421875"/>
    <x v="3"/>
    <s v="nonfiction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x v="1355"/>
    <d v="2012-11-30T10:00:00"/>
    <b v="0"/>
    <n v="121"/>
    <b v="1"/>
    <s v="publishing/nonfiction"/>
    <n v="1.2267999999999999"/>
    <n v="25.347107438016529"/>
    <x v="3"/>
    <s v="nonfiction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x v="1356"/>
    <d v="2013-07-05T00:56:00"/>
    <b v="0"/>
    <n v="87"/>
    <b v="1"/>
    <s v="publishing/nonfiction"/>
    <n v="1.8281058823529412"/>
    <n v="71.443218390804603"/>
    <x v="3"/>
    <s v="nonfiction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x v="1357"/>
    <d v="2013-03-01T05:59:00"/>
    <b v="0"/>
    <n v="65"/>
    <b v="1"/>
    <s v="publishing/nonfiction"/>
    <n v="1.2529999999999999"/>
    <n v="38.553846153846152"/>
    <x v="3"/>
    <s v="nonfiction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x v="1358"/>
    <d v="2011-06-25T13:42:03"/>
    <b v="0"/>
    <n v="49"/>
    <b v="1"/>
    <s v="publishing/nonfiction"/>
    <n v="1.1166666666666667"/>
    <n v="68.367346938775512"/>
    <x v="3"/>
    <s v="nonfiction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x v="1359"/>
    <d v="2011-07-06T19:33:10"/>
    <b v="0"/>
    <n v="19"/>
    <b v="1"/>
    <s v="publishing/nonfiction"/>
    <n v="1.1575757575757575"/>
    <n v="40.210526315789473"/>
    <x v="3"/>
    <s v="nonfiction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x v="1360"/>
    <d v="2012-08-02T21:37:00"/>
    <b v="0"/>
    <n v="81"/>
    <b v="1"/>
    <s v="publishing/nonfiction"/>
    <n v="1.732"/>
    <n v="32.074074074074076"/>
    <x v="3"/>
    <s v="nonfiction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x v="1361"/>
    <d v="2014-06-21T17:12:52"/>
    <b v="0"/>
    <n v="264"/>
    <b v="1"/>
    <s v="publishing/nonfiction"/>
    <n v="1.2598333333333334"/>
    <n v="28.632575757575758"/>
    <x v="3"/>
    <s v="nonfiction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x v="1362"/>
    <d v="2013-09-07T22:25:31"/>
    <b v="0"/>
    <n v="25"/>
    <b v="1"/>
    <s v="publishing/nonfiction"/>
    <n v="1.091"/>
    <n v="43.64"/>
    <x v="3"/>
    <s v="nonfiction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x v="1363"/>
    <d v="2016-02-15T07:59:00"/>
    <b v="0"/>
    <n v="5"/>
    <b v="1"/>
    <s v="publishing/nonfiction"/>
    <n v="1"/>
    <n v="40"/>
    <x v="3"/>
    <s v="nonfiction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x v="1364"/>
    <d v="2015-01-07T16:41:46"/>
    <b v="0"/>
    <n v="144"/>
    <b v="1"/>
    <s v="music/rock"/>
    <n v="1.1864285714285714"/>
    <n v="346.04166666666669"/>
    <x v="4"/>
    <s v="rock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x v="1365"/>
    <d v="2015-03-16T16:35:52"/>
    <b v="0"/>
    <n v="92"/>
    <b v="1"/>
    <s v="music/rock"/>
    <n v="1.0026666666666666"/>
    <n v="81.739130434782609"/>
    <x v="4"/>
    <s v="rock"/>
  </r>
  <r>
    <n v="1366"/>
    <s v="Kick It! A Tribute to the A.K.s"/>
    <s v="A musical memorial for Alexi Petersen."/>
    <n v="7500"/>
    <n v="9486.69"/>
    <x v="0"/>
    <s v="US"/>
    <s v="USD"/>
    <n v="1417049663"/>
    <n v="1413158063"/>
    <x v="1366"/>
    <d v="2014-11-27T00:54:23"/>
    <b v="0"/>
    <n v="147"/>
    <b v="1"/>
    <s v="music/rock"/>
    <n v="1.2648920000000001"/>
    <n v="64.535306122448986"/>
    <x v="4"/>
    <s v="rock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x v="1367"/>
    <d v="2015-11-14T01:04:10"/>
    <b v="0"/>
    <n v="90"/>
    <b v="1"/>
    <s v="music/rock"/>
    <n v="1.1426000000000001"/>
    <n v="63.477777777777774"/>
    <x v="4"/>
    <s v="rock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x v="1368"/>
    <d v="2015-06-15T04:34:54"/>
    <b v="0"/>
    <n v="87"/>
    <b v="1"/>
    <s v="music/rock"/>
    <n v="1.107"/>
    <n v="63.620689655172413"/>
    <x v="4"/>
    <s v="rock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x v="1369"/>
    <d v="2014-04-11T14:15:46"/>
    <b v="0"/>
    <n v="406"/>
    <b v="1"/>
    <s v="music/rock"/>
    <n v="1.0534805315203954"/>
    <n v="83.967068965517228"/>
    <x v="4"/>
    <s v="rock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x v="1370"/>
    <d v="2013-10-16T00:04:50"/>
    <b v="0"/>
    <n v="20"/>
    <b v="1"/>
    <s v="music/rock"/>
    <n v="1.0366666666666666"/>
    <n v="77.75"/>
    <x v="4"/>
    <s v="rock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x v="1371"/>
    <d v="2015-05-07T18:12:22"/>
    <b v="0"/>
    <n v="70"/>
    <b v="1"/>
    <s v="music/rock"/>
    <n v="1.0708672667523933"/>
    <n v="107.07142857142857"/>
    <x v="4"/>
    <s v="rock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x v="1372"/>
    <d v="2012-07-12T17:45:32"/>
    <b v="0"/>
    <n v="16"/>
    <b v="1"/>
    <s v="music/rock"/>
    <n v="1.24"/>
    <n v="38.75"/>
    <x v="4"/>
    <s v="rock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x v="1373"/>
    <d v="2016-12-30T22:50:33"/>
    <b v="0"/>
    <n v="52"/>
    <b v="1"/>
    <s v="music/rock"/>
    <n v="1.0501"/>
    <n v="201.94230769230768"/>
    <x v="4"/>
    <s v="rock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x v="1374"/>
    <d v="2016-03-25T02:53:08"/>
    <b v="0"/>
    <n v="66"/>
    <b v="1"/>
    <s v="music/rock"/>
    <n v="1.8946666666666667"/>
    <n v="43.060606060606062"/>
    <x v="4"/>
    <s v="rock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x v="1375"/>
    <d v="2017-01-15T01:35:19"/>
    <b v="0"/>
    <n v="109"/>
    <b v="1"/>
    <s v="music/rock"/>
    <n v="1.7132499999999999"/>
    <n v="62.871559633027523"/>
    <x v="4"/>
    <s v="rock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x v="1376"/>
    <d v="2016-12-03T17:03:26"/>
    <b v="0"/>
    <n v="168"/>
    <b v="1"/>
    <s v="music/rock"/>
    <n v="2.5248648648648651"/>
    <n v="55.607142857142854"/>
    <x v="4"/>
    <s v="rock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x v="1377"/>
    <d v="2017-02-03T04:11:00"/>
    <b v="0"/>
    <n v="31"/>
    <b v="1"/>
    <s v="music/rock"/>
    <n v="1.1615384615384616"/>
    <n v="48.70967741935484"/>
    <x v="4"/>
    <s v="rock"/>
  </r>
  <r>
    <n v="1378"/>
    <s v="SIX BY SEVEN"/>
    <s v="A psychedelic post rock masterpiece!"/>
    <n v="2000"/>
    <n v="4067"/>
    <x v="0"/>
    <s v="GB"/>
    <s v="GBP"/>
    <n v="1470075210"/>
    <n v="1468779210"/>
    <x v="1378"/>
    <d v="2016-08-01T18:13:30"/>
    <b v="0"/>
    <n v="133"/>
    <b v="1"/>
    <s v="music/rock"/>
    <n v="2.0335000000000001"/>
    <n v="30.578947368421051"/>
    <x v="4"/>
    <s v="rock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x v="1379"/>
    <d v="2015-06-05T11:47:56"/>
    <b v="0"/>
    <n v="151"/>
    <b v="1"/>
    <s v="music/rock"/>
    <n v="1.1160000000000001"/>
    <n v="73.907284768211923"/>
    <x v="4"/>
    <s v="rock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x v="1380"/>
    <d v="2015-06-09T02:00:00"/>
    <b v="0"/>
    <n v="5"/>
    <b v="1"/>
    <s v="music/rock"/>
    <n v="4.24"/>
    <n v="21.2"/>
    <x v="4"/>
    <s v="rock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x v="1381"/>
    <d v="2016-12-29T05:08:45"/>
    <b v="0"/>
    <n v="73"/>
    <b v="1"/>
    <s v="music/rock"/>
    <n v="1.071"/>
    <n v="73.356164383561648"/>
    <x v="4"/>
    <s v="rock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x v="1382"/>
    <d v="2013-05-06T19:12:16"/>
    <b v="0"/>
    <n v="148"/>
    <b v="1"/>
    <s v="music/rock"/>
    <n v="1.043625"/>
    <n v="56.412162162162161"/>
    <x v="4"/>
    <s v="rock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x v="1383"/>
    <d v="2016-12-23T01:47:58"/>
    <b v="0"/>
    <n v="93"/>
    <b v="1"/>
    <s v="music/rock"/>
    <n v="2.124090909090909"/>
    <n v="50.247311827956992"/>
    <x v="4"/>
    <s v="rock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x v="1384"/>
    <d v="2015-07-05T17:38:42"/>
    <b v="0"/>
    <n v="63"/>
    <b v="1"/>
    <s v="music/rock"/>
    <n v="1.2408571428571429"/>
    <n v="68.936507936507937"/>
    <x v="4"/>
    <s v="rock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x v="1385"/>
    <d v="2016-04-29T12:11:00"/>
    <b v="0"/>
    <n v="134"/>
    <b v="1"/>
    <s v="music/rock"/>
    <n v="1.10406125"/>
    <n v="65.914104477611943"/>
    <x v="4"/>
    <s v="rock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x v="1386"/>
    <d v="2015-07-29T15:31:29"/>
    <b v="0"/>
    <n v="14"/>
    <b v="1"/>
    <s v="music/rock"/>
    <n v="2.1875"/>
    <n v="62.5"/>
    <x v="4"/>
    <s v="rock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x v="1387"/>
    <d v="2015-06-03T04:30:00"/>
    <b v="0"/>
    <n v="78"/>
    <b v="1"/>
    <s v="music/rock"/>
    <n v="1.36625"/>
    <n v="70.064102564102569"/>
    <x v="4"/>
    <s v="rock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x v="1388"/>
    <d v="2016-10-17T16:14:00"/>
    <b v="0"/>
    <n v="112"/>
    <b v="1"/>
    <s v="music/rock"/>
    <n v="1.348074"/>
    <n v="60.181874999999998"/>
    <x v="4"/>
    <s v="rock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x v="1389"/>
    <d v="2016-08-13T11:32:37"/>
    <b v="0"/>
    <n v="34"/>
    <b v="1"/>
    <s v="music/rock"/>
    <n v="1.454"/>
    <n v="21.382352941176471"/>
    <x v="4"/>
    <s v="rock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x v="1390"/>
    <d v="2015-04-27T17:12:00"/>
    <b v="0"/>
    <n v="19"/>
    <b v="1"/>
    <s v="music/rock"/>
    <n v="1.0910714285714285"/>
    <n v="160.78947368421052"/>
    <x v="4"/>
    <s v="rock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x v="1391"/>
    <d v="2015-08-22T04:59:00"/>
    <b v="0"/>
    <n v="13"/>
    <b v="1"/>
    <s v="music/rock"/>
    <n v="1.1020000000000001"/>
    <n v="42.384615384615387"/>
    <x v="4"/>
    <s v="rock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x v="1392"/>
    <d v="2016-03-03T03:43:06"/>
    <b v="0"/>
    <n v="104"/>
    <b v="1"/>
    <s v="music/rock"/>
    <n v="1.1364000000000001"/>
    <n v="27.317307692307693"/>
    <x v="4"/>
    <s v="rock"/>
  </r>
  <r>
    <n v="1393"/>
    <s v="WolfHunt | Social Commentary Rock Project"/>
    <s v="Rock n' Roll tales of our times"/>
    <n v="10000"/>
    <n v="10235"/>
    <x v="0"/>
    <s v="US"/>
    <s v="USD"/>
    <n v="1470068523"/>
    <n v="1467476523"/>
    <x v="1393"/>
    <d v="2016-08-01T16:22:03"/>
    <b v="0"/>
    <n v="52"/>
    <b v="1"/>
    <s v="music/rock"/>
    <n v="1.0235000000000001"/>
    <n v="196.82692307692307"/>
    <x v="4"/>
    <s v="rock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x v="1394"/>
    <d v="2017-03-01T03:00:00"/>
    <b v="0"/>
    <n v="17"/>
    <b v="1"/>
    <s v="music/rock"/>
    <n v="1.2213333333333334"/>
    <n v="53.882352941176471"/>
    <x v="4"/>
    <s v="rock"/>
  </r>
  <r>
    <n v="1395"/>
    <s v="Quiet Oaks Full Length Album"/>
    <s v="Help Quiet Oaks record their debut album!!!"/>
    <n v="3500"/>
    <n v="3916"/>
    <x v="0"/>
    <s v="US"/>
    <s v="USD"/>
    <n v="1484430481"/>
    <n v="1481838481"/>
    <x v="1395"/>
    <d v="2017-01-14T21:48:01"/>
    <b v="0"/>
    <n v="82"/>
    <b v="1"/>
    <s v="music/rock"/>
    <n v="1.1188571428571428"/>
    <n v="47.756097560975611"/>
    <x v="4"/>
    <s v="rock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x v="1396"/>
    <d v="2015-02-13T23:58:02"/>
    <b v="0"/>
    <n v="73"/>
    <b v="1"/>
    <s v="music/rock"/>
    <n v="1.073"/>
    <n v="88.191780821917803"/>
    <x v="4"/>
    <s v="rock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x v="1397"/>
    <d v="2016-10-27T21:19:00"/>
    <b v="0"/>
    <n v="158"/>
    <b v="1"/>
    <s v="music/rock"/>
    <n v="1.1385000000000001"/>
    <n v="72.056962025316452"/>
    <x v="4"/>
    <s v="rock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x v="1398"/>
    <d v="2016-07-05T20:58:54"/>
    <b v="0"/>
    <n v="65"/>
    <b v="1"/>
    <s v="music/rock"/>
    <n v="1.0968181818181819"/>
    <n v="74.246153846153845"/>
    <x v="4"/>
    <s v="rock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x v="1399"/>
    <d v="2014-10-07T00:06:13"/>
    <b v="0"/>
    <n v="184"/>
    <b v="1"/>
    <s v="music/rock"/>
    <n v="1.2614444444444444"/>
    <n v="61.701086956521742"/>
    <x v="4"/>
    <s v="rock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x v="1400"/>
    <d v="2016-06-12T05:30:00"/>
    <b v="0"/>
    <n v="34"/>
    <b v="1"/>
    <s v="music/rock"/>
    <n v="1.6742857142857144"/>
    <n v="17.235294117647058"/>
    <x v="4"/>
    <s v="rock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x v="1401"/>
    <d v="2013-05-26T23:54:34"/>
    <b v="0"/>
    <n v="240"/>
    <b v="1"/>
    <s v="music/rock"/>
    <n v="4.9652000000000003"/>
    <n v="51.720833333333331"/>
    <x v="4"/>
    <s v="rock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x v="1402"/>
    <d v="2015-05-01T00:16:51"/>
    <b v="0"/>
    <n v="113"/>
    <b v="1"/>
    <s v="music/rock"/>
    <n v="1.0915999999999999"/>
    <n v="24.150442477876105"/>
    <x v="4"/>
    <s v="rock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x v="1403"/>
    <d v="2013-07-26T01:30:35"/>
    <b v="0"/>
    <n v="66"/>
    <b v="1"/>
    <s v="music/rock"/>
    <n v="1.0257499999999999"/>
    <n v="62.166666666666664"/>
    <x v="4"/>
    <s v="rock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x v="1404"/>
    <d v="2015-02-22T12:14:45"/>
    <b v="1"/>
    <n v="5"/>
    <b v="0"/>
    <s v="publishing/translations"/>
    <n v="1.6620689655172414E-2"/>
    <n v="48.2"/>
    <x v="3"/>
    <s v="translatio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x v="1405"/>
    <d v="2014-11-28T17:20:01"/>
    <b v="1"/>
    <n v="17"/>
    <b v="0"/>
    <s v="publishing/translations"/>
    <n v="4.1999999999999997E-3"/>
    <n v="6.1764705882352944"/>
    <x v="3"/>
    <s v="translations"/>
  </r>
  <r>
    <n v="1406"/>
    <s v="Man Down! Translation project"/>
    <s v="The White coat and the battle dress uniform"/>
    <n v="12000"/>
    <n v="15"/>
    <x v="2"/>
    <s v="IT"/>
    <s v="EUR"/>
    <n v="1449914400"/>
    <n v="1445336607"/>
    <x v="1406"/>
    <d v="2015-12-12T10:00:00"/>
    <b v="0"/>
    <n v="3"/>
    <b v="0"/>
    <s v="publishing/translations"/>
    <n v="1.25E-3"/>
    <n v="5"/>
    <x v="3"/>
    <s v="translations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x v="1407"/>
    <d v="2014-08-12T12:52:58"/>
    <b v="0"/>
    <n v="2"/>
    <b v="0"/>
    <s v="publishing/translations"/>
    <n v="5.0000000000000001E-3"/>
    <n v="7.5"/>
    <x v="3"/>
    <s v="translations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x v="1408"/>
    <d v="2015-11-13T21:55:56"/>
    <b v="0"/>
    <n v="6"/>
    <b v="0"/>
    <s v="publishing/translations"/>
    <n v="7.1999999999999995E-2"/>
    <n v="12"/>
    <x v="3"/>
    <s v="translations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x v="1409"/>
    <d v="2015-01-01T04:12:15"/>
    <b v="0"/>
    <n v="0"/>
    <b v="0"/>
    <s v="publishing/translations"/>
    <n v="0"/>
    <e v="#DIV/0!"/>
    <x v="3"/>
    <s v="translations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x v="1410"/>
    <d v="2016-06-03T07:38:40"/>
    <b v="0"/>
    <n v="1"/>
    <b v="0"/>
    <s v="publishing/translations"/>
    <n v="1.6666666666666666E-4"/>
    <n v="1"/>
    <x v="3"/>
    <s v="translations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x v="1411"/>
    <d v="2015-02-06T01:25:00"/>
    <b v="0"/>
    <n v="3"/>
    <b v="0"/>
    <s v="publishing/translations"/>
    <n v="2.3333333333333335E-3"/>
    <n v="2.3333333333333335"/>
    <x v="3"/>
    <s v="translations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x v="1412"/>
    <d v="2014-12-04T01:31:39"/>
    <b v="0"/>
    <n v="13"/>
    <b v="0"/>
    <s v="publishing/translations"/>
    <n v="4.5714285714285714E-2"/>
    <n v="24.615384615384617"/>
    <x v="3"/>
    <s v="translations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x v="1413"/>
    <d v="2016-02-20T10:29:30"/>
    <b v="0"/>
    <n v="1"/>
    <b v="0"/>
    <s v="publishing/translations"/>
    <n v="0.05"/>
    <n v="100"/>
    <x v="3"/>
    <s v="translations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x v="1414"/>
    <d v="2017-01-03T06:04:27"/>
    <b v="0"/>
    <n v="1"/>
    <b v="0"/>
    <s v="publishing/translations"/>
    <n v="2E-3"/>
    <n v="1"/>
    <x v="3"/>
    <s v="translations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x v="1415"/>
    <d v="2015-08-16T16:13:11"/>
    <b v="0"/>
    <n v="9"/>
    <b v="0"/>
    <s v="publishing/translations"/>
    <n v="0.18181818181818182"/>
    <n v="88.888888888888886"/>
    <x v="3"/>
    <s v="translations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x v="1416"/>
    <d v="2015-11-21T23:13:39"/>
    <b v="0"/>
    <n v="0"/>
    <b v="0"/>
    <s v="publishing/translations"/>
    <n v="0"/>
    <e v="#DIV/0!"/>
    <x v="3"/>
    <s v="translations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x v="1417"/>
    <d v="2015-09-15T11:11:00"/>
    <b v="0"/>
    <n v="2"/>
    <b v="0"/>
    <s v="publishing/translations"/>
    <n v="1.2222222222222223E-2"/>
    <n v="27.5"/>
    <x v="3"/>
    <s v="translations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x v="1418"/>
    <d v="2016-02-25T10:57:14"/>
    <b v="0"/>
    <n v="1"/>
    <b v="0"/>
    <s v="publishing/translations"/>
    <n v="2E-3"/>
    <n v="6"/>
    <x v="3"/>
    <s v="translations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x v="1419"/>
    <d v="2016-10-09T10:56:59"/>
    <b v="0"/>
    <n v="10"/>
    <b v="0"/>
    <s v="publishing/translations"/>
    <n v="7.0634920634920634E-2"/>
    <n v="44.5"/>
    <x v="3"/>
    <s v="translations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x v="1420"/>
    <d v="2016-06-28T16:01:26"/>
    <b v="0"/>
    <n v="3"/>
    <b v="0"/>
    <s v="publishing/translations"/>
    <n v="2.7272727272727271E-2"/>
    <n v="1"/>
    <x v="3"/>
    <s v="translations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x v="1421"/>
    <d v="2015-02-08T21:58:29"/>
    <b v="0"/>
    <n v="2"/>
    <b v="0"/>
    <s v="publishing/translations"/>
    <n v="1E-3"/>
    <n v="100"/>
    <x v="3"/>
    <s v="translations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x v="1422"/>
    <d v="2016-09-21T05:45:04"/>
    <b v="0"/>
    <n v="2"/>
    <b v="0"/>
    <s v="publishing/translations"/>
    <n v="1.0399999999999999E-3"/>
    <n v="13"/>
    <x v="3"/>
    <s v="translations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x v="1423"/>
    <d v="2016-01-01T08:38:51"/>
    <b v="0"/>
    <n v="1"/>
    <b v="0"/>
    <s v="publishing/translations"/>
    <n v="3.3333333333333335E-3"/>
    <n v="100"/>
    <x v="3"/>
    <s v="translations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x v="1424"/>
    <d v="2016-11-15T18:13:22"/>
    <b v="0"/>
    <n v="14"/>
    <b v="0"/>
    <s v="publishing/translations"/>
    <n v="0.2036"/>
    <n v="109.07142857142857"/>
    <x v="3"/>
    <s v="translations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x v="1425"/>
    <d v="2015-04-29T03:09:19"/>
    <b v="0"/>
    <n v="0"/>
    <b v="0"/>
    <s v="publishing/translations"/>
    <n v="0"/>
    <e v="#DIV/0!"/>
    <x v="3"/>
    <s v="translations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x v="1426"/>
    <d v="2015-08-24T09:22:00"/>
    <b v="0"/>
    <n v="0"/>
    <b v="0"/>
    <s v="publishing/translations"/>
    <n v="0"/>
    <e v="#DIV/0!"/>
    <x v="3"/>
    <s v="translations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x v="1427"/>
    <d v="2016-09-18T20:26:25"/>
    <b v="0"/>
    <n v="4"/>
    <b v="0"/>
    <s v="publishing/translations"/>
    <n v="8.3799999999999999E-2"/>
    <n v="104.75"/>
    <x v="3"/>
    <s v="translations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x v="1428"/>
    <d v="2016-04-02T08:06:57"/>
    <b v="0"/>
    <n v="3"/>
    <b v="0"/>
    <s v="publishing/translations"/>
    <n v="4.4999999999999998E-2"/>
    <n v="15"/>
    <x v="3"/>
    <s v="translations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x v="1429"/>
    <d v="2015-04-10T01:27:22"/>
    <b v="0"/>
    <n v="0"/>
    <b v="0"/>
    <s v="publishing/translations"/>
    <n v="0"/>
    <e v="#DIV/0!"/>
    <x v="3"/>
    <s v="translations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x v="1430"/>
    <d v="2014-12-19T19:31:28"/>
    <b v="0"/>
    <n v="5"/>
    <b v="0"/>
    <s v="publishing/translations"/>
    <n v="8.0600000000000005E-2"/>
    <n v="80.599999999999994"/>
    <x v="3"/>
    <s v="translations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x v="1431"/>
    <d v="2015-11-26T06:03:36"/>
    <b v="0"/>
    <n v="47"/>
    <b v="0"/>
    <s v="publishing/translations"/>
    <n v="0.31947058823529412"/>
    <n v="115.55319148936171"/>
    <x v="3"/>
    <s v="translations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x v="1432"/>
    <d v="2015-07-20T18:43:48"/>
    <b v="0"/>
    <n v="0"/>
    <b v="0"/>
    <s v="publishing/translations"/>
    <n v="0"/>
    <e v="#DIV/0!"/>
    <x v="3"/>
    <s v="translations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x v="1433"/>
    <d v="2016-12-10T11:00:00"/>
    <b v="0"/>
    <n v="10"/>
    <b v="0"/>
    <s v="publishing/translations"/>
    <n v="6.7083333333333328E-2"/>
    <n v="80.5"/>
    <x v="3"/>
    <s v="translations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x v="1434"/>
    <d v="2015-06-08T15:00:00"/>
    <b v="0"/>
    <n v="11"/>
    <b v="0"/>
    <s v="publishing/translations"/>
    <n v="9.987804878048781E-2"/>
    <n v="744.5454545454545"/>
    <x v="3"/>
    <s v="translations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x v="1435"/>
    <d v="2015-10-11T18:43:40"/>
    <b v="0"/>
    <n v="2"/>
    <b v="0"/>
    <s v="publishing/translations"/>
    <n v="1E-3"/>
    <n v="7.5"/>
    <x v="3"/>
    <s v="translations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x v="1436"/>
    <d v="2016-02-21T08:24:17"/>
    <b v="0"/>
    <n v="2"/>
    <b v="0"/>
    <s v="publishing/translations"/>
    <n v="7.7000000000000002E-3"/>
    <n v="38.5"/>
    <x v="3"/>
    <s v="translations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x v="1437"/>
    <d v="2014-07-13T04:59:00"/>
    <b v="0"/>
    <n v="22"/>
    <b v="0"/>
    <s v="publishing/translations"/>
    <n v="0.26900000000000002"/>
    <n v="36.68181818181818"/>
    <x v="3"/>
    <s v="translations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x v="1438"/>
    <d v="2016-04-27T13:55:00"/>
    <b v="0"/>
    <n v="8"/>
    <b v="0"/>
    <s v="publishing/translations"/>
    <n v="0.03"/>
    <n v="75"/>
    <x v="3"/>
    <s v="translations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x v="1439"/>
    <d v="2015-03-07T19:55:01"/>
    <b v="0"/>
    <n v="6"/>
    <b v="0"/>
    <s v="publishing/translations"/>
    <n v="6.6055045871559637E-2"/>
    <n v="30"/>
    <x v="3"/>
    <s v="translations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x v="1440"/>
    <d v="2016-05-26T17:57:43"/>
    <b v="0"/>
    <n v="1"/>
    <b v="0"/>
    <s v="publishing/translations"/>
    <n v="7.6923076923076926E-5"/>
    <n v="1"/>
    <x v="3"/>
    <s v="translations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x v="1441"/>
    <d v="2015-09-11T18:22:49"/>
    <b v="0"/>
    <n v="3"/>
    <b v="0"/>
    <s v="publishing/translations"/>
    <n v="1.1222222222222222E-2"/>
    <n v="673.33333333333337"/>
    <x v="3"/>
    <s v="translations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x v="1442"/>
    <d v="2016-05-25T15:29:18"/>
    <b v="0"/>
    <n v="0"/>
    <b v="0"/>
    <s v="publishing/translations"/>
    <n v="0"/>
    <e v="#DIV/0!"/>
    <x v="3"/>
    <s v="translations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x v="1443"/>
    <d v="2017-01-02T22:13:29"/>
    <b v="0"/>
    <n v="0"/>
    <b v="0"/>
    <s v="publishing/translations"/>
    <n v="0"/>
    <e v="#DIV/0!"/>
    <x v="3"/>
    <s v="translations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x v="1444"/>
    <d v="2015-09-12T20:57:42"/>
    <b v="0"/>
    <n v="0"/>
    <b v="0"/>
    <s v="publishing/translations"/>
    <n v="0"/>
    <e v="#DIV/0!"/>
    <x v="3"/>
    <s v="translations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x v="1445"/>
    <d v="2015-06-14T13:00:55"/>
    <b v="0"/>
    <n v="0"/>
    <b v="0"/>
    <s v="publishing/translations"/>
    <n v="0"/>
    <e v="#DIV/0!"/>
    <x v="3"/>
    <s v="translations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x v="1446"/>
    <d v="2016-04-21T10:44:38"/>
    <b v="0"/>
    <n v="0"/>
    <b v="0"/>
    <s v="publishing/translations"/>
    <n v="0"/>
    <e v="#DIV/0!"/>
    <x v="3"/>
    <s v="translations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x v="1447"/>
    <d v="2016-07-08T17:32:14"/>
    <b v="0"/>
    <n v="3"/>
    <b v="0"/>
    <s v="publishing/translations"/>
    <n v="1.4999999999999999E-4"/>
    <n v="25"/>
    <x v="3"/>
    <s v="translations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x v="1448"/>
    <d v="2015-05-22T05:25:00"/>
    <b v="0"/>
    <n v="0"/>
    <b v="0"/>
    <s v="publishing/translations"/>
    <n v="0"/>
    <e v="#DIV/0!"/>
    <x v="3"/>
    <s v="translations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x v="1449"/>
    <d v="2015-05-10T19:28:25"/>
    <b v="0"/>
    <n v="0"/>
    <b v="0"/>
    <s v="publishing/translations"/>
    <n v="0"/>
    <e v="#DIV/0!"/>
    <x v="3"/>
    <s v="translations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x v="1450"/>
    <d v="2016-02-20T04:06:37"/>
    <b v="0"/>
    <n v="1"/>
    <b v="0"/>
    <s v="publishing/translations"/>
    <n v="1.0000000000000001E-5"/>
    <n v="1"/>
    <x v="3"/>
    <s v="translations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x v="1451"/>
    <d v="2014-11-19T00:00:59"/>
    <b v="0"/>
    <n v="2"/>
    <b v="0"/>
    <s v="publishing/translations"/>
    <n v="1.0554089709762533E-4"/>
    <n v="1"/>
    <x v="3"/>
    <s v="translations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x v="1452"/>
    <d v="2014-07-28T16:52:43"/>
    <b v="0"/>
    <n v="0"/>
    <b v="0"/>
    <s v="publishing/translations"/>
    <n v="0"/>
    <e v="#DIV/0!"/>
    <x v="3"/>
    <s v="translations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x v="1453"/>
    <d v="2017-04-15T15:42:27"/>
    <b v="0"/>
    <n v="0"/>
    <b v="0"/>
    <s v="publishing/translations"/>
    <n v="0"/>
    <e v="#DIV/0!"/>
    <x v="3"/>
    <s v="translations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x v="1454"/>
    <d v="2016-04-24T21:59:00"/>
    <b v="0"/>
    <n v="1"/>
    <b v="0"/>
    <s v="publishing/translations"/>
    <n v="8.5714285714285719E-3"/>
    <n v="15"/>
    <x v="3"/>
    <s v="translations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x v="1455"/>
    <d v="2014-09-05T13:39:00"/>
    <b v="0"/>
    <n v="7"/>
    <b v="0"/>
    <s v="publishing/translations"/>
    <n v="0.105"/>
    <n v="225"/>
    <x v="3"/>
    <s v="translations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x v="1456"/>
    <d v="2017-01-03T16:02:45"/>
    <b v="0"/>
    <n v="3"/>
    <b v="0"/>
    <s v="publishing/translations"/>
    <n v="2.9000000000000001E-2"/>
    <n v="48.333333333333336"/>
    <x v="3"/>
    <s v="translations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x v="1457"/>
    <d v="2015-11-11T22:30:44"/>
    <b v="0"/>
    <n v="0"/>
    <b v="0"/>
    <s v="publishing/translations"/>
    <n v="0"/>
    <e v="#DIV/0!"/>
    <x v="3"/>
    <s v="translations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x v="1458"/>
    <d v="2014-08-11T04:00:00"/>
    <b v="0"/>
    <n v="0"/>
    <b v="0"/>
    <s v="publishing/translations"/>
    <n v="0"/>
    <e v="#DIV/0!"/>
    <x v="3"/>
    <s v="translations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x v="1459"/>
    <d v="2015-12-02T17:25:00"/>
    <b v="0"/>
    <n v="0"/>
    <b v="0"/>
    <s v="publishing/translations"/>
    <n v="0"/>
    <e v="#DIV/0!"/>
    <x v="3"/>
    <s v="translations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x v="1460"/>
    <d v="2014-11-30T23:45:00"/>
    <b v="0"/>
    <n v="0"/>
    <b v="0"/>
    <s v="publishing/translations"/>
    <n v="0"/>
    <e v="#DIV/0!"/>
    <x v="3"/>
    <s v="translations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x v="1461"/>
    <d v="2014-10-21T00:00:00"/>
    <b v="1"/>
    <n v="340"/>
    <b v="1"/>
    <s v="publishing/radio &amp; podcasts"/>
    <n v="1.012446"/>
    <n v="44.66673529411765"/>
    <x v="3"/>
    <s v="radio &amp; podcasts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x v="1462"/>
    <d v="2013-04-10T15:54:31"/>
    <b v="1"/>
    <n v="150"/>
    <b v="1"/>
    <s v="publishing/radio &amp; podcasts"/>
    <n v="1.085175"/>
    <n v="28.937999999999999"/>
    <x v="3"/>
    <s v="radio &amp; podcasts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x v="1463"/>
    <d v="2013-04-07T20:52:18"/>
    <b v="1"/>
    <n v="25"/>
    <b v="1"/>
    <s v="publishing/radio &amp; podcasts"/>
    <n v="1.4766666666666666"/>
    <n v="35.44"/>
    <x v="3"/>
    <s v="radio &amp; podcasts"/>
  </r>
  <r>
    <n v="1464"/>
    <s v="Science Studio"/>
    <s v="The Best Science Media on the Web"/>
    <n v="5000"/>
    <n v="8160"/>
    <x v="0"/>
    <s v="US"/>
    <s v="USD"/>
    <n v="1361029958"/>
    <n v="1358437958"/>
    <x v="1464"/>
    <d v="2013-02-16T15:52:38"/>
    <b v="1"/>
    <n v="234"/>
    <b v="1"/>
    <s v="publishing/radio &amp; podcasts"/>
    <n v="1.6319999999999999"/>
    <n v="34.871794871794869"/>
    <x v="3"/>
    <s v="radio &amp; podcasts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x v="1465"/>
    <d v="2012-03-22T03:00:00"/>
    <b v="1"/>
    <n v="2602"/>
    <b v="1"/>
    <s v="publishing/radio &amp; podcasts"/>
    <n v="4.5641449999999999"/>
    <n v="52.622732513451197"/>
    <x v="3"/>
    <s v="radio &amp; podcasts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x v="1466"/>
    <d v="2016-01-12T05:00:00"/>
    <b v="1"/>
    <n v="248"/>
    <b v="1"/>
    <s v="publishing/radio &amp; podcasts"/>
    <n v="1.0787731249999999"/>
    <n v="69.598266129032254"/>
    <x v="3"/>
    <s v="radio &amp; podcasts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x v="1467"/>
    <d v="2012-03-25T18:14:45"/>
    <b v="1"/>
    <n v="600"/>
    <b v="1"/>
    <s v="publishing/radio &amp; podcasts"/>
    <n v="1.1508"/>
    <n v="76.72"/>
    <x v="3"/>
    <s v="radio &amp; podcasts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x v="1468"/>
    <d v="2011-06-12T00:20:49"/>
    <b v="1"/>
    <n v="293"/>
    <b v="1"/>
    <s v="publishing/radio &amp; podcasts"/>
    <n v="1.0236842105263158"/>
    <n v="33.191126279863482"/>
    <x v="3"/>
    <s v="radio &amp; podcasts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x v="1469"/>
    <d v="2013-02-15T14:21:49"/>
    <b v="1"/>
    <n v="321"/>
    <b v="1"/>
    <s v="publishing/radio &amp; podcasts"/>
    <n v="1.0842485875706214"/>
    <n v="149.46417445482865"/>
    <x v="3"/>
    <s v="radio &amp; podcasts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x v="1470"/>
    <d v="2012-12-28T19:51:03"/>
    <b v="1"/>
    <n v="81"/>
    <b v="1"/>
    <s v="publishing/radio &amp; podcasts"/>
    <n v="1.2513333333333334"/>
    <n v="23.172839506172838"/>
    <x v="3"/>
    <s v="radio &amp; podcasts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x v="1471"/>
    <d v="2015-04-09T22:58:54"/>
    <b v="1"/>
    <n v="343"/>
    <b v="1"/>
    <s v="publishing/radio &amp; podcasts"/>
    <n v="1.03840625"/>
    <n v="96.877551020408163"/>
    <x v="3"/>
    <s v="radio &amp; podcasts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x v="1472"/>
    <d v="2013-10-16T13:01:43"/>
    <b v="1"/>
    <n v="336"/>
    <b v="1"/>
    <s v="publishing/radio &amp; podcasts"/>
    <n v="1.3870400000000001"/>
    <n v="103.20238095238095"/>
    <x v="3"/>
    <s v="radio &amp; podcasts"/>
  </r>
  <r>
    <n v="1473"/>
    <s v="ONE LOVES ONLY FORM"/>
    <s v="Public Radio Project"/>
    <n v="1500"/>
    <n v="1807.74"/>
    <x v="0"/>
    <s v="US"/>
    <s v="USD"/>
    <n v="1330644639"/>
    <n v="1328052639"/>
    <x v="1473"/>
    <d v="2012-03-01T23:30:39"/>
    <b v="1"/>
    <n v="47"/>
    <b v="1"/>
    <s v="publishing/radio &amp; podcasts"/>
    <n v="1.20516"/>
    <n v="38.462553191489363"/>
    <x v="3"/>
    <s v="radio &amp; podcasts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x v="1474"/>
    <d v="2013-09-13T17:28:12"/>
    <b v="1"/>
    <n v="76"/>
    <b v="1"/>
    <s v="publishing/radio &amp; podcasts"/>
    <n v="1.1226666666666667"/>
    <n v="44.315789473684212"/>
    <x v="3"/>
    <s v="radio &amp; podcasts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x v="1475"/>
    <d v="2014-12-20T04:59:00"/>
    <b v="1"/>
    <n v="441"/>
    <b v="1"/>
    <s v="publishing/radio &amp; podcasts"/>
    <n v="1.8866966666666667"/>
    <n v="64.173356009070289"/>
    <x v="3"/>
    <s v="radio &amp; podcasts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x v="1476"/>
    <d v="2011-09-10T01:00:22"/>
    <b v="1"/>
    <n v="916"/>
    <b v="1"/>
    <s v="publishing/radio &amp; podcasts"/>
    <n v="6.6155466666666669"/>
    <n v="43.333275109170302"/>
    <x v="3"/>
    <s v="radio &amp; podcasts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x v="1477"/>
    <d v="2011-12-23T03:00:00"/>
    <b v="1"/>
    <n v="369"/>
    <b v="1"/>
    <s v="publishing/radio &amp; podcasts"/>
    <n v="1.1131"/>
    <n v="90.495934959349597"/>
    <x v="3"/>
    <s v="radio &amp; podcasts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x v="1478"/>
    <d v="2013-05-14T20:55:13"/>
    <b v="1"/>
    <n v="20242"/>
    <b v="1"/>
    <s v="publishing/radio &amp; podcasts"/>
    <n v="11.8161422"/>
    <n v="29.187190495010373"/>
    <x v="3"/>
    <s v="radio &amp; podcasts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x v="1479"/>
    <d v="2014-05-10T03:59:00"/>
    <b v="1"/>
    <n v="71"/>
    <b v="1"/>
    <s v="publishing/radio &amp; podcasts"/>
    <n v="1.37375"/>
    <n v="30.95774647887324"/>
    <x v="3"/>
    <s v="radio &amp; podcasts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x v="1480"/>
    <d v="2013-07-26T17:00:00"/>
    <b v="1"/>
    <n v="635"/>
    <b v="1"/>
    <s v="publishing/radio &amp; podcasts"/>
    <n v="1.170404"/>
    <n v="92.157795275590544"/>
    <x v="3"/>
    <s v="radio &amp; podcasts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x v="1481"/>
    <d v="2013-11-02T22:09:05"/>
    <b v="0"/>
    <n v="6"/>
    <b v="0"/>
    <s v="publishing/fiction"/>
    <n v="2.1000000000000001E-2"/>
    <n v="17.5"/>
    <x v="3"/>
    <s v="fiction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x v="1482"/>
    <d v="2012-09-07T07:51:00"/>
    <b v="0"/>
    <n v="1"/>
    <b v="0"/>
    <s v="publishing/fiction"/>
    <n v="1E-3"/>
    <n v="5"/>
    <x v="3"/>
    <s v="fiction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x v="1483"/>
    <d v="2016-07-22T04:37:55"/>
    <b v="0"/>
    <n v="2"/>
    <b v="0"/>
    <s v="publishing/fiction"/>
    <n v="7.1428571428571426E-3"/>
    <n v="25"/>
    <x v="3"/>
    <s v="fiction"/>
  </r>
  <r>
    <n v="1484"/>
    <s v="a book called filtered down thru the stars"/>
    <s v="The mussings of an old wizard"/>
    <n v="2000"/>
    <n v="0"/>
    <x v="2"/>
    <s v="US"/>
    <s v="USD"/>
    <n v="1342882260"/>
    <n v="1337834963"/>
    <x v="1484"/>
    <d v="2012-07-21T14:51:00"/>
    <b v="0"/>
    <n v="0"/>
    <b v="0"/>
    <s v="publishing/fiction"/>
    <n v="0"/>
    <e v="#DIV/0!"/>
    <x v="3"/>
    <s v="fiction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x v="1485"/>
    <d v="2015-06-20T19:06:13"/>
    <b v="0"/>
    <n v="3"/>
    <b v="0"/>
    <s v="publishing/fiction"/>
    <n v="2.2388059701492536E-2"/>
    <n v="50"/>
    <x v="3"/>
    <s v="fiction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x v="1486"/>
    <d v="2015-02-27T04:02:41"/>
    <b v="0"/>
    <n v="3"/>
    <b v="0"/>
    <s v="publishing/fiction"/>
    <n v="2.3999999999999998E-3"/>
    <n v="16"/>
    <x v="3"/>
    <s v="fiction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x v="1487"/>
    <d v="2016-08-02T22:01:11"/>
    <b v="0"/>
    <n v="0"/>
    <b v="0"/>
    <s v="publishing/fiction"/>
    <n v="0"/>
    <e v="#DIV/0!"/>
    <x v="3"/>
    <s v="fiction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x v="1488"/>
    <d v="2014-01-05T13:31:00"/>
    <b v="0"/>
    <n v="6"/>
    <b v="0"/>
    <s v="publishing/fiction"/>
    <n v="2.4E-2"/>
    <n v="60"/>
    <x v="3"/>
    <s v="fiction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x v="1489"/>
    <d v="2012-11-15T15:40:52"/>
    <b v="0"/>
    <n v="0"/>
    <b v="0"/>
    <s v="publishing/fiction"/>
    <n v="0"/>
    <e v="#DIV/0!"/>
    <x v="3"/>
    <s v="fiction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x v="1490"/>
    <d v="2013-10-02T13:27:54"/>
    <b v="0"/>
    <n v="19"/>
    <b v="0"/>
    <s v="publishing/fiction"/>
    <n v="0.30862068965517242"/>
    <n v="47.10526315789474"/>
    <x v="3"/>
    <s v="fiction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x v="1491"/>
    <d v="2015-02-15T15:38:00"/>
    <b v="0"/>
    <n v="1"/>
    <b v="0"/>
    <s v="publishing/fiction"/>
    <n v="8.3333333333333329E-2"/>
    <n v="100"/>
    <x v="3"/>
    <s v="fiction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x v="1492"/>
    <d v="2011-06-18T21:14:06"/>
    <b v="0"/>
    <n v="2"/>
    <b v="0"/>
    <s v="publishing/fiction"/>
    <n v="7.4999999999999997E-3"/>
    <n v="15"/>
    <x v="3"/>
    <s v="fiction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x v="1493"/>
    <d v="2013-06-16T20:47:55"/>
    <b v="0"/>
    <n v="0"/>
    <b v="0"/>
    <s v="publishing/fiction"/>
    <n v="0"/>
    <e v="#DIV/0!"/>
    <x v="3"/>
    <s v="fiction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x v="1494"/>
    <d v="2015-04-03T15:38:00"/>
    <b v="0"/>
    <n v="11"/>
    <b v="0"/>
    <s v="publishing/fiction"/>
    <n v="8.8999999999999996E-2"/>
    <n v="40.454545454545453"/>
    <x v="3"/>
    <s v="fiction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x v="1495"/>
    <d v="2011-08-27T18:57:11"/>
    <b v="0"/>
    <n v="0"/>
    <b v="0"/>
    <s v="publishing/fiction"/>
    <n v="0"/>
    <e v="#DIV/0!"/>
    <x v="3"/>
    <s v="fiction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x v="1496"/>
    <d v="2014-09-16T11:24:19"/>
    <b v="0"/>
    <n v="0"/>
    <b v="0"/>
    <s v="publishing/fiction"/>
    <n v="0"/>
    <e v="#DIV/0!"/>
    <x v="3"/>
    <s v="fiction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x v="1497"/>
    <d v="2013-07-31T19:43:00"/>
    <b v="0"/>
    <n v="1"/>
    <b v="0"/>
    <s v="publishing/fiction"/>
    <n v="6.666666666666667E-5"/>
    <n v="1"/>
    <x v="3"/>
    <s v="fiction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x v="1498"/>
    <d v="2014-09-03T23:36:18"/>
    <b v="0"/>
    <n v="3"/>
    <b v="0"/>
    <s v="publishing/fiction"/>
    <n v="1.9E-2"/>
    <n v="19"/>
    <x v="3"/>
    <s v="fiction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x v="1499"/>
    <d v="2016-08-05T00:10:33"/>
    <b v="0"/>
    <n v="1"/>
    <b v="0"/>
    <s v="publishing/fiction"/>
    <n v="2.5000000000000001E-3"/>
    <n v="5"/>
    <x v="3"/>
    <s v="fiction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x v="1500"/>
    <d v="2013-05-01T21:42:37"/>
    <b v="0"/>
    <n v="15"/>
    <b v="0"/>
    <s v="publishing/fiction"/>
    <n v="0.25035714285714283"/>
    <n v="46.733333333333334"/>
    <x v="3"/>
    <s v="fiction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x v="1501"/>
    <d v="2015-07-08T14:00:23"/>
    <b v="1"/>
    <n v="885"/>
    <b v="1"/>
    <s v="photography/photobooks"/>
    <n v="1.6633076923076924"/>
    <n v="97.731073446327684"/>
    <x v="8"/>
    <s v="photobooks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x v="1502"/>
    <d v="2016-03-25T22:00:00"/>
    <b v="1"/>
    <n v="329"/>
    <b v="1"/>
    <s v="photography/photobooks"/>
    <n v="1.0144545454545455"/>
    <n v="67.835866261398181"/>
    <x v="8"/>
    <s v="photobooks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x v="1503"/>
    <d v="2016-10-23T08:20:01"/>
    <b v="1"/>
    <n v="71"/>
    <b v="1"/>
    <s v="photography/photobooks"/>
    <n v="1.0789146666666667"/>
    <n v="56.98492957746479"/>
    <x v="8"/>
    <s v="photobooks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x v="1504"/>
    <d v="2014-06-10T08:33:00"/>
    <b v="1"/>
    <n v="269"/>
    <b v="1"/>
    <s v="photography/photobooks"/>
    <n v="2.7793846153846156"/>
    <n v="67.159851301115239"/>
    <x v="8"/>
    <s v="photobooks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x v="1505"/>
    <d v="2016-03-22T20:01:00"/>
    <b v="1"/>
    <n v="345"/>
    <b v="1"/>
    <s v="photography/photobooks"/>
    <n v="1.0358125"/>
    <n v="48.037681159420288"/>
    <x v="8"/>
    <s v="photobooks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x v="1506"/>
    <d v="2014-07-24T18:51:44"/>
    <b v="1"/>
    <n v="43"/>
    <b v="1"/>
    <s v="photography/photobooks"/>
    <n v="1.1140000000000001"/>
    <n v="38.860465116279073"/>
    <x v="8"/>
    <s v="photobooks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x v="1507"/>
    <d v="2010-05-15T08:10:00"/>
    <b v="1"/>
    <n v="33"/>
    <b v="1"/>
    <s v="photography/photobooks"/>
    <n v="2.15"/>
    <n v="78.181818181818187"/>
    <x v="8"/>
    <s v="photobooks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x v="1508"/>
    <d v="2014-06-27T14:44:41"/>
    <b v="1"/>
    <n v="211"/>
    <b v="1"/>
    <s v="photography/photobooks"/>
    <n v="1.1076216216216217"/>
    <n v="97.113744075829388"/>
    <x v="8"/>
    <s v="photobooks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x v="1509"/>
    <d v="2017-02-14T22:59:00"/>
    <b v="1"/>
    <n v="196"/>
    <b v="1"/>
    <s v="photography/photobooks"/>
    <n v="1.2364125714285714"/>
    <n v="110.39397959183674"/>
    <x v="8"/>
    <s v="photobooks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x v="1510"/>
    <d v="2014-07-19T09:14:38"/>
    <b v="1"/>
    <n v="405"/>
    <b v="1"/>
    <s v="photography/photobooks"/>
    <n v="1.0103500000000001"/>
    <n v="39.91506172839506"/>
    <x v="8"/>
    <s v="photobooks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x v="1511"/>
    <d v="2015-11-18T15:00:04"/>
    <b v="1"/>
    <n v="206"/>
    <b v="1"/>
    <s v="photography/photobooks"/>
    <n v="1.1179285714285714"/>
    <n v="75.975728155339809"/>
    <x v="8"/>
    <s v="photobooks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x v="1512"/>
    <d v="2017-02-05T16:25:39"/>
    <b v="1"/>
    <n v="335"/>
    <b v="1"/>
    <s v="photography/photobooks"/>
    <n v="5.5877142857142861"/>
    <n v="58.379104477611939"/>
    <x v="8"/>
    <s v="photobooks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x v="1513"/>
    <d v="2014-07-16T15:17:46"/>
    <b v="1"/>
    <n v="215"/>
    <b v="1"/>
    <s v="photography/photobooks"/>
    <n v="1.5001875"/>
    <n v="55.82093023255814"/>
    <x v="8"/>
    <s v="photobooks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x v="1514"/>
    <d v="2015-09-27T14:20:40"/>
    <b v="1"/>
    <n v="176"/>
    <b v="1"/>
    <s v="photography/photobooks"/>
    <n v="1.0647599999999999"/>
    <n v="151.24431818181819"/>
    <x v="8"/>
    <s v="photobooks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x v="1515"/>
    <d v="2016-03-16T05:04:57"/>
    <b v="1"/>
    <n v="555"/>
    <b v="1"/>
    <s v="photography/photobooks"/>
    <n v="1.57189"/>
    <n v="849.67027027027029"/>
    <x v="8"/>
    <s v="photobooks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x v="1516"/>
    <d v="2016-10-06T14:00:00"/>
    <b v="1"/>
    <n v="116"/>
    <b v="1"/>
    <s v="photography/photobooks"/>
    <n v="1.0865882352941176"/>
    <n v="159.24137931034483"/>
    <x v="8"/>
    <s v="photobooks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x v="1517"/>
    <d v="2014-12-06T06:00:00"/>
    <b v="1"/>
    <n v="615"/>
    <b v="1"/>
    <s v="photography/photobooks"/>
    <n v="1.6197999999999999"/>
    <n v="39.507317073170732"/>
    <x v="8"/>
    <s v="photobooks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x v="1518"/>
    <d v="2014-05-31T19:40:52"/>
    <b v="1"/>
    <n v="236"/>
    <b v="1"/>
    <s v="photography/photobooks"/>
    <n v="2.0536666666666665"/>
    <n v="130.52966101694915"/>
    <x v="8"/>
    <s v="photobooks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x v="1519"/>
    <d v="2014-06-20T21:59:00"/>
    <b v="1"/>
    <n v="145"/>
    <b v="1"/>
    <s v="photography/photobooks"/>
    <n v="1.033638888888889"/>
    <n v="64.156896551724131"/>
    <x v="8"/>
    <s v="photobooks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x v="1520"/>
    <d v="2014-12-19T04:00:00"/>
    <b v="1"/>
    <n v="167"/>
    <b v="1"/>
    <s v="photography/photobooks"/>
    <n v="1.0347222222222223"/>
    <n v="111.52694610778443"/>
    <x v="8"/>
    <s v="photobooks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x v="1521"/>
    <d v="2016-06-07T04:01:31"/>
    <b v="1"/>
    <n v="235"/>
    <b v="1"/>
    <s v="photography/photobooks"/>
    <n v="1.0681333333333334"/>
    <n v="170.44680851063831"/>
    <x v="8"/>
    <s v="photobooks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x v="1522"/>
    <d v="2014-10-17T19:55:39"/>
    <b v="1"/>
    <n v="452"/>
    <b v="1"/>
    <s v="photography/photobooks"/>
    <n v="1.3896574712643677"/>
    <n v="133.7391592920354"/>
    <x v="8"/>
    <s v="photobooks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x v="1523"/>
    <d v="2014-12-23T00:00:00"/>
    <b v="1"/>
    <n v="241"/>
    <b v="1"/>
    <s v="photography/photobooks"/>
    <n v="1.2484324324324325"/>
    <n v="95.834024896265561"/>
    <x v="8"/>
    <s v="photobooks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x v="1524"/>
    <d v="2017-02-20T12:01:30"/>
    <b v="1"/>
    <n v="28"/>
    <b v="1"/>
    <s v="photography/photobooks"/>
    <n v="2.0699999999999998"/>
    <n v="221.78571428571428"/>
    <x v="8"/>
    <s v="photobooks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x v="1525"/>
    <d v="2016-08-18T16:52:18"/>
    <b v="1"/>
    <n v="140"/>
    <b v="1"/>
    <s v="photography/photobooks"/>
    <n v="1.7400576923076922"/>
    <n v="32.315357142857138"/>
    <x v="8"/>
    <s v="photobooks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x v="1526"/>
    <d v="2016-01-19T06:37:27"/>
    <b v="1"/>
    <n v="280"/>
    <b v="1"/>
    <s v="photography/photobooks"/>
    <n v="1.2032608695652174"/>
    <n v="98.839285714285708"/>
    <x v="8"/>
    <s v="photobooks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x v="1527"/>
    <d v="2017-03-14T13:24:46"/>
    <b v="1"/>
    <n v="70"/>
    <b v="1"/>
    <s v="photography/photobooks"/>
    <n v="1.1044428571428573"/>
    <n v="55.222142857142863"/>
    <x v="8"/>
    <s v="photobooks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x v="1528"/>
    <d v="2017-02-01T00:00:00"/>
    <b v="1"/>
    <n v="160"/>
    <b v="1"/>
    <s v="photography/photobooks"/>
    <n v="2.8156666666666665"/>
    <n v="52.793750000000003"/>
    <x v="8"/>
    <s v="photobooks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x v="1529"/>
    <d v="2015-03-19T14:05:20"/>
    <b v="1"/>
    <n v="141"/>
    <b v="1"/>
    <s v="photography/photobooks"/>
    <n v="1.0067894736842105"/>
    <n v="135.66666666666666"/>
    <x v="8"/>
    <s v="photobooks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x v="1530"/>
    <d v="2015-10-23T18:24:55"/>
    <b v="1"/>
    <n v="874"/>
    <b v="1"/>
    <s v="photography/photobooks"/>
    <n v="1.3482571428571428"/>
    <n v="53.991990846681922"/>
    <x v="8"/>
    <s v="photobooks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x v="1531"/>
    <d v="2014-12-01T03:00:00"/>
    <b v="1"/>
    <n v="73"/>
    <b v="1"/>
    <s v="photography/photobooks"/>
    <n v="1.7595744680851064"/>
    <n v="56.643835616438359"/>
    <x v="8"/>
    <s v="photobooks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x v="1532"/>
    <d v="2016-02-15T15:00:00"/>
    <b v="1"/>
    <n v="294"/>
    <b v="1"/>
    <s v="photography/photobooks"/>
    <n v="4.8402000000000003"/>
    <n v="82.316326530612244"/>
    <x v="8"/>
    <s v="photobooks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x v="1533"/>
    <d v="2016-05-02T03:59:00"/>
    <b v="1"/>
    <n v="740"/>
    <b v="1"/>
    <s v="photography/photobooks"/>
    <n v="1.4514"/>
    <n v="88.26081081081081"/>
    <x v="8"/>
    <s v="photobooks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x v="1534"/>
    <d v="2015-09-04T16:11:02"/>
    <b v="1"/>
    <n v="369"/>
    <b v="1"/>
    <s v="photography/photobooks"/>
    <n v="4.1773333333333333"/>
    <n v="84.905149051490511"/>
    <x v="8"/>
    <s v="photobooks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x v="1535"/>
    <d v="2016-05-23T22:00:00"/>
    <b v="1"/>
    <n v="110"/>
    <b v="1"/>
    <s v="photography/photobooks"/>
    <n v="1.3242499999999999"/>
    <n v="48.154545454545456"/>
    <x v="8"/>
    <s v="photobooks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x v="1536"/>
    <d v="2015-08-27T19:15:10"/>
    <b v="1"/>
    <n v="455"/>
    <b v="1"/>
    <s v="photography/photobooks"/>
    <n v="2.5030841666666666"/>
    <n v="66.015406593406595"/>
    <x v="8"/>
    <s v="photobooks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x v="1537"/>
    <d v="2016-08-06T18:00:00"/>
    <b v="1"/>
    <n v="224"/>
    <b v="1"/>
    <s v="photography/photobooks"/>
    <n v="1.7989999999999999"/>
    <n v="96.375"/>
    <x v="8"/>
    <s v="photobooks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x v="1538"/>
    <d v="2015-01-22T18:46:10"/>
    <b v="1"/>
    <n v="46"/>
    <b v="1"/>
    <s v="photography/photobooks"/>
    <n v="1.0262857142857142"/>
    <n v="156.17391304347825"/>
    <x v="8"/>
    <s v="photobooks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x v="1539"/>
    <d v="2017-01-03T22:03:39"/>
    <b v="0"/>
    <n v="284"/>
    <b v="1"/>
    <s v="photography/photobooks"/>
    <n v="1.359861"/>
    <n v="95.764859154929582"/>
    <x v="8"/>
    <s v="photobooks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x v="1540"/>
    <d v="2014-11-26T01:15:00"/>
    <b v="1"/>
    <n v="98"/>
    <b v="1"/>
    <s v="photography/photobooks"/>
    <n v="1.1786666666666668"/>
    <n v="180.40816326530611"/>
    <x v="8"/>
    <s v="photobooks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x v="1541"/>
    <d v="2014-12-31T17:05:38"/>
    <b v="0"/>
    <n v="2"/>
    <b v="0"/>
    <s v="photography/nature"/>
    <n v="3.3333333333333332E-4"/>
    <n v="3"/>
    <x v="8"/>
    <s v="nature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x v="1542"/>
    <d v="2015-06-30T23:55:00"/>
    <b v="0"/>
    <n v="1"/>
    <b v="0"/>
    <s v="photography/nature"/>
    <n v="0.04"/>
    <n v="20"/>
    <x v="8"/>
    <s v="nature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x v="1543"/>
    <d v="2014-11-22T13:13:54"/>
    <b v="0"/>
    <n v="1"/>
    <b v="0"/>
    <s v="photography/nature"/>
    <n v="4.4444444444444444E-3"/>
    <n v="10"/>
    <x v="8"/>
    <s v="nature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x v="1544"/>
    <d v="2015-04-01T00:18:00"/>
    <b v="0"/>
    <n v="0"/>
    <b v="0"/>
    <s v="photography/nature"/>
    <n v="0"/>
    <e v="#DIV/0!"/>
    <x v="8"/>
    <s v="nature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x v="1545"/>
    <d v="2015-03-02T21:16:00"/>
    <b v="0"/>
    <n v="1"/>
    <b v="0"/>
    <s v="photography/nature"/>
    <n v="3.3333333333333332E-4"/>
    <n v="1"/>
    <x v="8"/>
    <s v="nature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x v="1546"/>
    <d v="2014-09-17T05:06:39"/>
    <b v="0"/>
    <n v="11"/>
    <b v="0"/>
    <s v="photography/nature"/>
    <n v="0.28899999999999998"/>
    <n v="26.272727272727273"/>
    <x v="8"/>
    <s v="nature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x v="1547"/>
    <d v="2017-02-23T10:14:42"/>
    <b v="0"/>
    <n v="0"/>
    <b v="0"/>
    <s v="photography/nature"/>
    <n v="0"/>
    <e v="#DIV/0!"/>
    <x v="8"/>
    <s v="nature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x v="1548"/>
    <d v="2015-11-08T22:10:20"/>
    <b v="0"/>
    <n v="1"/>
    <b v="0"/>
    <s v="photography/nature"/>
    <n v="8.5714285714285715E-2"/>
    <n v="60"/>
    <x v="8"/>
    <s v="nature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x v="1549"/>
    <d v="2015-11-03T04:15:59"/>
    <b v="0"/>
    <n v="6"/>
    <b v="0"/>
    <s v="photography/nature"/>
    <n v="0.34"/>
    <n v="28.333333333333332"/>
    <x v="8"/>
    <s v="nature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x v="1550"/>
    <d v="2016-05-12T10:47:14"/>
    <b v="0"/>
    <n v="7"/>
    <b v="0"/>
    <s v="photography/nature"/>
    <n v="0.13466666666666666"/>
    <n v="14.428571428571429"/>
    <x v="8"/>
    <s v="nature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x v="1551"/>
    <d v="2015-05-27T19:47:19"/>
    <b v="0"/>
    <n v="0"/>
    <b v="0"/>
    <s v="photography/nature"/>
    <n v="0"/>
    <e v="#DIV/0!"/>
    <x v="8"/>
    <s v="nature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x v="1552"/>
    <d v="2014-10-01T03:59:00"/>
    <b v="0"/>
    <n v="16"/>
    <b v="0"/>
    <s v="photography/nature"/>
    <n v="0.49186046511627907"/>
    <n v="132.1875"/>
    <x v="8"/>
    <s v="nature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x v="1553"/>
    <d v="2015-09-02T06:47:27"/>
    <b v="0"/>
    <n v="0"/>
    <b v="0"/>
    <s v="photography/nature"/>
    <n v="0"/>
    <e v="#DIV/0!"/>
    <x v="8"/>
    <s v="nature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x v="1554"/>
    <d v="2015-08-02T06:03:10"/>
    <b v="0"/>
    <n v="0"/>
    <b v="0"/>
    <s v="photography/nature"/>
    <n v="0"/>
    <e v="#DIV/0!"/>
    <x v="8"/>
    <s v="nature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x v="1555"/>
    <d v="2015-09-17T17:00:00"/>
    <b v="0"/>
    <n v="0"/>
    <b v="0"/>
    <s v="photography/nature"/>
    <n v="0"/>
    <e v="#DIV/0!"/>
    <x v="8"/>
    <s v="nature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x v="1556"/>
    <d v="2016-07-04T03:40:24"/>
    <b v="0"/>
    <n v="12"/>
    <b v="0"/>
    <s v="photography/nature"/>
    <n v="0.45133333333333331"/>
    <n v="56.416666666666664"/>
    <x v="8"/>
    <s v="nature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x v="1557"/>
    <d v="2014-09-20T15:40:33"/>
    <b v="0"/>
    <n v="1"/>
    <b v="0"/>
    <s v="photography/nature"/>
    <n v="0.04"/>
    <n v="100"/>
    <x v="8"/>
    <s v="nature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x v="1558"/>
    <d v="2015-08-28T12:12:00"/>
    <b v="0"/>
    <n v="3"/>
    <b v="0"/>
    <s v="photography/nature"/>
    <n v="4.6666666666666669E-2"/>
    <n v="11.666666666666666"/>
    <x v="8"/>
    <s v="nature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x v="1559"/>
    <d v="2015-04-29T01:16:39"/>
    <b v="0"/>
    <n v="1"/>
    <b v="0"/>
    <s v="photography/nature"/>
    <n v="3.3333333333333335E-3"/>
    <n v="50"/>
    <x v="8"/>
    <s v="nature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x v="1560"/>
    <d v="2014-11-13T01:29:53"/>
    <b v="0"/>
    <n v="4"/>
    <b v="0"/>
    <s v="photography/nature"/>
    <n v="3.7600000000000001E-2"/>
    <n v="23.5"/>
    <x v="8"/>
    <s v="nature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x v="1561"/>
    <d v="2013-11-07T02:00:03"/>
    <b v="0"/>
    <n v="1"/>
    <b v="0"/>
    <s v="publishing/art books"/>
    <n v="6.7000000000000002E-3"/>
    <n v="67"/>
    <x v="3"/>
    <s v="art books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x v="1562"/>
    <d v="2009-12-02T00:50:00"/>
    <b v="0"/>
    <n v="0"/>
    <b v="0"/>
    <s v="publishing/art books"/>
    <n v="0"/>
    <e v="#DIV/0!"/>
    <x v="3"/>
    <s v="art books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x v="1563"/>
    <d v="2014-03-14T16:49:11"/>
    <b v="0"/>
    <n v="2"/>
    <b v="0"/>
    <s v="publishing/art books"/>
    <n v="1.4166666666666666E-2"/>
    <n v="42.5"/>
    <x v="3"/>
    <s v="art books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x v="1564"/>
    <d v="2015-05-28T20:05:00"/>
    <b v="0"/>
    <n v="1"/>
    <b v="0"/>
    <s v="publishing/art books"/>
    <n v="1E-3"/>
    <n v="10"/>
    <x v="3"/>
    <s v="art books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x v="1565"/>
    <d v="2011-06-08T17:31:01"/>
    <b v="0"/>
    <n v="1"/>
    <b v="0"/>
    <s v="publishing/art books"/>
    <n v="2.5000000000000001E-2"/>
    <n v="100"/>
    <x v="3"/>
    <s v="art books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x v="1566"/>
    <d v="2016-07-27T22:00:00"/>
    <b v="0"/>
    <n v="59"/>
    <b v="0"/>
    <s v="publishing/art books"/>
    <n v="0.21249999999999999"/>
    <n v="108.05084745762711"/>
    <x v="3"/>
    <s v="art books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x v="1567"/>
    <d v="2014-02-17T00:00:00"/>
    <b v="0"/>
    <n v="13"/>
    <b v="0"/>
    <s v="publishing/art books"/>
    <n v="4.1176470588235294E-2"/>
    <n v="26.923076923076923"/>
    <x v="3"/>
    <s v="art books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x v="1568"/>
    <d v="2014-12-24T01:29:45"/>
    <b v="0"/>
    <n v="22"/>
    <b v="0"/>
    <s v="publishing/art books"/>
    <n v="0.13639999999999999"/>
    <n v="155"/>
    <x v="3"/>
    <s v="art books"/>
  </r>
  <r>
    <n v="1569"/>
    <s v="to be removed (Canceled)"/>
    <s v="to be removed"/>
    <n v="30000"/>
    <n v="0"/>
    <x v="1"/>
    <s v="US"/>
    <s v="USD"/>
    <n v="1369498714"/>
    <n v="1366906714"/>
    <x v="1569"/>
    <d v="2013-05-25T16:18:34"/>
    <b v="0"/>
    <n v="0"/>
    <b v="0"/>
    <s v="publishing/art books"/>
    <n v="0"/>
    <e v="#DIV/0!"/>
    <x v="3"/>
    <s v="art books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x v="1570"/>
    <d v="2016-04-08T18:31:22"/>
    <b v="0"/>
    <n v="52"/>
    <b v="0"/>
    <s v="publishing/art books"/>
    <n v="0.41399999999999998"/>
    <n v="47.769230769230766"/>
    <x v="3"/>
    <s v="art books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x v="1571"/>
    <d v="2015-06-19T18:28:03"/>
    <b v="0"/>
    <n v="4"/>
    <b v="0"/>
    <s v="publishing/art books"/>
    <n v="6.6115702479338841E-3"/>
    <n v="20"/>
    <x v="3"/>
    <s v="art books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x v="1572"/>
    <d v="2016-02-28T23:59:00"/>
    <b v="0"/>
    <n v="3"/>
    <b v="0"/>
    <s v="publishing/art books"/>
    <n v="0.05"/>
    <n v="41.666666666666664"/>
    <x v="3"/>
    <s v="art books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x v="1573"/>
    <d v="2017-04-01T03:59:00"/>
    <b v="0"/>
    <n v="3"/>
    <b v="0"/>
    <s v="publishing/art books"/>
    <n v="2.4777777777777777E-2"/>
    <n v="74.333333333333329"/>
    <x v="3"/>
    <s v="art books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x v="1574"/>
    <d v="2015-02-17T22:15:29"/>
    <b v="0"/>
    <n v="6"/>
    <b v="0"/>
    <s v="publishing/art books"/>
    <n v="5.0599999999999999E-2"/>
    <n v="84.333333333333329"/>
    <x v="3"/>
    <s v="art books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x v="1575"/>
    <d v="2014-07-09T12:34:56"/>
    <b v="0"/>
    <n v="35"/>
    <b v="0"/>
    <s v="publishing/art books"/>
    <n v="0.2291"/>
    <n v="65.457142857142856"/>
    <x v="3"/>
    <s v="art books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x v="1576"/>
    <d v="2015-06-30T21:06:08"/>
    <b v="0"/>
    <n v="10"/>
    <b v="0"/>
    <s v="publishing/art books"/>
    <n v="0.13"/>
    <n v="65"/>
    <x v="3"/>
    <s v="art books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x v="1577"/>
    <d v="2012-07-24T20:20:48"/>
    <b v="0"/>
    <n v="2"/>
    <b v="0"/>
    <s v="publishing/art books"/>
    <n v="5.4999999999999997E-3"/>
    <n v="27.5"/>
    <x v="3"/>
    <s v="art books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x v="1578"/>
    <d v="2010-09-02T02:00:00"/>
    <b v="0"/>
    <n v="4"/>
    <b v="0"/>
    <s v="publishing/art books"/>
    <n v="0.10806536636794939"/>
    <n v="51.25"/>
    <x v="3"/>
    <s v="art books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x v="1579"/>
    <d v="2013-08-28T23:54:51"/>
    <b v="0"/>
    <n v="2"/>
    <b v="0"/>
    <s v="publishing/art books"/>
    <n v="8.4008400840084006E-3"/>
    <n v="14"/>
    <x v="3"/>
    <s v="art books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x v="1580"/>
    <d v="2012-05-21T01:12:06"/>
    <b v="0"/>
    <n v="0"/>
    <b v="0"/>
    <s v="publishing/art books"/>
    <n v="0"/>
    <e v="#DIV/0!"/>
    <x v="3"/>
    <s v="art books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x v="1581"/>
    <d v="2015-12-19T10:46:30"/>
    <b v="0"/>
    <n v="1"/>
    <b v="0"/>
    <s v="photography/places"/>
    <n v="5.0000000000000001E-3"/>
    <n v="5"/>
    <x v="8"/>
    <s v="places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x v="1582"/>
    <d v="2015-10-26T21:20:00"/>
    <b v="0"/>
    <n v="3"/>
    <b v="0"/>
    <s v="photography/places"/>
    <n v="9.2999999999999999E-2"/>
    <n v="31"/>
    <x v="8"/>
    <s v="places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x v="1583"/>
    <d v="2014-09-25T21:43:11"/>
    <b v="0"/>
    <n v="1"/>
    <b v="0"/>
    <s v="photography/places"/>
    <n v="7.5000000000000002E-4"/>
    <n v="15"/>
    <x v="8"/>
    <s v="places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x v="1584"/>
    <d v="2014-05-30T15:35:01"/>
    <b v="0"/>
    <n v="0"/>
    <b v="0"/>
    <s v="photography/places"/>
    <n v="0"/>
    <e v="#DIV/0!"/>
    <x v="8"/>
    <s v="places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x v="1585"/>
    <d v="2016-12-25T11:00:00"/>
    <b v="0"/>
    <n v="12"/>
    <b v="0"/>
    <s v="photography/places"/>
    <n v="0.79"/>
    <n v="131.66666666666666"/>
    <x v="8"/>
    <s v="places"/>
  </r>
  <r>
    <n v="1586"/>
    <s v="Missouri In Pictures"/>
    <s v="Show the world the beauty that is in all of our back yards!"/>
    <n v="1500"/>
    <n v="0"/>
    <x v="2"/>
    <s v="US"/>
    <s v="USD"/>
    <n v="1428197422"/>
    <n v="1425609022"/>
    <x v="1586"/>
    <d v="2015-04-05T01:30:22"/>
    <b v="0"/>
    <n v="0"/>
    <b v="0"/>
    <s v="photography/places"/>
    <n v="0"/>
    <e v="#DIV/0!"/>
    <x v="8"/>
    <s v="places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x v="1587"/>
    <d v="2014-12-13T22:49:25"/>
    <b v="0"/>
    <n v="1"/>
    <b v="0"/>
    <s v="photography/places"/>
    <n v="1.3333333333333334E-4"/>
    <n v="1"/>
    <x v="8"/>
    <s v="places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x v="1588"/>
    <d v="2015-01-31T20:12:00"/>
    <b v="0"/>
    <n v="0"/>
    <b v="0"/>
    <s v="photography/places"/>
    <n v="0"/>
    <e v="#DIV/0!"/>
    <x v="8"/>
    <s v="places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x v="1589"/>
    <d v="2015-10-09T23:38:06"/>
    <b v="0"/>
    <n v="0"/>
    <b v="0"/>
    <s v="photography/places"/>
    <n v="0"/>
    <e v="#DIV/0!"/>
    <x v="8"/>
    <s v="places"/>
  </r>
  <r>
    <n v="1590"/>
    <s v="An Italian Adventure"/>
    <s v="Discover Italy through photography."/>
    <n v="60000"/>
    <n v="1020"/>
    <x v="2"/>
    <s v="IT"/>
    <s v="EUR"/>
    <n v="1443040464"/>
    <n v="1440448464"/>
    <x v="1590"/>
    <d v="2015-09-23T20:34:24"/>
    <b v="0"/>
    <n v="2"/>
    <b v="0"/>
    <s v="photography/places"/>
    <n v="1.7000000000000001E-2"/>
    <n v="510"/>
    <x v="8"/>
    <s v="places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x v="1591"/>
    <d v="2016-04-03T16:25:41"/>
    <b v="0"/>
    <n v="92"/>
    <b v="0"/>
    <s v="photography/places"/>
    <n v="0.29228571428571426"/>
    <n v="44.478260869565219"/>
    <x v="8"/>
    <s v="places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x v="1592"/>
    <d v="2015-03-28T00:44:45"/>
    <b v="0"/>
    <n v="0"/>
    <b v="0"/>
    <s v="photography/places"/>
    <n v="0"/>
    <e v="#DIV/0!"/>
    <x v="8"/>
    <s v="places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x v="1593"/>
    <d v="2015-02-28T20:17:35"/>
    <b v="0"/>
    <n v="3"/>
    <b v="0"/>
    <s v="photography/places"/>
    <n v="1.3636363636363637E-4"/>
    <n v="1"/>
    <x v="8"/>
    <s v="places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x v="1594"/>
    <d v="2016-05-15T16:21:00"/>
    <b v="0"/>
    <n v="10"/>
    <b v="0"/>
    <s v="photography/places"/>
    <n v="0.20499999999999999"/>
    <n v="20.5"/>
    <x v="8"/>
    <s v="places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x v="1595"/>
    <d v="2014-06-18T20:13:00"/>
    <b v="0"/>
    <n v="7"/>
    <b v="0"/>
    <s v="photography/places"/>
    <n v="2.8E-3"/>
    <n v="40"/>
    <x v="8"/>
    <s v="places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x v="1596"/>
    <d v="2014-12-13T11:19:29"/>
    <b v="0"/>
    <n v="3"/>
    <b v="0"/>
    <s v="photography/places"/>
    <n v="2.3076923076923078E-2"/>
    <n v="25"/>
    <x v="8"/>
    <s v="places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x v="1597"/>
    <d v="2016-09-20T08:29:57"/>
    <b v="0"/>
    <n v="0"/>
    <b v="0"/>
    <s v="photography/places"/>
    <n v="0"/>
    <e v="#DIV/0!"/>
    <x v="8"/>
    <s v="places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x v="1598"/>
    <d v="2015-07-26T16:00:58"/>
    <b v="0"/>
    <n v="1"/>
    <b v="0"/>
    <s v="photography/places"/>
    <n v="1.25E-3"/>
    <n v="1"/>
    <x v="8"/>
    <s v="places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x v="1599"/>
    <d v="2016-04-08T11:56:16"/>
    <b v="0"/>
    <n v="0"/>
    <b v="0"/>
    <s v="photography/places"/>
    <n v="0"/>
    <e v="#DIV/0!"/>
    <x v="8"/>
    <s v="places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x v="1600"/>
    <d v="2014-07-15T05:11:00"/>
    <b v="0"/>
    <n v="9"/>
    <b v="0"/>
    <s v="photography/places"/>
    <n v="7.3400000000000007E-2"/>
    <n v="40.777777777777779"/>
    <x v="8"/>
    <s v="places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x v="1601"/>
    <d v="2011-05-05T02:13:53"/>
    <b v="0"/>
    <n v="56"/>
    <b v="1"/>
    <s v="music/rock"/>
    <n v="1.082492"/>
    <n v="48.325535714285714"/>
    <x v="4"/>
    <s v="rock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x v="1602"/>
    <d v="2011-10-14T23:00:00"/>
    <b v="0"/>
    <n v="32"/>
    <b v="1"/>
    <s v="music/rock"/>
    <n v="1.0016666666666667"/>
    <n v="46.953125"/>
    <x v="4"/>
    <s v="rock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x v="1603"/>
    <d v="2012-01-28T04:04:19"/>
    <b v="0"/>
    <n v="30"/>
    <b v="1"/>
    <s v="music/rock"/>
    <n v="1.0003299999999999"/>
    <n v="66.688666666666663"/>
    <x v="4"/>
    <s v="rock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x v="1604"/>
    <d v="2012-03-17T19:17:15"/>
    <b v="0"/>
    <n v="70"/>
    <b v="1"/>
    <s v="music/rock"/>
    <n v="1.2210714285714286"/>
    <n v="48.842857142857142"/>
    <x v="4"/>
    <s v="rock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x v="1605"/>
    <d v="2011-08-01T07:00:00"/>
    <b v="0"/>
    <n v="44"/>
    <b v="1"/>
    <s v="music/rock"/>
    <n v="1.0069333333333335"/>
    <n v="137.30909090909091"/>
    <x v="4"/>
    <s v="rock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x v="1606"/>
    <d v="2011-03-24T01:40:38"/>
    <b v="0"/>
    <n v="92"/>
    <b v="1"/>
    <s v="music/rock"/>
    <n v="1.01004125"/>
    <n v="87.829673913043479"/>
    <x v="4"/>
    <s v="rock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x v="1607"/>
    <d v="2012-06-14T19:24:11"/>
    <b v="0"/>
    <n v="205"/>
    <b v="1"/>
    <s v="music/rock"/>
    <n v="1.4511000000000001"/>
    <n v="70.785365853658533"/>
    <x v="4"/>
    <s v="rock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x v="1608"/>
    <d v="2014-01-01T05:26:00"/>
    <b v="0"/>
    <n v="23"/>
    <b v="1"/>
    <s v="music/rock"/>
    <n v="1.0125"/>
    <n v="52.826086956521742"/>
    <x v="4"/>
    <s v="rock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x v="1609"/>
    <d v="2011-11-02T08:00:00"/>
    <b v="0"/>
    <n v="4"/>
    <b v="1"/>
    <s v="music/rock"/>
    <n v="1.1833333333333333"/>
    <n v="443.75"/>
    <x v="4"/>
    <s v="rock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x v="1610"/>
    <d v="2012-12-15T22:11:50"/>
    <b v="0"/>
    <n v="112"/>
    <b v="1"/>
    <s v="music/rock"/>
    <n v="2.7185000000000001"/>
    <n v="48.544642857142854"/>
    <x v="4"/>
    <s v="rock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x v="1611"/>
    <d v="2013-06-05T00:00:32"/>
    <b v="0"/>
    <n v="27"/>
    <b v="1"/>
    <s v="music/rock"/>
    <n v="1.25125"/>
    <n v="37.074074074074076"/>
    <x v="4"/>
    <s v="rock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x v="1612"/>
    <d v="2013-01-02T20:59:44"/>
    <b v="0"/>
    <n v="11"/>
    <b v="1"/>
    <s v="music/rock"/>
    <n v="1.1000000000000001"/>
    <n v="50"/>
    <x v="4"/>
    <s v="rock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x v="1613"/>
    <d v="2012-07-22T01:40:02"/>
    <b v="0"/>
    <n v="26"/>
    <b v="1"/>
    <s v="music/rock"/>
    <n v="1.0149999999999999"/>
    <n v="39.03846153846154"/>
    <x v="4"/>
    <s v="rock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x v="1614"/>
    <d v="2014-08-03T17:00:00"/>
    <b v="0"/>
    <n v="77"/>
    <b v="1"/>
    <s v="music/rock"/>
    <n v="1.0269999999999999"/>
    <n v="66.688311688311686"/>
    <x v="4"/>
    <s v="rock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x v="1615"/>
    <d v="2011-12-13T02:13:16"/>
    <b v="0"/>
    <n v="136"/>
    <b v="1"/>
    <s v="music/rock"/>
    <n v="1.1412500000000001"/>
    <n v="67.132352941176464"/>
    <x v="4"/>
    <s v="rock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x v="1616"/>
    <d v="2012-11-22T22:00:00"/>
    <b v="0"/>
    <n v="157"/>
    <b v="1"/>
    <s v="music/rock"/>
    <n v="1.042"/>
    <n v="66.369426751592357"/>
    <x v="4"/>
    <s v="rock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x v="1617"/>
    <d v="2013-11-01T19:00:00"/>
    <b v="0"/>
    <n v="158"/>
    <b v="1"/>
    <s v="music/rock"/>
    <n v="1.4585714285714286"/>
    <n v="64.620253164556956"/>
    <x v="4"/>
    <s v="rock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x v="1618"/>
    <d v="2013-03-08T15:42:15"/>
    <b v="0"/>
    <n v="27"/>
    <b v="1"/>
    <s v="music/rock"/>
    <n v="1.0506666666666666"/>
    <n v="58.370370370370374"/>
    <x v="4"/>
    <s v="rock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x v="1619"/>
    <d v="2014-09-15T04:28:06"/>
    <b v="0"/>
    <n v="23"/>
    <b v="1"/>
    <s v="music/rock"/>
    <n v="1.3333333333333333"/>
    <n v="86.956521739130437"/>
    <x v="4"/>
    <s v="rock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x v="1620"/>
    <d v="2013-02-23T08:09:00"/>
    <b v="0"/>
    <n v="17"/>
    <b v="1"/>
    <s v="music/rock"/>
    <n v="1.1299999999999999"/>
    <n v="66.470588235294116"/>
    <x v="4"/>
    <s v="rock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x v="1621"/>
    <d v="2012-05-28T03:59:00"/>
    <b v="0"/>
    <n v="37"/>
    <b v="1"/>
    <s v="music/rock"/>
    <n v="1.212"/>
    <n v="163.78378378378378"/>
    <x v="4"/>
    <s v="rock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x v="1622"/>
    <d v="2014-12-17T07:59:00"/>
    <b v="0"/>
    <n v="65"/>
    <b v="1"/>
    <s v="music/rock"/>
    <n v="1.0172463768115942"/>
    <n v="107.98461538461538"/>
    <x v="4"/>
    <s v="rock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x v="1623"/>
    <d v="2013-08-27T16:31:29"/>
    <b v="0"/>
    <n v="18"/>
    <b v="1"/>
    <s v="music/rock"/>
    <n v="1.0106666666666666"/>
    <n v="42.111111111111114"/>
    <x v="4"/>
    <s v="rock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x v="1624"/>
    <d v="2013-01-09T08:48:55"/>
    <b v="0"/>
    <n v="25"/>
    <b v="1"/>
    <s v="music/rock"/>
    <n v="1.18"/>
    <n v="47.2"/>
    <x v="4"/>
    <s v="rock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x v="1625"/>
    <d v="2012-09-11T16:47:33"/>
    <b v="0"/>
    <n v="104"/>
    <b v="1"/>
    <s v="music/rock"/>
    <n v="1.5533333333333332"/>
    <n v="112.01923076923077"/>
    <x v="4"/>
    <s v="rock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x v="1626"/>
    <d v="2013-12-01T21:21:07"/>
    <b v="0"/>
    <n v="108"/>
    <b v="1"/>
    <s v="music/rock"/>
    <n v="1.0118750000000001"/>
    <n v="74.953703703703709"/>
    <x v="4"/>
    <s v="rock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x v="1627"/>
    <d v="2012-11-26T04:59:00"/>
    <b v="0"/>
    <n v="38"/>
    <b v="1"/>
    <s v="music/rock"/>
    <n v="1.17"/>
    <n v="61.578947368421055"/>
    <x v="4"/>
    <s v="rock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x v="1628"/>
    <d v="2014-06-17T17:41:22"/>
    <b v="0"/>
    <n v="88"/>
    <b v="1"/>
    <s v="music/rock"/>
    <n v="1.00925"/>
    <n v="45.875"/>
    <x v="4"/>
    <s v="rock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x v="1629"/>
    <d v="2014-02-20T20:48:53"/>
    <b v="0"/>
    <n v="82"/>
    <b v="1"/>
    <s v="music/rock"/>
    <n v="1.0366666666666666"/>
    <n v="75.853658536585371"/>
    <x v="4"/>
    <s v="rock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x v="1630"/>
    <d v="2012-03-02T06:59:00"/>
    <b v="0"/>
    <n v="126"/>
    <b v="1"/>
    <s v="music/rock"/>
    <n v="2.6524999999999999"/>
    <n v="84.206349206349202"/>
    <x v="4"/>
    <s v="rock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x v="1631"/>
    <d v="2012-10-12T20:37:41"/>
    <b v="0"/>
    <n v="133"/>
    <b v="1"/>
    <s v="music/rock"/>
    <n v="1.5590999999999999"/>
    <n v="117.22556390977444"/>
    <x v="4"/>
    <s v="rock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x v="1632"/>
    <d v="2011-09-24T08:10:54"/>
    <b v="0"/>
    <n v="47"/>
    <b v="1"/>
    <s v="music/rock"/>
    <n v="1.0162500000000001"/>
    <n v="86.489361702127653"/>
    <x v="4"/>
    <s v="rock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x v="1633"/>
    <d v="2012-01-16T05:00:00"/>
    <b v="0"/>
    <n v="58"/>
    <b v="1"/>
    <s v="music/rock"/>
    <n v="1"/>
    <n v="172.41379310344828"/>
    <x v="4"/>
    <s v="rock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x v="1634"/>
    <d v="2011-06-02T05:59:00"/>
    <b v="0"/>
    <n v="32"/>
    <b v="1"/>
    <s v="music/rock"/>
    <n v="1.0049999999999999"/>
    <n v="62.8125"/>
    <x v="4"/>
    <s v="rock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x v="1635"/>
    <d v="2016-07-11T20:51:01"/>
    <b v="0"/>
    <n v="37"/>
    <b v="1"/>
    <s v="music/rock"/>
    <n v="1.2529999999999999"/>
    <n v="67.729729729729726"/>
    <x v="4"/>
    <s v="rock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x v="1636"/>
    <d v="2011-06-12T04:00:00"/>
    <b v="0"/>
    <n v="87"/>
    <b v="1"/>
    <s v="music/rock"/>
    <n v="1.0355555555555556"/>
    <n v="53.5632183908046"/>
    <x v="4"/>
    <s v="rock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x v="1637"/>
    <d v="2009-12-31T23:39:00"/>
    <b v="0"/>
    <n v="15"/>
    <b v="1"/>
    <s v="music/rock"/>
    <n v="1.038"/>
    <n v="34.6"/>
    <x v="4"/>
    <s v="rock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x v="1638"/>
    <d v="2013-02-28T21:25:00"/>
    <b v="0"/>
    <n v="27"/>
    <b v="1"/>
    <s v="music/rock"/>
    <n v="1.05"/>
    <n v="38.888888888888886"/>
    <x v="4"/>
    <s v="rock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x v="1639"/>
    <d v="2012-03-03T15:39:25"/>
    <b v="0"/>
    <n v="19"/>
    <b v="1"/>
    <s v="music/rock"/>
    <n v="1"/>
    <n v="94.736842105263165"/>
    <x v="4"/>
    <s v="rock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x v="1640"/>
    <d v="2010-08-03T01:59:00"/>
    <b v="0"/>
    <n v="17"/>
    <b v="1"/>
    <s v="music/rock"/>
    <n v="1.6986000000000001"/>
    <n v="39.967058823529413"/>
    <x v="4"/>
    <s v="rock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x v="1641"/>
    <d v="2014-12-19T14:19:04"/>
    <b v="0"/>
    <n v="26"/>
    <b v="1"/>
    <s v="music/pop"/>
    <n v="1.014"/>
    <n v="97.5"/>
    <x v="4"/>
    <s v="pop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x v="1642"/>
    <d v="2011-06-14T00:35:27"/>
    <b v="0"/>
    <n v="28"/>
    <b v="1"/>
    <s v="music/pop"/>
    <n v="1"/>
    <n v="42.857142857142854"/>
    <x v="4"/>
    <s v="pop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x v="1643"/>
    <d v="2012-09-24T19:46:52"/>
    <b v="0"/>
    <n v="37"/>
    <b v="1"/>
    <s v="music/pop"/>
    <n v="1.2470000000000001"/>
    <n v="168.51351351351352"/>
    <x v="4"/>
    <s v="pop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x v="1644"/>
    <d v="2012-11-22T02:26:00"/>
    <b v="0"/>
    <n v="128"/>
    <b v="1"/>
    <s v="music/pop"/>
    <n v="1.095"/>
    <n v="85.546875"/>
    <x v="4"/>
    <s v="pop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x v="1645"/>
    <d v="2013-09-18T14:49:00"/>
    <b v="0"/>
    <n v="10"/>
    <b v="1"/>
    <s v="music/pop"/>
    <n v="1.1080000000000001"/>
    <n v="554"/>
    <x v="4"/>
    <s v="pop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x v="1646"/>
    <d v="2014-08-14T18:11:00"/>
    <b v="0"/>
    <n v="83"/>
    <b v="1"/>
    <s v="music/pop"/>
    <n v="1.1020000000000001"/>
    <n v="26.554216867469879"/>
    <x v="4"/>
    <s v="pop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x v="1647"/>
    <d v="2012-06-09T09:49:37"/>
    <b v="0"/>
    <n v="46"/>
    <b v="1"/>
    <s v="music/pop"/>
    <n v="1.0471999999999999"/>
    <n v="113.82608695652173"/>
    <x v="4"/>
    <s v="pop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x v="1648"/>
    <d v="2011-03-20T15:54:42"/>
    <b v="0"/>
    <n v="90"/>
    <b v="1"/>
    <s v="music/pop"/>
    <n v="1.2526086956521738"/>
    <n v="32.011111111111113"/>
    <x v="4"/>
    <s v="pop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x v="1649"/>
    <d v="2014-05-23T16:25:55"/>
    <b v="0"/>
    <n v="81"/>
    <b v="1"/>
    <s v="music/pop"/>
    <n v="1.0058763157894737"/>
    <n v="47.189259259259259"/>
    <x v="4"/>
    <s v="pop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x v="1650"/>
    <d v="2013-10-09T10:27:17"/>
    <b v="0"/>
    <n v="32"/>
    <b v="1"/>
    <s v="music/pop"/>
    <n v="1.4155"/>
    <n v="88.46875"/>
    <x v="4"/>
    <s v="pop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x v="1651"/>
    <d v="2011-04-26T06:59:00"/>
    <b v="0"/>
    <n v="20"/>
    <b v="1"/>
    <s v="music/pop"/>
    <n v="1.0075000000000001"/>
    <n v="100.75"/>
    <x v="4"/>
    <s v="pop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x v="1652"/>
    <d v="2013-11-24T12:49:53"/>
    <b v="0"/>
    <n v="70"/>
    <b v="1"/>
    <s v="music/pop"/>
    <n v="1.0066666666666666"/>
    <n v="64.714285714285708"/>
    <x v="4"/>
    <s v="pop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x v="1653"/>
    <d v="2011-04-24T20:01:36"/>
    <b v="0"/>
    <n v="168"/>
    <b v="1"/>
    <s v="music/pop"/>
    <n v="1.7423040000000001"/>
    <n v="51.854285714285716"/>
    <x v="4"/>
    <s v="pop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x v="1654"/>
    <d v="2012-04-18T21:22:40"/>
    <b v="0"/>
    <n v="34"/>
    <b v="1"/>
    <s v="music/pop"/>
    <n v="1.199090909090909"/>
    <n v="38.794117647058826"/>
    <x v="4"/>
    <s v="pop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x v="1655"/>
    <d v="2012-04-05T18:00:20"/>
    <b v="0"/>
    <n v="48"/>
    <b v="1"/>
    <s v="music/pop"/>
    <n v="1.4286666666666668"/>
    <n v="44.645833333333336"/>
    <x v="4"/>
    <s v="pop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x v="1656"/>
    <d v="2012-12-13T22:17:32"/>
    <b v="0"/>
    <n v="48"/>
    <b v="1"/>
    <s v="music/pop"/>
    <n v="1.0033493333333334"/>
    <n v="156.77333333333334"/>
    <x v="4"/>
    <s v="pop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x v="1657"/>
    <d v="2012-05-24T18:46:08"/>
    <b v="0"/>
    <n v="221"/>
    <b v="1"/>
    <s v="music/pop"/>
    <n v="1.0493380000000001"/>
    <n v="118.70339366515837"/>
    <x v="4"/>
    <s v="pop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x v="1658"/>
    <d v="2012-12-18T14:20:00"/>
    <b v="0"/>
    <n v="107"/>
    <b v="1"/>
    <s v="music/pop"/>
    <n v="1.3223333333333334"/>
    <n v="74.149532710280369"/>
    <x v="4"/>
    <s v="pop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x v="1659"/>
    <d v="2013-12-17T12:00:00"/>
    <b v="0"/>
    <n v="45"/>
    <b v="1"/>
    <s v="music/pop"/>
    <n v="1.1279999999999999"/>
    <n v="12.533333333333333"/>
    <x v="4"/>
    <s v="pop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x v="1660"/>
    <d v="2016-04-30T21:59:00"/>
    <b v="0"/>
    <n v="36"/>
    <b v="1"/>
    <s v="music/pop"/>
    <n v="12.5375"/>
    <n v="27.861111111111111"/>
    <x v="4"/>
    <s v="pop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x v="1661"/>
    <d v="2016-01-17T21:00:00"/>
    <b v="0"/>
    <n v="101"/>
    <b v="1"/>
    <s v="music/pop"/>
    <n v="1.0250632911392406"/>
    <n v="80.178217821782184"/>
    <x v="4"/>
    <s v="pop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x v="1662"/>
    <d v="2011-12-31T05:45:36"/>
    <b v="0"/>
    <n v="62"/>
    <b v="1"/>
    <s v="music/pop"/>
    <n v="1.026375"/>
    <n v="132.43548387096774"/>
    <x v="4"/>
    <s v="pop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x v="1663"/>
    <d v="2015-02-01T00:31:47"/>
    <b v="0"/>
    <n v="32"/>
    <b v="1"/>
    <s v="music/pop"/>
    <n v="1.08"/>
    <n v="33.75"/>
    <x v="4"/>
    <s v="pop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x v="1664"/>
    <d v="2012-03-16T03:59:00"/>
    <b v="0"/>
    <n v="89"/>
    <b v="1"/>
    <s v="music/pop"/>
    <n v="1.2240879999999998"/>
    <n v="34.384494382022467"/>
    <x v="4"/>
    <s v="pop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x v="1665"/>
    <d v="2011-02-22T03:00:00"/>
    <b v="0"/>
    <n v="93"/>
    <b v="1"/>
    <s v="music/pop"/>
    <n v="1.1945714285714286"/>
    <n v="44.956989247311824"/>
    <x v="4"/>
    <s v="pop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x v="1666"/>
    <d v="2013-03-28T05:04:33"/>
    <b v="0"/>
    <n v="98"/>
    <b v="1"/>
    <s v="music/pop"/>
    <n v="1.6088"/>
    <n v="41.04081632653061"/>
    <x v="4"/>
    <s v="pop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x v="1667"/>
    <d v="2014-03-11T06:59:00"/>
    <b v="0"/>
    <n v="82"/>
    <b v="1"/>
    <s v="music/pop"/>
    <n v="1.2685294117647059"/>
    <n v="52.597560975609753"/>
    <x v="4"/>
    <s v="pop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x v="1668"/>
    <d v="2011-11-28T04:35:39"/>
    <b v="0"/>
    <n v="116"/>
    <b v="1"/>
    <s v="music/pop"/>
    <n v="1.026375"/>
    <n v="70.784482758620683"/>
    <x v="4"/>
    <s v="pop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x v="1669"/>
    <d v="2016-05-31T21:14:36"/>
    <b v="0"/>
    <n v="52"/>
    <b v="1"/>
    <s v="music/pop"/>
    <n v="1.3975"/>
    <n v="53.75"/>
    <x v="4"/>
    <s v="pop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x v="1670"/>
    <d v="2010-07-05T04:00:00"/>
    <b v="0"/>
    <n v="23"/>
    <b v="1"/>
    <s v="music/pop"/>
    <n v="1.026"/>
    <n v="44.608695652173914"/>
    <x v="4"/>
    <s v="pop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x v="1671"/>
    <d v="2016-08-01T13:03:34"/>
    <b v="0"/>
    <n v="77"/>
    <b v="1"/>
    <s v="music/pop"/>
    <n v="1.0067349999999999"/>
    <n v="26.148961038961041"/>
    <x v="4"/>
    <s v="pop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x v="1672"/>
    <d v="2012-06-04T15:45:30"/>
    <b v="0"/>
    <n v="49"/>
    <b v="1"/>
    <s v="music/pop"/>
    <n v="1.1294117647058823"/>
    <n v="39.183673469387756"/>
    <x v="4"/>
    <s v="pop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x v="1673"/>
    <d v="2015-03-06T21:04:52"/>
    <b v="0"/>
    <n v="59"/>
    <b v="1"/>
    <s v="music/pop"/>
    <n v="1.2809523809523808"/>
    <n v="45.593220338983052"/>
    <x v="4"/>
    <s v="pop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x v="1674"/>
    <d v="2016-08-18T06:59:00"/>
    <b v="0"/>
    <n v="113"/>
    <b v="1"/>
    <s v="music/pop"/>
    <n v="2.0169999999999999"/>
    <n v="89.247787610619469"/>
    <x v="4"/>
    <s v="pop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x v="1675"/>
    <d v="2011-10-16T22:03:00"/>
    <b v="0"/>
    <n v="34"/>
    <b v="1"/>
    <s v="music/pop"/>
    <n v="1.37416"/>
    <n v="40.416470588235299"/>
    <x v="4"/>
    <s v="pop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x v="1676"/>
    <d v="2012-04-21T03:59:00"/>
    <b v="0"/>
    <n v="42"/>
    <b v="1"/>
    <s v="music/pop"/>
    <n v="1.1533333333333333"/>
    <n v="82.38095238095238"/>
    <x v="4"/>
    <s v="pop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x v="1677"/>
    <d v="2016-04-16T05:59:00"/>
    <b v="0"/>
    <n v="42"/>
    <b v="1"/>
    <s v="music/pop"/>
    <n v="1.1166666666666667"/>
    <n v="159.52380952380952"/>
    <x v="4"/>
    <s v="pop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x v="1678"/>
    <d v="2014-02-06T20:31:11"/>
    <b v="0"/>
    <n v="49"/>
    <b v="1"/>
    <s v="music/pop"/>
    <n v="1.1839999999999999"/>
    <n v="36.244897959183675"/>
    <x v="4"/>
    <s v="pop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x v="1679"/>
    <d v="2011-07-22T01:39:05"/>
    <b v="0"/>
    <n v="56"/>
    <b v="1"/>
    <s v="music/pop"/>
    <n v="1.75"/>
    <n v="62.5"/>
    <x v="4"/>
    <s v="pop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x v="1680"/>
    <d v="2014-07-12T18:11:07"/>
    <b v="0"/>
    <n v="25"/>
    <b v="1"/>
    <s v="music/pop"/>
    <n v="1.175"/>
    <n v="47"/>
    <x v="4"/>
    <s v="pop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x v="1681"/>
    <d v="2017-03-29T02:00:00"/>
    <b v="0"/>
    <n v="884"/>
    <b v="0"/>
    <s v="music/faith"/>
    <n v="1.0142212307692309"/>
    <n v="74.575090497737563"/>
    <x v="4"/>
    <s v="faith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x v="1682"/>
    <d v="2017-04-14T04:07:40"/>
    <b v="0"/>
    <n v="0"/>
    <b v="0"/>
    <s v="music/faith"/>
    <n v="0"/>
    <e v="#DIV/0!"/>
    <x v="4"/>
    <s v="faith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x v="1683"/>
    <d v="2017-04-07T18:45:38"/>
    <b v="0"/>
    <n v="10"/>
    <b v="0"/>
    <s v="music/faith"/>
    <n v="0.21714285714285714"/>
    <n v="76"/>
    <x v="4"/>
    <s v="faith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x v="1684"/>
    <d v="2017-03-17T18:34:01"/>
    <b v="0"/>
    <n v="101"/>
    <b v="0"/>
    <s v="music/faith"/>
    <n v="1.0912500000000001"/>
    <n v="86.43564356435644"/>
    <x v="4"/>
    <s v="faith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x v="1685"/>
    <d v="2017-03-24T05:00:23"/>
    <b v="0"/>
    <n v="15"/>
    <b v="0"/>
    <s v="music/faith"/>
    <n v="1.0285714285714285"/>
    <n v="24"/>
    <x v="4"/>
    <s v="faith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x v="1686"/>
    <d v="2017-04-27T19:15:19"/>
    <b v="0"/>
    <n v="1"/>
    <b v="0"/>
    <s v="music/faith"/>
    <n v="3.5999999999999999E-3"/>
    <n v="18"/>
    <x v="4"/>
    <s v="faith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x v="1687"/>
    <d v="2017-04-10T20:15:00"/>
    <b v="0"/>
    <n v="39"/>
    <b v="0"/>
    <s v="music/faith"/>
    <n v="0.3125"/>
    <n v="80.128205128205124"/>
    <x v="4"/>
    <s v="faith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x v="1688"/>
    <d v="2017-04-09T11:49:54"/>
    <b v="0"/>
    <n v="7"/>
    <b v="0"/>
    <s v="music/faith"/>
    <n v="0.443"/>
    <n v="253.14285714285714"/>
    <x v="4"/>
    <s v="faith"/>
  </r>
  <r>
    <n v="1689"/>
    <s v="Fly Away"/>
    <s v="Praising the Living God in the second half of life."/>
    <n v="2400"/>
    <n v="2400"/>
    <x v="3"/>
    <s v="US"/>
    <s v="USD"/>
    <n v="1489700230"/>
    <n v="1487111830"/>
    <x v="1689"/>
    <d v="2017-03-16T21:37:10"/>
    <b v="0"/>
    <n v="14"/>
    <b v="0"/>
    <s v="music/faith"/>
    <n v="1"/>
    <n v="171.42857142857142"/>
    <x v="4"/>
    <s v="faith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x v="1690"/>
    <d v="2017-04-06T09:20:42"/>
    <b v="0"/>
    <n v="11"/>
    <b v="0"/>
    <s v="music/faith"/>
    <n v="0.254"/>
    <n v="57.727272727272727"/>
    <x v="4"/>
    <s v="faith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x v="1691"/>
    <d v="2017-04-03T01:00:00"/>
    <b v="0"/>
    <n v="38"/>
    <b v="0"/>
    <s v="music/faith"/>
    <n v="0.33473333333333333"/>
    <n v="264.26315789473682"/>
    <x v="4"/>
    <s v="faith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x v="1692"/>
    <d v="2017-03-26T23:59:00"/>
    <b v="0"/>
    <n v="15"/>
    <b v="0"/>
    <s v="music/faith"/>
    <n v="0.47799999999999998"/>
    <n v="159.33333333333334"/>
    <x v="4"/>
    <s v="faith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x v="1693"/>
    <d v="2017-04-09T20:00:00"/>
    <b v="0"/>
    <n v="8"/>
    <b v="0"/>
    <s v="music/faith"/>
    <n v="9.3333333333333338E-2"/>
    <n v="35"/>
    <x v="4"/>
    <s v="faith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x v="1694"/>
    <d v="2017-03-27T04:36:00"/>
    <b v="0"/>
    <n v="1"/>
    <b v="0"/>
    <s v="music/faith"/>
    <n v="5.0000000000000001E-4"/>
    <n v="5"/>
    <x v="4"/>
    <s v="faith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x v="1695"/>
    <d v="2017-04-10T01:00:00"/>
    <b v="0"/>
    <n v="23"/>
    <b v="0"/>
    <s v="music/faith"/>
    <n v="0.11708333333333333"/>
    <n v="61.086956521739133"/>
    <x v="4"/>
    <s v="faith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x v="1696"/>
    <d v="2017-04-01T00:40:11"/>
    <b v="0"/>
    <n v="0"/>
    <b v="0"/>
    <s v="music/faith"/>
    <n v="0"/>
    <e v="#DIV/0!"/>
    <x v="4"/>
    <s v="faith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x v="1697"/>
    <d v="2017-04-09T23:47:28"/>
    <b v="0"/>
    <n v="22"/>
    <b v="0"/>
    <s v="music/faith"/>
    <n v="0.20208000000000001"/>
    <n v="114.81818181818181"/>
    <x v="4"/>
    <s v="faith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x v="1698"/>
    <d v="2017-03-26T03:33:00"/>
    <b v="0"/>
    <n v="0"/>
    <b v="0"/>
    <s v="music/faith"/>
    <n v="0"/>
    <e v="#DIV/0!"/>
    <x v="4"/>
    <s v="faith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x v="1699"/>
    <d v="2017-04-11T20:44:05"/>
    <b v="0"/>
    <n v="4"/>
    <b v="0"/>
    <s v="music/faith"/>
    <n v="4.2311459353574929E-2"/>
    <n v="54"/>
    <x v="4"/>
    <s v="faith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x v="1700"/>
    <d v="2017-04-01T04:00:00"/>
    <b v="0"/>
    <n v="79"/>
    <b v="0"/>
    <s v="music/faith"/>
    <n v="0.2606"/>
    <n v="65.974683544303801"/>
    <x v="4"/>
    <s v="faith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x v="1701"/>
    <d v="2015-01-15T15:56:45"/>
    <b v="0"/>
    <n v="2"/>
    <b v="0"/>
    <s v="music/faith"/>
    <n v="1.9801980198019802E-3"/>
    <n v="5"/>
    <x v="4"/>
    <s v="faith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x v="1702"/>
    <d v="2015-03-30T19:52:30"/>
    <b v="0"/>
    <n v="1"/>
    <b v="0"/>
    <s v="music/faith"/>
    <n v="6.0606060606060605E-5"/>
    <n v="1"/>
    <x v="4"/>
    <s v="faith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x v="1703"/>
    <d v="2015-08-31T06:45:37"/>
    <b v="0"/>
    <n v="2"/>
    <b v="0"/>
    <s v="music/faith"/>
    <n v="1.0200000000000001E-2"/>
    <n v="25.5"/>
    <x v="4"/>
    <s v="faith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x v="1704"/>
    <d v="2015-02-16T03:21:13"/>
    <b v="0"/>
    <n v="11"/>
    <b v="0"/>
    <s v="music/faith"/>
    <n v="0.65100000000000002"/>
    <n v="118.36363636363636"/>
    <x v="4"/>
    <s v="faith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x v="1705"/>
    <d v="2015-09-09T16:00:00"/>
    <b v="0"/>
    <n v="0"/>
    <b v="0"/>
    <s v="music/faith"/>
    <n v="0"/>
    <e v="#DIV/0!"/>
    <x v="4"/>
    <s v="faith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x v="1706"/>
    <d v="2015-08-23T07:21:12"/>
    <b v="0"/>
    <n v="0"/>
    <b v="0"/>
    <s v="music/faith"/>
    <n v="0"/>
    <e v="#DIV/0!"/>
    <x v="4"/>
    <s v="faith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x v="1707"/>
    <d v="2016-03-28T16:18:15"/>
    <b v="0"/>
    <n v="9"/>
    <b v="0"/>
    <s v="music/faith"/>
    <n v="9.74E-2"/>
    <n v="54.111111111111114"/>
    <x v="4"/>
    <s v="faith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x v="1708"/>
    <d v="2016-05-01T20:48:26"/>
    <b v="0"/>
    <n v="0"/>
    <b v="0"/>
    <s v="music/faith"/>
    <n v="0"/>
    <e v="#DIV/0!"/>
    <x v="4"/>
    <s v="faith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x v="1709"/>
    <d v="2014-08-31T19:39:00"/>
    <b v="0"/>
    <n v="4"/>
    <b v="0"/>
    <s v="music/faith"/>
    <n v="4.8571428571428571E-2"/>
    <n v="21.25"/>
    <x v="4"/>
    <s v="faith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x v="1710"/>
    <d v="2016-01-18T13:00:00"/>
    <b v="0"/>
    <n v="1"/>
    <b v="0"/>
    <s v="music/faith"/>
    <n v="6.7999999999999996E-3"/>
    <n v="34"/>
    <x v="4"/>
    <s v="faith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x v="1711"/>
    <d v="2014-09-01T15:30:34"/>
    <b v="0"/>
    <n v="2"/>
    <b v="0"/>
    <s v="music/faith"/>
    <n v="0.105"/>
    <n v="525"/>
    <x v="4"/>
    <s v="faith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x v="1712"/>
    <d v="2015-06-30T21:55:53"/>
    <b v="0"/>
    <n v="0"/>
    <b v="0"/>
    <s v="music/faith"/>
    <n v="0"/>
    <e v="#DIV/0!"/>
    <x v="4"/>
    <s v="faith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x v="1713"/>
    <d v="2014-10-05T19:13:32"/>
    <b v="0"/>
    <n v="1"/>
    <b v="0"/>
    <s v="music/faith"/>
    <n v="1.6666666666666666E-2"/>
    <n v="50"/>
    <x v="4"/>
    <s v="faith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x v="1714"/>
    <d v="2015-05-01T22:02:41"/>
    <b v="0"/>
    <n v="17"/>
    <b v="0"/>
    <s v="music/faith"/>
    <n v="7.868E-2"/>
    <n v="115.70588235294117"/>
    <x v="4"/>
    <s v="faith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x v="1715"/>
    <d v="2015-03-31T03:22:00"/>
    <b v="0"/>
    <n v="2"/>
    <b v="0"/>
    <s v="music/faith"/>
    <n v="2.2000000000000001E-3"/>
    <n v="5.5"/>
    <x v="4"/>
    <s v="faith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x v="1716"/>
    <d v="2016-12-09T14:51:39"/>
    <b v="0"/>
    <n v="3"/>
    <b v="0"/>
    <s v="music/faith"/>
    <n v="7.4999999999999997E-2"/>
    <n v="50"/>
    <x v="4"/>
    <s v="faith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x v="1717"/>
    <d v="2016-04-21T04:00:00"/>
    <b v="0"/>
    <n v="41"/>
    <b v="0"/>
    <s v="music/faith"/>
    <n v="0.42725880551301687"/>
    <n v="34.024390243902438"/>
    <x v="4"/>
    <s v="faith"/>
  </r>
  <r>
    <n v="1718"/>
    <s v="The Prodigal Son"/>
    <s v="A melody for the galaxy."/>
    <n v="35000"/>
    <n v="75"/>
    <x v="2"/>
    <s v="US"/>
    <s v="USD"/>
    <n v="1463201940"/>
    <n v="1459435149"/>
    <x v="1718"/>
    <d v="2016-05-14T04:59:00"/>
    <b v="0"/>
    <n v="2"/>
    <b v="0"/>
    <s v="music/faith"/>
    <n v="2.142857142857143E-3"/>
    <n v="37.5"/>
    <x v="4"/>
    <s v="faith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x v="1719"/>
    <d v="2014-09-17T12:49:51"/>
    <b v="0"/>
    <n v="3"/>
    <b v="0"/>
    <s v="music/faith"/>
    <n v="8.7500000000000008E-3"/>
    <n v="11.666666666666666"/>
    <x v="4"/>
    <s v="faith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x v="1720"/>
    <d v="2014-11-09T19:47:51"/>
    <b v="0"/>
    <n v="8"/>
    <b v="0"/>
    <s v="music/faith"/>
    <n v="5.6250000000000001E-2"/>
    <n v="28.125"/>
    <x v="4"/>
    <s v="faith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x v="1721"/>
    <d v="2015-12-11T11:04:23"/>
    <b v="0"/>
    <n v="0"/>
    <b v="0"/>
    <s v="music/faith"/>
    <n v="0"/>
    <e v="#DIV/0!"/>
    <x v="4"/>
    <s v="faith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x v="1722"/>
    <d v="2016-04-03T00:10:00"/>
    <b v="0"/>
    <n v="1"/>
    <b v="0"/>
    <s v="music/faith"/>
    <n v="3.4722222222222224E-4"/>
    <n v="1"/>
    <x v="4"/>
    <s v="faith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x v="1723"/>
    <d v="2015-07-01T06:00:00"/>
    <b v="0"/>
    <n v="3"/>
    <b v="0"/>
    <s v="music/faith"/>
    <n v="6.5000000000000002E-2"/>
    <n v="216.66666666666666"/>
    <x v="4"/>
    <s v="faith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x v="1724"/>
    <d v="2014-10-30T22:22:42"/>
    <b v="0"/>
    <n v="4"/>
    <b v="0"/>
    <s v="music/faith"/>
    <n v="5.8333333333333336E-3"/>
    <n v="8.75"/>
    <x v="4"/>
    <s v="faith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x v="1725"/>
    <d v="2014-08-24T23:14:09"/>
    <b v="0"/>
    <n v="9"/>
    <b v="0"/>
    <s v="music/faith"/>
    <n v="0.10181818181818182"/>
    <n v="62.222222222222221"/>
    <x v="4"/>
    <s v="faith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x v="1726"/>
    <d v="2014-06-27T22:04:24"/>
    <b v="0"/>
    <n v="16"/>
    <b v="0"/>
    <s v="music/faith"/>
    <n v="0.33784615384615385"/>
    <n v="137.25"/>
    <x v="4"/>
    <s v="faith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x v="1727"/>
    <d v="2015-04-05T11:00:00"/>
    <b v="0"/>
    <n v="1"/>
    <b v="0"/>
    <s v="music/faith"/>
    <n v="3.3333333333333332E-4"/>
    <n v="1"/>
    <x v="4"/>
    <s v="faith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x v="1728"/>
    <d v="2015-10-21T15:01:14"/>
    <b v="0"/>
    <n v="7"/>
    <b v="0"/>
    <s v="music/faith"/>
    <n v="0.68400000000000005"/>
    <n v="122.14285714285714"/>
    <x v="4"/>
    <s v="faith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x v="1729"/>
    <d v="2016-06-10T01:15:06"/>
    <b v="0"/>
    <n v="0"/>
    <b v="0"/>
    <s v="music/faith"/>
    <n v="0"/>
    <e v="#DIV/0!"/>
    <x v="4"/>
    <s v="faith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x v="1730"/>
    <d v="2015-10-25T02:06:23"/>
    <b v="0"/>
    <n v="0"/>
    <b v="0"/>
    <s v="music/faith"/>
    <n v="0"/>
    <e v="#DIV/0!"/>
    <x v="4"/>
    <s v="faith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x v="1731"/>
    <d v="2015-06-11T15:00:00"/>
    <b v="0"/>
    <n v="0"/>
    <b v="0"/>
    <s v="music/faith"/>
    <n v="0"/>
    <e v="#DIV/0!"/>
    <x v="4"/>
    <s v="faith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x v="1732"/>
    <d v="2016-01-16T05:00:00"/>
    <b v="0"/>
    <n v="0"/>
    <b v="0"/>
    <s v="music/faith"/>
    <n v="0"/>
    <e v="#DIV/0!"/>
    <x v="4"/>
    <s v="faith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x v="1733"/>
    <d v="2016-09-13T21:30:00"/>
    <b v="0"/>
    <n v="0"/>
    <b v="0"/>
    <s v="music/faith"/>
    <n v="0"/>
    <e v="#DIV/0!"/>
    <x v="4"/>
    <s v="faith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x v="1734"/>
    <d v="2015-05-08T00:52:36"/>
    <b v="0"/>
    <n v="1"/>
    <b v="0"/>
    <s v="music/faith"/>
    <n v="2.2222222222222223E-4"/>
    <n v="1"/>
    <x v="4"/>
    <s v="faith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x v="1735"/>
    <d v="2016-08-07T19:32:25"/>
    <b v="0"/>
    <n v="2"/>
    <b v="0"/>
    <s v="music/faith"/>
    <n v="0.11"/>
    <n v="55"/>
    <x v="4"/>
    <s v="faith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x v="1736"/>
    <d v="2015-11-08T21:40:33"/>
    <b v="0"/>
    <n v="1"/>
    <b v="0"/>
    <s v="music/faith"/>
    <n v="7.3333333333333332E-3"/>
    <n v="22"/>
    <x v="4"/>
    <s v="faith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x v="1737"/>
    <d v="2015-07-20T22:46:32"/>
    <b v="0"/>
    <n v="15"/>
    <b v="0"/>
    <s v="music/faith"/>
    <n v="0.21249999999999999"/>
    <n v="56.666666666666664"/>
    <x v="4"/>
    <s v="faith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x v="1738"/>
    <d v="2014-10-02T20:59:02"/>
    <b v="0"/>
    <n v="1"/>
    <b v="0"/>
    <s v="music/faith"/>
    <n v="4.0000000000000001E-3"/>
    <n v="20"/>
    <x v="4"/>
    <s v="faith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x v="1739"/>
    <d v="2016-05-04T19:58:52"/>
    <b v="0"/>
    <n v="1"/>
    <b v="0"/>
    <s v="music/faith"/>
    <n v="1E-3"/>
    <n v="1"/>
    <x v="4"/>
    <s v="faith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x v="1740"/>
    <d v="2015-07-16T19:37:02"/>
    <b v="0"/>
    <n v="0"/>
    <b v="0"/>
    <s v="music/faith"/>
    <n v="0"/>
    <e v="#DIV/0!"/>
    <x v="4"/>
    <s v="faith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x v="1741"/>
    <d v="2015-06-10T15:04:31"/>
    <b v="0"/>
    <n v="52"/>
    <b v="1"/>
    <s v="photography/photobooks"/>
    <n v="1.1083333333333334"/>
    <n v="25.576923076923077"/>
    <x v="8"/>
    <s v="photobooks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x v="1742"/>
    <d v="2017-01-07T21:00:00"/>
    <b v="0"/>
    <n v="34"/>
    <b v="1"/>
    <s v="photography/photobooks"/>
    <n v="1.0874999999999999"/>
    <n v="63.970588235294116"/>
    <x v="8"/>
    <s v="photobooks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x v="1743"/>
    <d v="2016-08-27T03:59:00"/>
    <b v="0"/>
    <n v="67"/>
    <b v="1"/>
    <s v="photography/photobooks"/>
    <n v="1.0041666666666667"/>
    <n v="89.925373134328353"/>
    <x v="8"/>
    <s v="photobooks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x v="1744"/>
    <d v="2015-03-08T13:31:17"/>
    <b v="0"/>
    <n v="70"/>
    <b v="1"/>
    <s v="photography/photobooks"/>
    <n v="1.1845454545454546"/>
    <n v="93.071428571428569"/>
    <x v="8"/>
    <s v="photobooks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x v="1745"/>
    <d v="2016-12-22T02:00:00"/>
    <b v="0"/>
    <n v="89"/>
    <b v="1"/>
    <s v="photography/photobooks"/>
    <n v="1.1401428571428571"/>
    <n v="89.674157303370791"/>
    <x v="8"/>
    <s v="photobooks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x v="1746"/>
    <d v="2016-11-24T02:00:00"/>
    <b v="0"/>
    <n v="107"/>
    <b v="1"/>
    <s v="photography/photobooks"/>
    <n v="1.4810000000000001"/>
    <n v="207.61682242990653"/>
    <x v="8"/>
    <s v="photobooks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x v="1747"/>
    <d v="2015-11-13T15:00:00"/>
    <b v="0"/>
    <n v="159"/>
    <b v="1"/>
    <s v="photography/photobooks"/>
    <n v="1.0495555555555556"/>
    <n v="59.408805031446541"/>
    <x v="8"/>
    <s v="photobooks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x v="1748"/>
    <d v="2015-09-02T22:49:03"/>
    <b v="0"/>
    <n v="181"/>
    <b v="1"/>
    <s v="photography/photobooks"/>
    <n v="1.29948"/>
    <n v="358.97237569060775"/>
    <x v="8"/>
    <s v="photobooks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x v="1749"/>
    <d v="2017-03-01T19:00:00"/>
    <b v="0"/>
    <n v="131"/>
    <b v="1"/>
    <s v="photography/photobooks"/>
    <n v="1.2348756218905472"/>
    <n v="94.736641221374043"/>
    <x v="8"/>
    <s v="photobooks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x v="1750"/>
    <d v="2016-04-19T20:05:04"/>
    <b v="0"/>
    <n v="125"/>
    <b v="1"/>
    <s v="photography/photobooks"/>
    <n v="2.0162"/>
    <n v="80.647999999999996"/>
    <x v="8"/>
    <s v="photobooks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x v="1751"/>
    <d v="2015-03-19T17:45:23"/>
    <b v="0"/>
    <n v="61"/>
    <b v="1"/>
    <s v="photography/photobooks"/>
    <n v="1.0289999999999999"/>
    <n v="168.68852459016392"/>
    <x v="8"/>
    <s v="photobooks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x v="1752"/>
    <d v="2016-10-14T06:04:42"/>
    <b v="0"/>
    <n v="90"/>
    <b v="1"/>
    <s v="photography/photobooks"/>
    <n v="2.6016666666666666"/>
    <n v="34.68888888888889"/>
    <x v="8"/>
    <s v="photobooks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x v="1753"/>
    <d v="2016-03-21T16:59:28"/>
    <b v="0"/>
    <n v="35"/>
    <b v="1"/>
    <s v="photography/photobooks"/>
    <n v="1.08"/>
    <n v="462.85714285714283"/>
    <x v="8"/>
    <s v="photobooks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x v="1754"/>
    <d v="2015-04-03T20:02:33"/>
    <b v="0"/>
    <n v="90"/>
    <b v="1"/>
    <s v="photography/photobooks"/>
    <n v="1.1052941176470588"/>
    <n v="104.38888888888889"/>
    <x v="8"/>
    <s v="photobooks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x v="1755"/>
    <d v="2015-10-05T18:56:01"/>
    <b v="0"/>
    <n v="4"/>
    <b v="1"/>
    <s v="photography/photobooks"/>
    <n v="1.2"/>
    <n v="7.5"/>
    <x v="8"/>
    <s v="photobooks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x v="1756"/>
    <d v="2016-08-29T04:01:09"/>
    <b v="0"/>
    <n v="120"/>
    <b v="1"/>
    <s v="photography/photobooks"/>
    <n v="1.0282909090909091"/>
    <n v="47.13"/>
    <x v="8"/>
    <s v="photobooks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x v="1757"/>
    <d v="2017-01-28T19:29:00"/>
    <b v="0"/>
    <n v="14"/>
    <b v="1"/>
    <s v="photography/photobooks"/>
    <n v="1.1599999999999999"/>
    <n v="414.28571428571428"/>
    <x v="8"/>
    <s v="photobooks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x v="1758"/>
    <d v="2016-07-14T22:56:32"/>
    <b v="0"/>
    <n v="27"/>
    <b v="1"/>
    <s v="photography/photobooks"/>
    <n v="1.147"/>
    <n v="42.481481481481481"/>
    <x v="8"/>
    <s v="photobooks"/>
  </r>
  <r>
    <n v="1759"/>
    <s v="Death Valley"/>
    <s v="Death Valley will be the first photo book of Andi State"/>
    <n v="5000"/>
    <n v="5330"/>
    <x v="0"/>
    <s v="US"/>
    <s v="USD"/>
    <n v="1427309629"/>
    <n v="1425585229"/>
    <x v="1759"/>
    <d v="2015-03-25T18:53:49"/>
    <b v="0"/>
    <n v="49"/>
    <b v="1"/>
    <s v="photography/photobooks"/>
    <n v="1.0660000000000001"/>
    <n v="108.77551020408163"/>
    <x v="8"/>
    <s v="photobooks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x v="1760"/>
    <d v="2016-02-25T16:08:33"/>
    <b v="0"/>
    <n v="102"/>
    <b v="1"/>
    <s v="photography/photobooks"/>
    <n v="1.6544000000000001"/>
    <n v="81.098039215686271"/>
    <x v="8"/>
    <s v="photobooks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x v="1761"/>
    <d v="2015-09-12T13:37:40"/>
    <b v="0"/>
    <n v="3"/>
    <b v="1"/>
    <s v="photography/photobooks"/>
    <n v="1.55"/>
    <n v="51.666666666666664"/>
    <x v="8"/>
    <s v="photobooks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x v="1762"/>
    <d v="2016-03-11T23:34:05"/>
    <b v="0"/>
    <n v="25"/>
    <b v="1"/>
    <s v="photography/photobooks"/>
    <n v="8.85"/>
    <n v="35.4"/>
    <x v="8"/>
    <s v="photobooks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x v="1763"/>
    <d v="2016-10-23T20:50:40"/>
    <b v="0"/>
    <n v="118"/>
    <b v="1"/>
    <s v="photography/photobooks"/>
    <n v="1.0190833333333333"/>
    <n v="103.63559322033899"/>
    <x v="8"/>
    <s v="photobooks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x v="1764"/>
    <d v="2014-08-03T11:39:39"/>
    <b v="1"/>
    <n v="39"/>
    <b v="0"/>
    <s v="photography/photobooks"/>
    <n v="0.19600000000000001"/>
    <n v="55.282051282051285"/>
    <x v="8"/>
    <s v="photobooks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x v="1765"/>
    <d v="2014-08-13T23:31:52"/>
    <b v="1"/>
    <n v="103"/>
    <b v="0"/>
    <s v="photography/photobooks"/>
    <n v="0.59467839999999994"/>
    <n v="72.16970873786407"/>
    <x v="8"/>
    <s v="photobooks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x v="1766"/>
    <d v="2014-08-25T20:38:08"/>
    <b v="1"/>
    <n v="0"/>
    <b v="0"/>
    <s v="photography/photobooks"/>
    <n v="0"/>
    <e v="#DIV/0!"/>
    <x v="8"/>
    <s v="photobooks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x v="1767"/>
    <d v="2014-08-03T15:48:04"/>
    <b v="1"/>
    <n v="39"/>
    <b v="0"/>
    <s v="photography/photobooks"/>
    <n v="0.4572"/>
    <n v="58.615384615384613"/>
    <x v="8"/>
    <s v="photobooks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x v="1768"/>
    <d v="2014-09-27T13:27:24"/>
    <b v="1"/>
    <n v="15"/>
    <b v="0"/>
    <s v="photography/photobooks"/>
    <n v="3.7400000000000003E-2"/>
    <n v="12.466666666666667"/>
    <x v="8"/>
    <s v="photobooks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x v="1769"/>
    <d v="2015-01-13T19:39:19"/>
    <b v="1"/>
    <n v="22"/>
    <b v="0"/>
    <s v="photography/photobooks"/>
    <n v="2.7025E-2"/>
    <n v="49.136363636363633"/>
    <x v="8"/>
    <s v="photobooks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x v="1770"/>
    <d v="2014-10-14T18:43:14"/>
    <b v="1"/>
    <n v="92"/>
    <b v="0"/>
    <s v="photography/photobooks"/>
    <n v="0.56514285714285717"/>
    <n v="150.5"/>
    <x v="8"/>
    <s v="photobooks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x v="1771"/>
    <d v="2014-10-23T23:30:40"/>
    <b v="1"/>
    <n v="25"/>
    <b v="0"/>
    <s v="photography/photobooks"/>
    <n v="0.21309523809523809"/>
    <n v="35.799999999999997"/>
    <x v="8"/>
    <s v="photobooks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x v="1772"/>
    <d v="2014-07-06T17:13:56"/>
    <b v="1"/>
    <n v="19"/>
    <b v="0"/>
    <s v="photography/photobooks"/>
    <n v="0.156"/>
    <n v="45.157894736842103"/>
    <x v="8"/>
    <s v="photobooks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x v="1773"/>
    <d v="2015-01-19T18:14:58"/>
    <b v="1"/>
    <n v="19"/>
    <b v="0"/>
    <s v="photography/photobooks"/>
    <n v="6.2566666666666673E-2"/>
    <n v="98.78947368421052"/>
    <x v="8"/>
    <s v="photobooks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x v="1774"/>
    <d v="2014-11-29T14:59:00"/>
    <b v="1"/>
    <n v="13"/>
    <b v="0"/>
    <s v="photography/photobooks"/>
    <n v="0.4592"/>
    <n v="88.307692307692307"/>
    <x v="8"/>
    <s v="photobooks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x v="1775"/>
    <d v="2014-10-24T23:26:00"/>
    <b v="1"/>
    <n v="124"/>
    <b v="0"/>
    <s v="photography/photobooks"/>
    <n v="0.65101538461538466"/>
    <n v="170.62903225806451"/>
    <x v="8"/>
    <s v="photobooks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x v="1776"/>
    <d v="2014-10-29T22:57:51"/>
    <b v="1"/>
    <n v="4"/>
    <b v="0"/>
    <s v="photography/photobooks"/>
    <n v="6.7000000000000004E-2"/>
    <n v="83.75"/>
    <x v="8"/>
    <s v="photobooks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x v="1777"/>
    <d v="2015-02-20T08:34:13"/>
    <b v="1"/>
    <n v="10"/>
    <b v="0"/>
    <s v="photography/photobooks"/>
    <n v="0.135625"/>
    <n v="65.099999999999994"/>
    <x v="8"/>
    <s v="photobooks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x v="1778"/>
    <d v="2015-03-27T19:43:15"/>
    <b v="1"/>
    <n v="15"/>
    <b v="0"/>
    <s v="photography/photobooks"/>
    <n v="1.9900000000000001E-2"/>
    <n v="66.333333333333329"/>
    <x v="8"/>
    <s v="photobooks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x v="1779"/>
    <d v="2016-09-02T16:36:20"/>
    <b v="1"/>
    <n v="38"/>
    <b v="0"/>
    <s v="photography/photobooks"/>
    <n v="0.36236363636363639"/>
    <n v="104.89473684210526"/>
    <x v="8"/>
    <s v="photobooks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x v="1780"/>
    <d v="2016-07-02T14:25:10"/>
    <b v="1"/>
    <n v="152"/>
    <b v="0"/>
    <s v="photography/photobooks"/>
    <n v="0.39743333333333336"/>
    <n v="78.440789473684205"/>
    <x v="8"/>
    <s v="photobooks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x v="1781"/>
    <d v="2016-09-15T14:49:05"/>
    <b v="1"/>
    <n v="24"/>
    <b v="0"/>
    <s v="photography/photobooks"/>
    <n v="0.25763636363636366"/>
    <n v="59.041666666666664"/>
    <x v="8"/>
    <s v="photobooks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x v="1782"/>
    <d v="2016-02-21T13:48:09"/>
    <b v="1"/>
    <n v="76"/>
    <b v="0"/>
    <s v="photography/photobooks"/>
    <n v="0.15491428571428573"/>
    <n v="71.34210526315789"/>
    <x v="8"/>
    <s v="photobooks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x v="1783"/>
    <d v="2015-05-21T22:47:58"/>
    <b v="1"/>
    <n v="185"/>
    <b v="0"/>
    <s v="photography/photobooks"/>
    <n v="0.236925"/>
    <n v="51.227027027027027"/>
    <x v="8"/>
    <s v="photobooks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x v="1784"/>
    <d v="2015-01-31T03:25:00"/>
    <b v="1"/>
    <n v="33"/>
    <b v="0"/>
    <s v="photography/photobooks"/>
    <n v="0.39760000000000001"/>
    <n v="60.242424242424242"/>
    <x v="8"/>
    <s v="photobooks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x v="1785"/>
    <d v="2014-10-16T00:00:00"/>
    <b v="1"/>
    <n v="108"/>
    <b v="0"/>
    <s v="photography/photobooks"/>
    <n v="0.20220833333333332"/>
    <n v="44.935185185185183"/>
    <x v="8"/>
    <s v="photobooks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x v="1786"/>
    <d v="2014-12-15T13:12:57"/>
    <b v="1"/>
    <n v="29"/>
    <b v="0"/>
    <s v="photography/photobooks"/>
    <n v="0.47631578947368419"/>
    <n v="31.206896551724139"/>
    <x v="8"/>
    <s v="photobooks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x v="1787"/>
    <d v="2015-04-04T14:43:57"/>
    <b v="1"/>
    <n v="24"/>
    <b v="0"/>
    <s v="photography/photobooks"/>
    <n v="0.15329999999999999"/>
    <n v="63.875"/>
    <x v="8"/>
    <s v="photobooks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x v="1788"/>
    <d v="2014-10-31T22:45:42"/>
    <b v="1"/>
    <n v="4"/>
    <b v="0"/>
    <s v="photography/photobooks"/>
    <n v="1.3818181818181818E-2"/>
    <n v="19"/>
    <x v="8"/>
    <s v="photobooks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x v="1789"/>
    <d v="2015-01-12T06:00:03"/>
    <b v="1"/>
    <n v="4"/>
    <b v="0"/>
    <s v="photography/photobooks"/>
    <n v="5.0000000000000001E-3"/>
    <n v="10"/>
    <x v="8"/>
    <s v="photobooks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x v="1790"/>
    <d v="2015-02-05T16:11:18"/>
    <b v="1"/>
    <n v="15"/>
    <b v="0"/>
    <s v="photography/photobooks"/>
    <n v="4.9575757575757579E-2"/>
    <n v="109.06666666666666"/>
    <x v="8"/>
    <s v="photobooks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x v="1791"/>
    <d v="2015-01-29T17:46:05"/>
    <b v="1"/>
    <n v="4"/>
    <b v="0"/>
    <s v="photography/photobooks"/>
    <n v="3.5666666666666666E-2"/>
    <n v="26.75"/>
    <x v="8"/>
    <s v="photobooks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x v="1792"/>
    <d v="2015-08-10T06:59:00"/>
    <b v="1"/>
    <n v="139"/>
    <b v="0"/>
    <s v="photography/photobooks"/>
    <n v="0.61124000000000001"/>
    <n v="109.93525179856115"/>
    <x v="8"/>
    <s v="photobooks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x v="1793"/>
    <d v="2014-11-27T22:24:00"/>
    <b v="1"/>
    <n v="2"/>
    <b v="0"/>
    <s v="photography/photobooks"/>
    <n v="1.3333333333333334E-2"/>
    <n v="20"/>
    <x v="8"/>
    <s v="photobooks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x v="1794"/>
    <d v="2015-02-11T13:13:42"/>
    <b v="1"/>
    <n v="18"/>
    <b v="0"/>
    <s v="photography/photobooks"/>
    <n v="0.11077777777777778"/>
    <n v="55.388888888888886"/>
    <x v="8"/>
    <s v="photobooks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x v="1795"/>
    <d v="2016-10-14T16:00:00"/>
    <b v="1"/>
    <n v="81"/>
    <b v="0"/>
    <s v="photography/photobooks"/>
    <n v="0.38735714285714284"/>
    <n v="133.90123456790124"/>
    <x v="8"/>
    <s v="photobooks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x v="1796"/>
    <d v="2016-07-24T10:32:46"/>
    <b v="1"/>
    <n v="86"/>
    <b v="0"/>
    <s v="photography/photobooks"/>
    <n v="0.22052631578947368"/>
    <n v="48.720930232558139"/>
    <x v="8"/>
    <s v="photobooks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x v="1797"/>
    <d v="2016-12-15T13:39:49"/>
    <b v="1"/>
    <n v="140"/>
    <b v="0"/>
    <s v="photography/photobooks"/>
    <n v="0.67549999999999999"/>
    <n v="48.25"/>
    <x v="8"/>
    <s v="photobooks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x v="1798"/>
    <d v="2016-02-04T07:50:33"/>
    <b v="1"/>
    <n v="37"/>
    <b v="0"/>
    <s v="photography/photobooks"/>
    <n v="0.136375"/>
    <n v="58.972972972972975"/>
    <x v="8"/>
    <s v="photobooks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x v="1799"/>
    <d v="2014-11-11T21:13:28"/>
    <b v="1"/>
    <n v="6"/>
    <b v="0"/>
    <s v="photography/photobooks"/>
    <n v="1.7457500000000001E-2"/>
    <n v="11.638333333333334"/>
    <x v="8"/>
    <s v="photobooks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x v="1800"/>
    <d v="2016-10-10T14:32:50"/>
    <b v="1"/>
    <n v="113"/>
    <b v="0"/>
    <s v="photography/photobooks"/>
    <n v="0.20449632511889321"/>
    <n v="83.716814159292042"/>
    <x v="8"/>
    <s v="photobooks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x v="1801"/>
    <d v="2015-12-15T12:10:00"/>
    <b v="1"/>
    <n v="37"/>
    <b v="0"/>
    <s v="photography/photobooks"/>
    <n v="0.13852941176470587"/>
    <n v="63.648648648648646"/>
    <x v="8"/>
    <s v="photobooks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x v="1802"/>
    <d v="2015-06-27T21:59:00"/>
    <b v="1"/>
    <n v="18"/>
    <b v="0"/>
    <s v="photography/photobooks"/>
    <n v="0.48485714285714288"/>
    <n v="94.277777777777771"/>
    <x v="8"/>
    <s v="photobooks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x v="1803"/>
    <d v="2015-02-14T01:43:02"/>
    <b v="1"/>
    <n v="75"/>
    <b v="0"/>
    <s v="photography/photobooks"/>
    <n v="0.308"/>
    <n v="71.86666666666666"/>
    <x v="8"/>
    <s v="photobooks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x v="1804"/>
    <d v="2015-11-14T17:16:44"/>
    <b v="1"/>
    <n v="52"/>
    <b v="0"/>
    <s v="photography/photobooks"/>
    <n v="0.35174193548387095"/>
    <n v="104.84615384615384"/>
    <x v="8"/>
    <s v="photobooks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x v="1805"/>
    <d v="2015-10-02T18:00:00"/>
    <b v="1"/>
    <n v="122"/>
    <b v="0"/>
    <s v="photography/photobooks"/>
    <n v="0.36404444444444445"/>
    <n v="67.139344262295083"/>
    <x v="8"/>
    <s v="photobooks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x v="1806"/>
    <d v="2014-09-30T15:19:09"/>
    <b v="1"/>
    <n v="8"/>
    <b v="0"/>
    <s v="photography/photobooks"/>
    <n v="2.955E-2"/>
    <n v="73.875"/>
    <x v="8"/>
    <s v="photobooks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x v="1807"/>
    <d v="2014-09-28T01:38:33"/>
    <b v="1"/>
    <n v="8"/>
    <b v="0"/>
    <s v="photography/photobooks"/>
    <n v="0.1106"/>
    <n v="69.125"/>
    <x v="8"/>
    <s v="photobooks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x v="1808"/>
    <d v="2017-02-11T16:20:30"/>
    <b v="1"/>
    <n v="96"/>
    <b v="0"/>
    <s v="photography/photobooks"/>
    <n v="0.41407142857142859"/>
    <n v="120.77083333333333"/>
    <x v="8"/>
    <s v="photobooks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x v="1809"/>
    <d v="2015-03-01T21:47:19"/>
    <b v="1"/>
    <n v="9"/>
    <b v="0"/>
    <s v="photography/photobooks"/>
    <n v="0.10857142857142857"/>
    <n v="42.222222222222221"/>
    <x v="8"/>
    <s v="photobooks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x v="1810"/>
    <d v="2014-08-21T21:50:26"/>
    <b v="0"/>
    <n v="2"/>
    <b v="0"/>
    <s v="photography/photobooks"/>
    <n v="3.3333333333333333E-2"/>
    <n v="7.5"/>
    <x v="8"/>
    <s v="photobooks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x v="1811"/>
    <d v="2014-10-24T04:00:00"/>
    <b v="0"/>
    <n v="26"/>
    <b v="0"/>
    <s v="photography/photobooks"/>
    <n v="7.407407407407407E-4"/>
    <n v="1.5384615384615385"/>
    <x v="8"/>
    <s v="photobooks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x v="1812"/>
    <d v="2016-07-03T07:38:56"/>
    <b v="0"/>
    <n v="23"/>
    <b v="0"/>
    <s v="photography/photobooks"/>
    <n v="0.13307692307692306"/>
    <n v="37.608695652173914"/>
    <x v="8"/>
    <s v="photobooks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x v="1813"/>
    <d v="2014-08-08T21:20:12"/>
    <b v="0"/>
    <n v="0"/>
    <b v="0"/>
    <s v="photography/photobooks"/>
    <n v="0"/>
    <e v="#DIV/0!"/>
    <x v="8"/>
    <s v="photobooks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x v="1814"/>
    <d v="2015-02-28T07:32:16"/>
    <b v="0"/>
    <n v="140"/>
    <b v="0"/>
    <s v="photography/photobooks"/>
    <n v="0.49183333333333334"/>
    <n v="42.157142857142858"/>
    <x v="8"/>
    <s v="photobooks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x v="1815"/>
    <d v="2015-07-01T21:45:37"/>
    <b v="0"/>
    <n v="0"/>
    <b v="0"/>
    <s v="photography/photobooks"/>
    <n v="0"/>
    <e v="#DIV/0!"/>
    <x v="8"/>
    <s v="photobooks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x v="1816"/>
    <d v="2016-07-25T19:00:00"/>
    <b v="0"/>
    <n v="6"/>
    <b v="0"/>
    <s v="photography/photobooks"/>
    <n v="2.036E-2"/>
    <n v="84.833333333333329"/>
    <x v="8"/>
    <s v="photobooks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x v="1817"/>
    <d v="2017-01-30T06:59:00"/>
    <b v="0"/>
    <n v="100"/>
    <b v="0"/>
    <s v="photography/photobooks"/>
    <n v="0.52327777777777773"/>
    <n v="94.19"/>
    <x v="8"/>
    <s v="photobooks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x v="1818"/>
    <d v="2015-04-03T04:37:30"/>
    <b v="0"/>
    <n v="0"/>
    <b v="0"/>
    <s v="photography/photobooks"/>
    <n v="0"/>
    <e v="#DIV/0!"/>
    <x v="8"/>
    <s v="photobooks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x v="1819"/>
    <d v="2014-07-30T18:03:16"/>
    <b v="0"/>
    <n v="4"/>
    <b v="0"/>
    <s v="photography/photobooks"/>
    <n v="2.0833333333333332E-2"/>
    <n v="6.25"/>
    <x v="8"/>
    <s v="photobooks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x v="1820"/>
    <d v="2015-04-01T01:01:30"/>
    <b v="0"/>
    <n v="8"/>
    <b v="0"/>
    <s v="photography/photobooks"/>
    <n v="6.565384615384616E-2"/>
    <n v="213.375"/>
    <x v="8"/>
    <s v="photobooks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x v="1821"/>
    <d v="2012-03-03T07:39:27"/>
    <b v="0"/>
    <n v="57"/>
    <b v="1"/>
    <s v="music/rock"/>
    <n v="1.3489"/>
    <n v="59.162280701754383"/>
    <x v="4"/>
    <s v="rock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x v="1822"/>
    <d v="2014-01-31T19:01:00"/>
    <b v="0"/>
    <n v="11"/>
    <b v="1"/>
    <s v="music/rock"/>
    <n v="1"/>
    <n v="27.272727272727273"/>
    <x v="4"/>
    <s v="rock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x v="1823"/>
    <d v="2012-10-24T16:26:16"/>
    <b v="0"/>
    <n v="33"/>
    <b v="1"/>
    <s v="music/rock"/>
    <n v="1.1585714285714286"/>
    <n v="24.575757575757574"/>
    <x v="4"/>
    <s v="rock"/>
  </r>
  <r>
    <n v="1824"/>
    <s v="Tin Man's Broken Wisdom Fund"/>
    <s v="cd fund raiser"/>
    <n v="3000"/>
    <n v="3002"/>
    <x v="0"/>
    <s v="US"/>
    <s v="USD"/>
    <n v="1389146880"/>
    <n v="1387403967"/>
    <x v="1824"/>
    <d v="2014-01-08T02:08:00"/>
    <b v="0"/>
    <n v="40"/>
    <b v="1"/>
    <s v="music/rock"/>
    <n v="1.0006666666666666"/>
    <n v="75.05"/>
    <x v="4"/>
    <s v="rock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x v="1825"/>
    <d v="2013-07-11T20:01:43"/>
    <b v="0"/>
    <n v="50"/>
    <b v="1"/>
    <s v="music/rock"/>
    <n v="1.0505"/>
    <n v="42.02"/>
    <x v="4"/>
    <s v="rock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x v="1826"/>
    <d v="2014-02-17T22:10:17"/>
    <b v="0"/>
    <n v="38"/>
    <b v="1"/>
    <s v="music/rock"/>
    <n v="1.01"/>
    <n v="53.157894736842103"/>
    <x v="4"/>
    <s v="rock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x v="1827"/>
    <d v="2011-03-03T07:49:21"/>
    <b v="0"/>
    <n v="96"/>
    <b v="1"/>
    <s v="music/rock"/>
    <n v="1.0066250000000001"/>
    <n v="83.885416666666671"/>
    <x v="4"/>
    <s v="rock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x v="1828"/>
    <d v="2014-05-09T22:00:00"/>
    <b v="0"/>
    <n v="48"/>
    <b v="1"/>
    <s v="music/rock"/>
    <n v="1.0016"/>
    <n v="417.33333333333331"/>
    <x v="4"/>
    <s v="rock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x v="1829"/>
    <d v="2011-01-21T22:00:00"/>
    <b v="0"/>
    <n v="33"/>
    <b v="1"/>
    <s v="music/rock"/>
    <n v="1.6668333333333334"/>
    <n v="75.765151515151516"/>
    <x v="4"/>
    <s v="rock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x v="1830"/>
    <d v="2014-02-24T16:25:07"/>
    <b v="0"/>
    <n v="226"/>
    <b v="1"/>
    <s v="music/rock"/>
    <n v="1.0153333333333334"/>
    <n v="67.389380530973455"/>
    <x v="4"/>
    <s v="rock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x v="1831"/>
    <d v="2012-05-12T23:54:23"/>
    <b v="0"/>
    <n v="14"/>
    <b v="1"/>
    <s v="music/rock"/>
    <n v="1.03"/>
    <n v="73.571428571428569"/>
    <x v="4"/>
    <s v="rock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x v="1832"/>
    <d v="2011-03-04T12:57:07"/>
    <b v="0"/>
    <n v="20"/>
    <b v="1"/>
    <s v="music/rock"/>
    <n v="1.4285714285714286"/>
    <n v="25"/>
    <x v="4"/>
    <s v="rock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x v="1833"/>
    <d v="2013-03-02T07:59:00"/>
    <b v="0"/>
    <n v="25"/>
    <b v="1"/>
    <s v="music/rock"/>
    <n v="2.625"/>
    <n v="42"/>
    <x v="4"/>
    <s v="rock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x v="1834"/>
    <d v="2015-01-24T23:08:15"/>
    <b v="0"/>
    <n v="90"/>
    <b v="1"/>
    <s v="music/rock"/>
    <n v="1.1805000000000001"/>
    <n v="131.16666666666666"/>
    <x v="4"/>
    <s v="rock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x v="1835"/>
    <d v="2016-03-31T15:51:11"/>
    <b v="0"/>
    <n v="11"/>
    <b v="1"/>
    <s v="music/rock"/>
    <n v="1.04"/>
    <n v="47.272727272727273"/>
    <x v="4"/>
    <s v="rock"/>
  </r>
  <r>
    <n v="1836"/>
    <s v="KICKSTART OUR &lt;+3"/>
    <s v="Help fund our 2013 Sound &amp; Lighting Touring rig!"/>
    <n v="5000"/>
    <n v="10017"/>
    <x v="0"/>
    <s v="US"/>
    <s v="USD"/>
    <n v="1361129129"/>
    <n v="1359660329"/>
    <x v="1836"/>
    <d v="2013-02-17T19:25:29"/>
    <b v="0"/>
    <n v="55"/>
    <b v="1"/>
    <s v="music/rock"/>
    <n v="2.0034000000000001"/>
    <n v="182.12727272727273"/>
    <x v="4"/>
    <s v="rock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x v="1837"/>
    <d v="2012-03-18T00:08:55"/>
    <b v="0"/>
    <n v="30"/>
    <b v="1"/>
    <s v="music/rock"/>
    <n v="3.0683333333333334"/>
    <n v="61.366666666666667"/>
    <x v="4"/>
    <s v="rock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x v="1838"/>
    <d v="2011-10-01T03:00:00"/>
    <b v="0"/>
    <n v="28"/>
    <b v="1"/>
    <s v="music/rock"/>
    <n v="1.00149"/>
    <n v="35.767499999999998"/>
    <x v="4"/>
    <s v="rock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x v="1839"/>
    <d v="2016-10-01T17:19:42"/>
    <b v="0"/>
    <n v="45"/>
    <b v="1"/>
    <s v="music/rock"/>
    <n v="2.0529999999999999"/>
    <n v="45.62222222222222"/>
    <x v="4"/>
    <s v="rock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x v="1840"/>
    <d v="2013-05-07T04:59:00"/>
    <b v="0"/>
    <n v="13"/>
    <b v="1"/>
    <s v="music/rock"/>
    <n v="1.0888888888888888"/>
    <n v="75.384615384615387"/>
    <x v="4"/>
    <s v="rock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x v="1841"/>
    <d v="2014-05-20T04:59:00"/>
    <b v="0"/>
    <n v="40"/>
    <b v="1"/>
    <s v="music/rock"/>
    <n v="1.0175000000000001"/>
    <n v="50.875"/>
    <x v="4"/>
    <s v="rock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x v="1842"/>
    <d v="2015-03-02T05:59:00"/>
    <b v="0"/>
    <n v="21"/>
    <b v="1"/>
    <s v="music/rock"/>
    <n v="1.2524999999999999"/>
    <n v="119.28571428571429"/>
    <x v="4"/>
    <s v="rock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x v="1843"/>
    <d v="2011-02-20T23:52:34"/>
    <b v="0"/>
    <n v="134"/>
    <b v="1"/>
    <s v="music/rock"/>
    <n v="1.2400610000000001"/>
    <n v="92.541865671641801"/>
    <x v="4"/>
    <s v="rock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x v="1844"/>
    <d v="2011-06-11T03:00:00"/>
    <b v="0"/>
    <n v="20"/>
    <b v="1"/>
    <s v="music/rock"/>
    <n v="1.014"/>
    <n v="76.05"/>
    <x v="4"/>
    <s v="rock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x v="1845"/>
    <d v="2016-06-17T04:55:00"/>
    <b v="0"/>
    <n v="19"/>
    <b v="1"/>
    <s v="music/rock"/>
    <n v="1"/>
    <n v="52.631578947368418"/>
    <x v="4"/>
    <s v="rock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x v="1846"/>
    <d v="2012-12-15T15:36:17"/>
    <b v="0"/>
    <n v="209"/>
    <b v="1"/>
    <s v="music/rock"/>
    <n v="1.3792666666666666"/>
    <n v="98.990430622009569"/>
    <x v="4"/>
    <s v="rock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x v="1847"/>
    <d v="2015-04-21T05:40:32"/>
    <b v="0"/>
    <n v="38"/>
    <b v="1"/>
    <s v="music/rock"/>
    <n v="1.2088000000000001"/>
    <n v="79.526315789473685"/>
    <x v="4"/>
    <s v="rock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x v="1848"/>
    <d v="2011-07-31T06:59:00"/>
    <b v="0"/>
    <n v="24"/>
    <b v="1"/>
    <s v="music/rock"/>
    <n v="1.0736666666666668"/>
    <n v="134.20833333333334"/>
    <x v="4"/>
    <s v="rock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x v="1849"/>
    <d v="2012-10-17T20:17:39"/>
    <b v="0"/>
    <n v="8"/>
    <b v="1"/>
    <s v="music/rock"/>
    <n v="1.0033333333333334"/>
    <n v="37.625"/>
    <x v="4"/>
    <s v="rock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x v="1850"/>
    <d v="2014-07-10T23:01:40"/>
    <b v="0"/>
    <n v="179"/>
    <b v="1"/>
    <s v="music/rock"/>
    <n v="1.0152222222222222"/>
    <n v="51.044692737430168"/>
    <x v="4"/>
    <s v="rock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x v="1851"/>
    <d v="2014-07-28T01:00:00"/>
    <b v="0"/>
    <n v="26"/>
    <b v="1"/>
    <s v="music/rock"/>
    <n v="1.0007692307692309"/>
    <n v="50.03846153846154"/>
    <x v="4"/>
    <s v="rock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x v="1852"/>
    <d v="2015-04-25T00:00:00"/>
    <b v="0"/>
    <n v="131"/>
    <b v="1"/>
    <s v="music/rock"/>
    <n v="1.1696666666666666"/>
    <n v="133.93129770992365"/>
    <x v="4"/>
    <s v="rock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x v="1853"/>
    <d v="2012-11-14T02:26:57"/>
    <b v="0"/>
    <n v="14"/>
    <b v="1"/>
    <s v="music/rock"/>
    <n v="1.01875"/>
    <n v="58.214285714285715"/>
    <x v="4"/>
    <s v="rock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x v="1854"/>
    <d v="2013-05-24T00:30:37"/>
    <b v="0"/>
    <n v="174"/>
    <b v="1"/>
    <s v="music/rock"/>
    <n v="1.0212366666666666"/>
    <n v="88.037643678160919"/>
    <x v="4"/>
    <s v="rock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x v="1855"/>
    <d v="2014-01-06T12:55:40"/>
    <b v="0"/>
    <n v="191"/>
    <b v="1"/>
    <s v="music/rock"/>
    <n v="1.5405897142857143"/>
    <n v="70.576753926701571"/>
    <x v="4"/>
    <s v="rock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x v="1856"/>
    <d v="2014-07-18T20:31:12"/>
    <b v="0"/>
    <n v="38"/>
    <b v="1"/>
    <s v="music/rock"/>
    <n v="1.0125"/>
    <n v="53.289473684210527"/>
    <x v="4"/>
    <s v="rock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x v="1857"/>
    <d v="2014-09-12T18:26:53"/>
    <b v="0"/>
    <n v="22"/>
    <b v="1"/>
    <s v="music/rock"/>
    <n v="1"/>
    <n v="136.36363636363637"/>
    <x v="4"/>
    <s v="rock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x v="1858"/>
    <d v="2011-12-16T05:48:41"/>
    <b v="0"/>
    <n v="149"/>
    <b v="1"/>
    <s v="music/rock"/>
    <n v="1.0874800874800874"/>
    <n v="40.547315436241611"/>
    <x v="4"/>
    <s v="rock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x v="1859"/>
    <d v="2011-09-22T18:28:49"/>
    <b v="0"/>
    <n v="56"/>
    <b v="1"/>
    <s v="music/rock"/>
    <n v="1.3183333333333334"/>
    <n v="70.625"/>
    <x v="4"/>
    <s v="rock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x v="1860"/>
    <d v="2014-02-06T17:01:24"/>
    <b v="0"/>
    <n v="19"/>
    <b v="1"/>
    <s v="music/rock"/>
    <n v="1.3346666666666667"/>
    <n v="52.684210526315788"/>
    <x v="4"/>
    <s v="rock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x v="1861"/>
    <d v="2015-01-26T07:12:21"/>
    <b v="0"/>
    <n v="0"/>
    <b v="0"/>
    <s v="games/mobile games"/>
    <n v="0"/>
    <e v="#DIV/0!"/>
    <x v="6"/>
    <s v="mobile gam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x v="1862"/>
    <d v="2017-03-08T07:30:00"/>
    <b v="0"/>
    <n v="16"/>
    <b v="0"/>
    <s v="games/mobile games"/>
    <n v="8.0833333333333326E-2"/>
    <n v="90.9375"/>
    <x v="6"/>
    <s v="mobile games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x v="1863"/>
    <d v="2014-06-12T19:08:05"/>
    <b v="0"/>
    <n v="2"/>
    <b v="0"/>
    <s v="games/mobile games"/>
    <n v="4.0000000000000001E-3"/>
    <n v="5"/>
    <x v="6"/>
    <s v="mobile games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x v="1864"/>
    <d v="2014-05-04T17:11:40"/>
    <b v="0"/>
    <n v="48"/>
    <b v="0"/>
    <s v="games/mobile games"/>
    <n v="0.42892307692307691"/>
    <n v="58.083333333333336"/>
    <x v="6"/>
    <s v="mobile games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x v="1865"/>
    <d v="2016-11-06T09:49:07"/>
    <b v="0"/>
    <n v="2"/>
    <b v="0"/>
    <s v="games/mobile games"/>
    <n v="3.6363636363636364E-5"/>
    <n v="2"/>
    <x v="6"/>
    <s v="mobile games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x v="1866"/>
    <d v="2017-03-01T04:00:00"/>
    <b v="0"/>
    <n v="2"/>
    <b v="0"/>
    <s v="games/mobile games"/>
    <n v="5.0000000000000001E-3"/>
    <n v="62.5"/>
    <x v="6"/>
    <s v="mobile games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x v="1867"/>
    <d v="2016-11-05T22:11:52"/>
    <b v="0"/>
    <n v="1"/>
    <b v="0"/>
    <s v="games/mobile games"/>
    <n v="5.0000000000000001E-4"/>
    <n v="10"/>
    <x v="6"/>
    <s v="mobile games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x v="1868"/>
    <d v="2015-12-15T07:59:00"/>
    <b v="0"/>
    <n v="17"/>
    <b v="0"/>
    <s v="games/mobile games"/>
    <n v="4.8680000000000001E-2"/>
    <n v="71.588235294117652"/>
    <x v="6"/>
    <s v="mobile games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x v="1869"/>
    <d v="2017-01-04T00:04:09"/>
    <b v="0"/>
    <n v="0"/>
    <b v="0"/>
    <s v="games/mobile games"/>
    <n v="0"/>
    <e v="#DIV/0!"/>
    <x v="6"/>
    <s v="mobile games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x v="1870"/>
    <d v="2016-01-31T04:17:00"/>
    <b v="0"/>
    <n v="11"/>
    <b v="0"/>
    <s v="games/mobile games"/>
    <n v="0.10314285714285715"/>
    <n v="32.81818181818182"/>
    <x v="6"/>
    <s v="mobile games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x v="1871"/>
    <d v="2014-11-20T19:48:21"/>
    <b v="0"/>
    <n v="95"/>
    <b v="0"/>
    <s v="games/mobile games"/>
    <n v="0.7178461538461538"/>
    <n v="49.11578947368421"/>
    <x v="6"/>
    <s v="mobile games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x v="1872"/>
    <d v="2015-06-30T03:06:42"/>
    <b v="0"/>
    <n v="13"/>
    <b v="0"/>
    <s v="games/mobile games"/>
    <n v="1.06E-2"/>
    <n v="16.307692307692307"/>
    <x v="6"/>
    <s v="mobile games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x v="1873"/>
    <d v="2015-07-08T16:45:00"/>
    <b v="0"/>
    <n v="2"/>
    <b v="0"/>
    <s v="games/mobile games"/>
    <n v="4.4999999999999997E-3"/>
    <n v="18"/>
    <x v="6"/>
    <s v="mobile games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x v="1874"/>
    <d v="2016-06-28T23:15:33"/>
    <b v="0"/>
    <n v="2"/>
    <b v="0"/>
    <s v="games/mobile games"/>
    <n v="1.6249999999999999E-4"/>
    <n v="13"/>
    <x v="6"/>
    <s v="mobile games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x v="1875"/>
    <d v="2016-08-06T21:35:08"/>
    <b v="0"/>
    <n v="3"/>
    <b v="0"/>
    <s v="games/mobile games"/>
    <n v="5.1000000000000004E-3"/>
    <n v="17"/>
    <x v="6"/>
    <s v="mobile games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x v="1876"/>
    <d v="2014-06-16T06:50:05"/>
    <b v="0"/>
    <n v="0"/>
    <b v="0"/>
    <s v="games/mobile games"/>
    <n v="0"/>
    <e v="#DIV/0!"/>
    <x v="6"/>
    <s v="mobile games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x v="1877"/>
    <d v="2015-03-01T00:42:05"/>
    <b v="0"/>
    <n v="0"/>
    <b v="0"/>
    <s v="games/mobile games"/>
    <n v="0"/>
    <e v="#DIV/0!"/>
    <x v="6"/>
    <s v="mobile games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x v="1878"/>
    <d v="2014-06-13T00:12:35"/>
    <b v="0"/>
    <n v="0"/>
    <b v="0"/>
    <s v="games/mobile games"/>
    <n v="0"/>
    <e v="#DIV/0!"/>
    <x v="6"/>
    <s v="mobile games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x v="1879"/>
    <d v="2016-03-14T14:35:29"/>
    <b v="0"/>
    <n v="2"/>
    <b v="0"/>
    <s v="games/mobile games"/>
    <n v="1.1999999999999999E-3"/>
    <n v="3"/>
    <x v="6"/>
    <s v="mobile games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x v="1880"/>
    <d v="2016-03-30T12:36:20"/>
    <b v="0"/>
    <n v="24"/>
    <b v="0"/>
    <s v="games/mobile games"/>
    <n v="0.20080000000000001"/>
    <n v="41.833333333333336"/>
    <x v="6"/>
    <s v="mobile games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x v="1881"/>
    <d v="2015-03-10T02:39:49"/>
    <b v="0"/>
    <n v="70"/>
    <b v="1"/>
    <s v="music/indie rock"/>
    <n v="1.726845"/>
    <n v="49.338428571428572"/>
    <x v="4"/>
    <s v="indie rock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x v="1882"/>
    <d v="2012-07-10T23:48:00"/>
    <b v="0"/>
    <n v="81"/>
    <b v="1"/>
    <s v="music/indie rock"/>
    <n v="1.008955223880597"/>
    <n v="41.728395061728392"/>
    <x v="4"/>
    <s v="indie rock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x v="1883"/>
    <d v="2012-04-08T21:45:08"/>
    <b v="0"/>
    <n v="32"/>
    <b v="1"/>
    <s v="music/indie rock"/>
    <n v="1.0480480480480481"/>
    <n v="32.71875"/>
    <x v="4"/>
    <s v="indie rock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x v="1884"/>
    <d v="2012-11-27T12:00:00"/>
    <b v="0"/>
    <n v="26"/>
    <b v="1"/>
    <s v="music/indie rock"/>
    <n v="1.351"/>
    <n v="51.96153846153846"/>
    <x v="4"/>
    <s v="indie rock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x v="1885"/>
    <d v="2012-08-10T22:00:00"/>
    <b v="0"/>
    <n v="105"/>
    <b v="1"/>
    <s v="music/indie rock"/>
    <n v="1.1632786885245903"/>
    <n v="50.685714285714283"/>
    <x v="4"/>
    <s v="indie rock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x v="1886"/>
    <d v="2014-11-12T22:45:38"/>
    <b v="0"/>
    <n v="29"/>
    <b v="1"/>
    <s v="music/indie rock"/>
    <n v="1.0208333333333333"/>
    <n v="42.241379310344826"/>
    <x v="4"/>
    <s v="indie rock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x v="1887"/>
    <d v="2015-12-03T21:30:00"/>
    <b v="0"/>
    <n v="8"/>
    <b v="1"/>
    <s v="music/indie rock"/>
    <n v="1.1116666666666666"/>
    <n v="416.875"/>
    <x v="4"/>
    <s v="indie rock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x v="1888"/>
    <d v="2010-06-01T04:59:00"/>
    <b v="0"/>
    <n v="89"/>
    <b v="1"/>
    <s v="music/indie rock"/>
    <n v="1.6608000000000001"/>
    <n v="46.651685393258425"/>
    <x v="4"/>
    <s v="indie rock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x v="1889"/>
    <d v="2013-03-11T18:02:26"/>
    <b v="0"/>
    <n v="44"/>
    <b v="1"/>
    <s v="music/indie rock"/>
    <n v="1.0660000000000001"/>
    <n v="48.454545454545453"/>
    <x v="4"/>
    <s v="indie rock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x v="1890"/>
    <d v="2012-12-15T18:52:08"/>
    <b v="0"/>
    <n v="246"/>
    <b v="1"/>
    <s v="music/indie rock"/>
    <n v="1.4458441666666668"/>
    <n v="70.5289837398374"/>
    <x v="4"/>
    <s v="indie rock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x v="1891"/>
    <d v="2010-07-22T06:00:00"/>
    <b v="0"/>
    <n v="120"/>
    <b v="1"/>
    <s v="music/indie rock"/>
    <n v="1.0555000000000001"/>
    <n v="87.958333333333329"/>
    <x v="4"/>
    <s v="indie rock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x v="1892"/>
    <d v="2011-06-07T15:18:01"/>
    <b v="0"/>
    <n v="26"/>
    <b v="1"/>
    <s v="music/indie rock"/>
    <n v="1.3660000000000001"/>
    <n v="26.26923076923077"/>
    <x v="4"/>
    <s v="indie rock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x v="1893"/>
    <d v="2011-04-16T03:59:00"/>
    <b v="0"/>
    <n v="45"/>
    <b v="1"/>
    <s v="music/indie rock"/>
    <n v="1.04"/>
    <n v="57.777777777777779"/>
    <x v="4"/>
    <s v="indie rock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x v="1894"/>
    <d v="2012-02-12T21:43:03"/>
    <b v="0"/>
    <n v="20"/>
    <b v="1"/>
    <s v="music/indie rock"/>
    <n v="1.145"/>
    <n v="57.25"/>
    <x v="4"/>
    <s v="indie rock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x v="1895"/>
    <d v="2015-10-20T17:55:22"/>
    <b v="0"/>
    <n v="47"/>
    <b v="1"/>
    <s v="music/indie rock"/>
    <n v="1.0171957671957672"/>
    <n v="196.34042553191489"/>
    <x v="4"/>
    <s v="indie rock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x v="1896"/>
    <d v="2012-04-12T17:02:45"/>
    <b v="0"/>
    <n v="13"/>
    <b v="1"/>
    <s v="music/indie rock"/>
    <n v="1.2394678492239468"/>
    <n v="43"/>
    <x v="4"/>
    <s v="indie rock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x v="1897"/>
    <d v="2014-03-04T21:00:00"/>
    <b v="0"/>
    <n v="183"/>
    <b v="1"/>
    <s v="music/indie rock"/>
    <n v="1.0245669291338582"/>
    <n v="35.551912568306008"/>
    <x v="4"/>
    <s v="indie rock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x v="1898"/>
    <d v="2016-02-01T18:00:00"/>
    <b v="0"/>
    <n v="21"/>
    <b v="1"/>
    <s v="music/indie rock"/>
    <n v="1.4450000000000001"/>
    <n v="68.80952380952381"/>
    <x v="4"/>
    <s v="indie rock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x v="1899"/>
    <d v="2015-03-25T21:36:06"/>
    <b v="0"/>
    <n v="42"/>
    <b v="1"/>
    <s v="music/indie rock"/>
    <n v="1.3333333333333333"/>
    <n v="28.571428571428573"/>
    <x v="4"/>
    <s v="indie rock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x v="1900"/>
    <d v="2012-10-06T09:59:00"/>
    <b v="0"/>
    <n v="54"/>
    <b v="1"/>
    <s v="music/indie rock"/>
    <n v="1.0936440000000001"/>
    <n v="50.631666666666668"/>
    <x v="4"/>
    <s v="indie rock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x v="1901"/>
    <d v="2015-05-22T13:00:00"/>
    <b v="0"/>
    <n v="25"/>
    <b v="0"/>
    <s v="technology/gadgets"/>
    <n v="2.696969696969697E-2"/>
    <n v="106.8"/>
    <x v="2"/>
    <s v="gadgets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x v="1902"/>
    <d v="2015-03-04T18:57:27"/>
    <b v="0"/>
    <n v="3"/>
    <b v="0"/>
    <s v="technology/gadgets"/>
    <n v="1.2E-2"/>
    <n v="4"/>
    <x v="2"/>
    <s v="gadgets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x v="1903"/>
    <d v="2017-01-27T18:29:51"/>
    <b v="0"/>
    <n v="41"/>
    <b v="0"/>
    <s v="technology/gadgets"/>
    <n v="0.46600000000000003"/>
    <n v="34.097560975609753"/>
    <x v="2"/>
    <s v="gadgets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x v="1904"/>
    <d v="2016-01-02T16:27:01"/>
    <b v="0"/>
    <n v="2"/>
    <b v="0"/>
    <s v="technology/gadgets"/>
    <n v="1E-3"/>
    <n v="25"/>
    <x v="2"/>
    <s v="gadgets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x v="1905"/>
    <d v="2014-09-07T22:13:14"/>
    <b v="0"/>
    <n v="4"/>
    <b v="0"/>
    <s v="technology/gadgets"/>
    <n v="1.6800000000000001E-3"/>
    <n v="10.5"/>
    <x v="2"/>
    <s v="gadgets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x v="1906"/>
    <d v="2016-06-23T16:06:23"/>
    <b v="0"/>
    <n v="99"/>
    <b v="0"/>
    <s v="technology/gadgets"/>
    <n v="0.42759999999999998"/>
    <n v="215.95959595959596"/>
    <x v="2"/>
    <s v="gadgets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x v="1907"/>
    <d v="2014-05-23T14:05:25"/>
    <b v="0"/>
    <n v="4"/>
    <b v="0"/>
    <s v="technology/gadgets"/>
    <n v="2.8333333333333335E-3"/>
    <n v="21.25"/>
    <x v="2"/>
    <s v="gadgets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x v="1908"/>
    <d v="2016-12-29T22:01:40"/>
    <b v="0"/>
    <n v="4"/>
    <b v="0"/>
    <s v="technology/gadgets"/>
    <n v="1.7319999999999999E-2"/>
    <n v="108.25"/>
    <x v="2"/>
    <s v="gadgets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x v="1909"/>
    <d v="2014-10-23T10:17:59"/>
    <b v="0"/>
    <n v="38"/>
    <b v="0"/>
    <s v="technology/gadgets"/>
    <n v="0.14111428571428572"/>
    <n v="129.97368421052633"/>
    <x v="2"/>
    <s v="gadgets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x v="1910"/>
    <d v="2015-10-31T22:45:00"/>
    <b v="0"/>
    <n v="285"/>
    <b v="0"/>
    <s v="technology/gadgets"/>
    <n v="0.39395294117647056"/>
    <n v="117.49473684210527"/>
    <x v="2"/>
    <s v="gadgets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x v="1911"/>
    <d v="2014-08-09T00:48:54"/>
    <b v="0"/>
    <n v="1"/>
    <b v="0"/>
    <s v="technology/gadgets"/>
    <n v="2.3529411764705883E-4"/>
    <n v="10"/>
    <x v="2"/>
    <s v="gadgets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x v="1912"/>
    <d v="2015-06-04T05:26:00"/>
    <b v="0"/>
    <n v="42"/>
    <b v="0"/>
    <s v="technology/gadgets"/>
    <n v="0.59299999999999997"/>
    <n v="70.595238095238102"/>
    <x v="2"/>
    <s v="gadgets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x v="1913"/>
    <d v="2014-10-08T12:16:18"/>
    <b v="0"/>
    <n v="26"/>
    <b v="0"/>
    <s v="technology/gadgets"/>
    <n v="1.3270833333333334E-2"/>
    <n v="24.5"/>
    <x v="2"/>
    <s v="gadgets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x v="1914"/>
    <d v="2014-11-01T03:59:00"/>
    <b v="0"/>
    <n v="2"/>
    <b v="0"/>
    <s v="technology/gadgets"/>
    <n v="9.0090090090090086E-2"/>
    <n v="30"/>
    <x v="2"/>
    <s v="gadgets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x v="1915"/>
    <d v="2014-09-02T01:10:22"/>
    <b v="0"/>
    <n v="4"/>
    <b v="0"/>
    <s v="technology/gadgets"/>
    <n v="1.6E-2"/>
    <n v="2"/>
    <x v="2"/>
    <s v="gadgets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x v="1916"/>
    <d v="2016-11-07T18:12:55"/>
    <b v="0"/>
    <n v="6"/>
    <b v="0"/>
    <s v="technology/gadgets"/>
    <n v="5.1000000000000004E-3"/>
    <n v="17"/>
    <x v="2"/>
    <s v="gadgets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x v="1917"/>
    <d v="2017-02-10T06:28:53"/>
    <b v="0"/>
    <n v="70"/>
    <b v="0"/>
    <s v="technology/gadgets"/>
    <n v="0.52570512820512816"/>
    <n v="2928.9285714285716"/>
    <x v="2"/>
    <s v="gadgets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x v="1918"/>
    <d v="2014-08-12T18:57:31"/>
    <b v="0"/>
    <n v="9"/>
    <b v="0"/>
    <s v="technology/gadgets"/>
    <n v="1.04E-2"/>
    <n v="28.888888888888889"/>
    <x v="2"/>
    <s v="gadgets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x v="1919"/>
    <d v="2015-05-19T21:00:49"/>
    <b v="0"/>
    <n v="8"/>
    <b v="0"/>
    <s v="technology/gadgets"/>
    <n v="0.47399999999999998"/>
    <n v="29.625"/>
    <x v="2"/>
    <s v="gadgets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x v="1920"/>
    <d v="2015-10-21T23:00:00"/>
    <b v="0"/>
    <n v="105"/>
    <b v="0"/>
    <s v="technology/gadgets"/>
    <n v="0.43030000000000002"/>
    <n v="40.980952380952381"/>
    <x v="2"/>
    <s v="gadgets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x v="1921"/>
    <d v="2012-07-14T05:19:03"/>
    <b v="0"/>
    <n v="38"/>
    <b v="1"/>
    <s v="music/indie rock"/>
    <n v="1.3680000000000001"/>
    <n v="54"/>
    <x v="4"/>
    <s v="indie rock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x v="1922"/>
    <d v="2013-12-12T06:08:27"/>
    <b v="0"/>
    <n v="64"/>
    <b v="1"/>
    <s v="music/indie rock"/>
    <n v="1.1555"/>
    <n v="36.109375"/>
    <x v="4"/>
    <s v="indie rock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x v="1923"/>
    <d v="2011-09-27T04:59:00"/>
    <b v="0"/>
    <n v="13"/>
    <b v="1"/>
    <s v="music/indie rock"/>
    <n v="2.4079999999999999"/>
    <n v="23.153846153846153"/>
    <x v="4"/>
    <s v="indie rock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x v="1924"/>
    <d v="2014-01-15T19:33:00"/>
    <b v="0"/>
    <n v="33"/>
    <b v="1"/>
    <s v="music/indie rock"/>
    <n v="1.1439999999999999"/>
    <n v="104"/>
    <x v="4"/>
    <s v="indie rock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x v="1925"/>
    <d v="2013-10-11T00:00:00"/>
    <b v="0"/>
    <n v="52"/>
    <b v="1"/>
    <s v="music/indie rock"/>
    <n v="1.1033333333333333"/>
    <n v="31.826923076923077"/>
    <x v="4"/>
    <s v="indie rock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x v="1926"/>
    <d v="2010-11-02T00:26:00"/>
    <b v="0"/>
    <n v="107"/>
    <b v="1"/>
    <s v="music/indie rock"/>
    <n v="1.9537933333333333"/>
    <n v="27.3896261682243"/>
    <x v="4"/>
    <s v="indie rock"/>
  </r>
  <r>
    <n v="1927"/>
    <s v="GBS Detroit Presents Hampshire"/>
    <s v="Hampshire is headed to GBS Detroit."/>
    <n v="600"/>
    <n v="620"/>
    <x v="0"/>
    <s v="US"/>
    <s v="USD"/>
    <n v="1331182740"/>
    <n v="1329856839"/>
    <x v="1927"/>
    <d v="2012-03-08T04:59:00"/>
    <b v="0"/>
    <n v="11"/>
    <b v="1"/>
    <s v="music/indie rock"/>
    <n v="1.0333333333333334"/>
    <n v="56.363636363636367"/>
    <x v="4"/>
    <s v="indie rock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x v="1928"/>
    <d v="2013-05-07T15:33:14"/>
    <b v="0"/>
    <n v="34"/>
    <b v="1"/>
    <s v="music/indie rock"/>
    <n v="1.031372549019608"/>
    <n v="77.352941176470594"/>
    <x v="4"/>
    <s v="indie rock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x v="1929"/>
    <d v="2011-07-05T00:31:06"/>
    <b v="0"/>
    <n v="75"/>
    <b v="1"/>
    <s v="music/indie rock"/>
    <n v="1.003125"/>
    <n v="42.8"/>
    <x v="4"/>
    <s v="indie rock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x v="1930"/>
    <d v="2013-07-07T13:24:42"/>
    <b v="0"/>
    <n v="26"/>
    <b v="1"/>
    <s v="music/indie rock"/>
    <n v="1.27"/>
    <n v="48.846153846153847"/>
    <x v="4"/>
    <s v="indie rock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x v="1931"/>
    <d v="2012-05-22T03:30:00"/>
    <b v="0"/>
    <n v="50"/>
    <b v="1"/>
    <s v="music/indie rock"/>
    <n v="1.20601"/>
    <n v="48.240400000000001"/>
    <x v="4"/>
    <s v="indie rock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x v="1932"/>
    <d v="2012-01-24T19:26:13"/>
    <b v="0"/>
    <n v="80"/>
    <b v="1"/>
    <s v="music/indie rock"/>
    <n v="1.0699047619047619"/>
    <n v="70.212500000000006"/>
    <x v="4"/>
    <s v="indie rock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x v="1933"/>
    <d v="2014-09-27T03:08:27"/>
    <b v="0"/>
    <n v="110"/>
    <b v="1"/>
    <s v="music/indie rock"/>
    <n v="1.7243333333333333"/>
    <n v="94.054545454545448"/>
    <x v="4"/>
    <s v="indie rock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x v="1934"/>
    <d v="2011-12-25T05:00:00"/>
    <b v="0"/>
    <n v="77"/>
    <b v="1"/>
    <s v="music/indie rock"/>
    <n v="1.2362"/>
    <n v="80.272727272727266"/>
    <x v="4"/>
    <s v="indie rock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x v="1935"/>
    <d v="2014-06-21T04:59:00"/>
    <b v="0"/>
    <n v="50"/>
    <b v="1"/>
    <s v="music/indie rock"/>
    <n v="1.0840000000000001"/>
    <n v="54.2"/>
    <x v="4"/>
    <s v="indie rock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x v="1936"/>
    <d v="2011-12-06T05:59:00"/>
    <b v="0"/>
    <n v="145"/>
    <b v="1"/>
    <s v="music/indie rock"/>
    <n v="1.1652013333333333"/>
    <n v="60.26903448275862"/>
    <x v="4"/>
    <s v="indie rock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x v="1937"/>
    <d v="2012-06-15T03:59:00"/>
    <b v="0"/>
    <n v="29"/>
    <b v="1"/>
    <s v="music/indie rock"/>
    <n v="1.8724499999999999"/>
    <n v="38.740344827586206"/>
    <x v="4"/>
    <s v="indie rock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x v="1938"/>
    <d v="2013-07-02T05:00:00"/>
    <b v="0"/>
    <n v="114"/>
    <b v="1"/>
    <s v="music/indie rock"/>
    <n v="1.1593333333333333"/>
    <n v="152.54385964912279"/>
    <x v="4"/>
    <s v="indie rock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x v="1939"/>
    <d v="2013-03-10T22:38:28"/>
    <b v="0"/>
    <n v="96"/>
    <b v="1"/>
    <s v="music/indie rock"/>
    <n v="1.107"/>
    <n v="115.3125"/>
    <x v="4"/>
    <s v="indie rock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x v="1940"/>
    <d v="2011-06-15T03:59:00"/>
    <b v="0"/>
    <n v="31"/>
    <b v="1"/>
    <s v="music/indie rock"/>
    <n v="1.7092307692307693"/>
    <n v="35.838709677419352"/>
    <x v="4"/>
    <s v="indie rock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x v="1941"/>
    <d v="2014-05-15T06:58:51"/>
    <b v="1"/>
    <n v="4883"/>
    <b v="1"/>
    <s v="technology/hardware"/>
    <n v="1.2611835600000001"/>
    <n v="64.570118779438872"/>
    <x v="2"/>
    <s v="hardware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x v="1942"/>
    <d v="2011-07-04T19:52:20"/>
    <b v="1"/>
    <n v="95"/>
    <b v="1"/>
    <s v="technology/hardware"/>
    <n v="1.3844033333333334"/>
    <n v="87.436000000000007"/>
    <x v="2"/>
    <s v="hardware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x v="1943"/>
    <d v="2016-08-11T06:28:36"/>
    <b v="1"/>
    <n v="2478"/>
    <b v="1"/>
    <s v="technology/hardware"/>
    <n v="17.052499999999998"/>
    <n v="68.815577078288939"/>
    <x v="2"/>
    <s v="hardware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x v="1944"/>
    <d v="2014-05-01T14:01:30"/>
    <b v="1"/>
    <n v="1789"/>
    <b v="1"/>
    <s v="technology/hardware"/>
    <n v="7.8805550000000002"/>
    <n v="176.200223588597"/>
    <x v="2"/>
    <s v="hardware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x v="1945"/>
    <d v="2015-07-12T06:02:38"/>
    <b v="1"/>
    <n v="680"/>
    <b v="1"/>
    <s v="technology/hardware"/>
    <n v="3.4801799999999998"/>
    <n v="511.79117647058825"/>
    <x v="2"/>
    <s v="hardware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x v="1946"/>
    <d v="2014-04-20T02:36:01"/>
    <b v="1"/>
    <n v="70"/>
    <b v="1"/>
    <s v="technology/hardware"/>
    <n v="1.4974666666666667"/>
    <n v="160.44285714285715"/>
    <x v="2"/>
    <s v="hardware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x v="1947"/>
    <d v="2009-11-23T05:59:00"/>
    <b v="1"/>
    <n v="23"/>
    <b v="1"/>
    <s v="technology/hardware"/>
    <n v="1.0063375000000001"/>
    <n v="35.003043478260871"/>
    <x v="2"/>
    <s v="hardware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x v="1948"/>
    <d v="2016-06-06T17:02:00"/>
    <b v="1"/>
    <n v="4245"/>
    <b v="1"/>
    <s v="technology/hardware"/>
    <n v="8.0021100000000001"/>
    <n v="188.50671378091872"/>
    <x v="2"/>
    <s v="hardware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x v="1949"/>
    <d v="2014-07-10T10:09:11"/>
    <b v="1"/>
    <n v="943"/>
    <b v="1"/>
    <s v="technology/hardware"/>
    <n v="1.0600260000000001"/>
    <n v="56.204984093319197"/>
    <x v="2"/>
    <s v="hardware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x v="1950"/>
    <d v="2011-04-22T04:21:13"/>
    <b v="1"/>
    <n v="1876"/>
    <b v="1"/>
    <s v="technology/hardware"/>
    <n v="2.0051866666666669"/>
    <n v="51.3054157782516"/>
    <x v="2"/>
    <s v="hardware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x v="1951"/>
    <d v="2016-11-07T11:05:37"/>
    <b v="1"/>
    <n v="834"/>
    <b v="1"/>
    <s v="technology/hardware"/>
    <n v="2.1244399999999999"/>
    <n v="127.36450839328538"/>
    <x v="2"/>
    <s v="hardware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x v="1952"/>
    <d v="2013-10-16T14:33:35"/>
    <b v="1"/>
    <n v="682"/>
    <b v="1"/>
    <s v="technology/hardware"/>
    <n v="1.9847237142857144"/>
    <n v="101.85532258064516"/>
    <x v="2"/>
    <s v="hardware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x v="1953"/>
    <d v="2012-03-02T03:00:00"/>
    <b v="1"/>
    <n v="147"/>
    <b v="1"/>
    <s v="technology/hardware"/>
    <n v="2.2594666666666665"/>
    <n v="230.55782312925169"/>
    <x v="2"/>
    <s v="hardware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x v="1954"/>
    <d v="2016-03-12T05:00:00"/>
    <b v="1"/>
    <n v="415"/>
    <b v="1"/>
    <s v="technology/hardware"/>
    <n v="6.9894800000000004"/>
    <n v="842.10602409638557"/>
    <x v="2"/>
    <s v="hardware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x v="1955"/>
    <d v="2012-05-23T19:00:00"/>
    <b v="1"/>
    <n v="290"/>
    <b v="1"/>
    <s v="technology/hardware"/>
    <n v="3.9859528571428569"/>
    <n v="577.27593103448271"/>
    <x v="2"/>
    <s v="hardware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x v="1956"/>
    <d v="2015-04-18T21:10:05"/>
    <b v="1"/>
    <n v="365"/>
    <b v="1"/>
    <s v="technology/hardware"/>
    <n v="2.9403333333333332"/>
    <n v="483.34246575342468"/>
    <x v="2"/>
    <s v="hardware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x v="1957"/>
    <d v="2012-10-27T02:21:53"/>
    <b v="1"/>
    <n v="660"/>
    <b v="1"/>
    <s v="technology/hardware"/>
    <n v="1.6750470000000002"/>
    <n v="76.138500000000008"/>
    <x v="2"/>
    <s v="hardware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x v="1958"/>
    <d v="2013-03-23T22:42:41"/>
    <b v="1"/>
    <n v="1356"/>
    <b v="1"/>
    <s v="technology/hardware"/>
    <n v="14.355717142857143"/>
    <n v="74.107684365781708"/>
    <x v="2"/>
    <s v="hardware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x v="1959"/>
    <d v="2014-10-01T00:00:00"/>
    <b v="1"/>
    <n v="424"/>
    <b v="1"/>
    <s v="technology/hardware"/>
    <n v="1.5673440000000001"/>
    <n v="36.965660377358489"/>
    <x v="2"/>
    <s v="hardware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x v="1960"/>
    <d v="2014-12-21T08:42:21"/>
    <b v="1"/>
    <n v="33"/>
    <b v="1"/>
    <s v="technology/hardware"/>
    <n v="1.1790285714285715"/>
    <n v="2500.969696969697"/>
    <x v="2"/>
    <s v="hardware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x v="1961"/>
    <d v="2012-10-06T03:59:00"/>
    <b v="1"/>
    <n v="1633"/>
    <b v="1"/>
    <s v="technology/hardware"/>
    <n v="11.053811999999999"/>
    <n v="67.690214329454989"/>
    <x v="2"/>
    <s v="hardware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x v="1962"/>
    <d v="2014-05-13T18:43:56"/>
    <b v="1"/>
    <n v="306"/>
    <b v="1"/>
    <s v="technology/hardware"/>
    <n v="1.9292499999999999"/>
    <n v="63.04738562091503"/>
    <x v="2"/>
    <s v="hardware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x v="1963"/>
    <d v="2014-09-16T10:18:54"/>
    <b v="1"/>
    <n v="205"/>
    <b v="1"/>
    <s v="technology/hardware"/>
    <n v="1.268842105263158"/>
    <n v="117.6"/>
    <x v="2"/>
    <s v="hardware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x v="1964"/>
    <d v="2016-04-22T06:32:52"/>
    <b v="1"/>
    <n v="1281"/>
    <b v="1"/>
    <s v="technology/hardware"/>
    <n v="2.5957748878923765"/>
    <n v="180.75185011709601"/>
    <x v="2"/>
    <s v="hardware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x v="1965"/>
    <d v="2012-01-12T01:00:00"/>
    <b v="1"/>
    <n v="103"/>
    <b v="1"/>
    <s v="technology/hardware"/>
    <n v="2.6227999999999998"/>
    <n v="127.32038834951456"/>
    <x v="2"/>
    <s v="hardware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x v="1966"/>
    <d v="2014-08-14T12:58:18"/>
    <b v="1"/>
    <n v="1513"/>
    <b v="1"/>
    <s v="technology/hardware"/>
    <n v="2.0674309000000002"/>
    <n v="136.6444745538665"/>
    <x v="2"/>
    <s v="hardware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x v="1967"/>
    <d v="2014-05-01T15:55:29"/>
    <b v="1"/>
    <n v="405"/>
    <b v="1"/>
    <s v="technology/hardware"/>
    <n v="3.7012999999999998"/>
    <n v="182.78024691358024"/>
    <x v="2"/>
    <s v="hardware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x v="1968"/>
    <d v="2016-12-03T15:05:15"/>
    <b v="1"/>
    <n v="510"/>
    <b v="1"/>
    <s v="technology/hardware"/>
    <n v="2.8496600000000001"/>
    <n v="279.37843137254902"/>
    <x v="2"/>
    <s v="hardware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x v="1969"/>
    <d v="2016-08-05T19:01:08"/>
    <b v="1"/>
    <n v="1887"/>
    <b v="1"/>
    <s v="technology/hardware"/>
    <n v="5.7907999999999999"/>
    <n v="61.375728669846318"/>
    <x v="2"/>
    <s v="hardware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x v="1970"/>
    <d v="2013-04-20T03:38:21"/>
    <b v="1"/>
    <n v="701"/>
    <b v="1"/>
    <s v="technology/hardware"/>
    <n v="11.318"/>
    <n v="80.727532097004286"/>
    <x v="2"/>
    <s v="hardware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x v="1971"/>
    <d v="2013-11-15T04:00:00"/>
    <b v="1"/>
    <n v="3863"/>
    <b v="1"/>
    <s v="technology/hardware"/>
    <n v="2.6302771750000002"/>
    <n v="272.35590732591254"/>
    <x v="2"/>
    <s v="hardware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x v="1972"/>
    <d v="2012-11-18T01:17:24"/>
    <b v="1"/>
    <n v="238"/>
    <b v="1"/>
    <s v="technology/hardware"/>
    <n v="6.7447999999999997"/>
    <n v="70.848739495798313"/>
    <x v="2"/>
    <s v="hardware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x v="1973"/>
    <d v="2016-08-06T07:00:00"/>
    <b v="1"/>
    <n v="2051"/>
    <b v="1"/>
    <s v="technology/hardware"/>
    <n v="2.5683081313131315"/>
    <n v="247.94003412969283"/>
    <x v="2"/>
    <s v="hardware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x v="1974"/>
    <d v="2013-08-19T08:01:09"/>
    <b v="1"/>
    <n v="402"/>
    <b v="1"/>
    <s v="technology/hardware"/>
    <n v="3.7549600000000001"/>
    <n v="186.81393034825871"/>
    <x v="2"/>
    <s v="hardware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x v="1975"/>
    <d v="2013-03-10T18:07:31"/>
    <b v="1"/>
    <n v="253"/>
    <b v="1"/>
    <s v="technology/hardware"/>
    <n v="2.0870837499999997"/>
    <n v="131.98948616600788"/>
    <x v="2"/>
    <s v="hardware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x v="1976"/>
    <d v="2013-07-13T21:35:25"/>
    <b v="1"/>
    <n v="473"/>
    <b v="1"/>
    <s v="technology/hardware"/>
    <n v="3.4660000000000002"/>
    <n v="29.310782241014799"/>
    <x v="2"/>
    <s v="hardware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x v="1977"/>
    <d v="2015-12-19T07:59:00"/>
    <b v="1"/>
    <n v="821"/>
    <b v="1"/>
    <s v="technology/hardware"/>
    <n v="4.0232999999999999"/>
    <n v="245.02436053593178"/>
    <x v="2"/>
    <s v="hardware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x v="1978"/>
    <d v="2012-06-12T07:00:00"/>
    <b v="1"/>
    <n v="388"/>
    <b v="1"/>
    <s v="technology/hardware"/>
    <n v="10.2684514"/>
    <n v="1323.2540463917526"/>
    <x v="2"/>
    <s v="hardware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x v="1979"/>
    <d v="2015-11-19T04:59:00"/>
    <b v="1"/>
    <n v="813"/>
    <b v="1"/>
    <s v="technology/hardware"/>
    <n v="1.14901155"/>
    <n v="282.65966789667897"/>
    <x v="2"/>
    <s v="hardware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x v="1980"/>
    <d v="2016-04-03T12:01:02"/>
    <b v="1"/>
    <n v="1945"/>
    <b v="1"/>
    <s v="technology/hardware"/>
    <n v="3.5482402000000004"/>
    <n v="91.214401028277635"/>
    <x v="2"/>
    <s v="hardware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x v="1981"/>
    <d v="2014-07-09T17:24:25"/>
    <b v="0"/>
    <n v="12"/>
    <b v="0"/>
    <s v="photography/people"/>
    <n v="5.0799999999999998E-2"/>
    <n v="31.75"/>
    <x v="8"/>
    <s v="people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x v="1982"/>
    <d v="2016-12-04T15:04:47"/>
    <b v="0"/>
    <n v="0"/>
    <b v="0"/>
    <s v="photography/people"/>
    <n v="0"/>
    <e v="#DIV/0!"/>
    <x v="8"/>
    <s v="people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x v="1983"/>
    <d v="2016-09-02T07:00:00"/>
    <b v="0"/>
    <n v="16"/>
    <b v="0"/>
    <s v="photography/people"/>
    <n v="4.2999999999999997E-2"/>
    <n v="88.6875"/>
    <x v="8"/>
    <s v="people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x v="1984"/>
    <d v="2014-11-30T19:58:01"/>
    <b v="0"/>
    <n v="7"/>
    <b v="0"/>
    <s v="photography/people"/>
    <n v="0.21146666666666666"/>
    <n v="453.14285714285717"/>
    <x v="8"/>
    <s v="people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x v="1985"/>
    <d v="2016-08-02T23:00:00"/>
    <b v="0"/>
    <n v="4"/>
    <b v="0"/>
    <s v="photography/people"/>
    <n v="3.1875000000000001E-2"/>
    <n v="12.75"/>
    <x v="8"/>
    <s v="people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x v="1986"/>
    <d v="2016-03-14T09:24:43"/>
    <b v="0"/>
    <n v="1"/>
    <b v="0"/>
    <s v="photography/people"/>
    <n v="5.0000000000000001E-4"/>
    <n v="1"/>
    <x v="8"/>
    <s v="people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x v="1987"/>
    <d v="2015-03-01T15:21:16"/>
    <b v="0"/>
    <n v="28"/>
    <b v="0"/>
    <s v="photography/people"/>
    <n v="0.42472727272727273"/>
    <n v="83.428571428571431"/>
    <x v="8"/>
    <s v="people"/>
  </r>
  <r>
    <n v="1988"/>
    <s v="Phillip Michael Photography"/>
    <s v="Expressing art in an image!"/>
    <n v="6000"/>
    <n v="25"/>
    <x v="2"/>
    <s v="US"/>
    <s v="USD"/>
    <n v="1440094742"/>
    <n v="1437502742"/>
    <x v="1988"/>
    <d v="2015-08-20T18:19:02"/>
    <b v="0"/>
    <n v="1"/>
    <b v="0"/>
    <s v="photography/people"/>
    <n v="4.1666666666666666E-3"/>
    <n v="25"/>
    <x v="8"/>
    <s v="people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x v="1989"/>
    <d v="2016-12-11T16:20:08"/>
    <b v="0"/>
    <n v="1"/>
    <b v="0"/>
    <s v="photography/people"/>
    <n v="0.01"/>
    <n v="50"/>
    <x v="8"/>
    <s v="people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x v="1990"/>
    <d v="2016-02-13T04:42:12"/>
    <b v="0"/>
    <n v="5"/>
    <b v="0"/>
    <s v="photography/people"/>
    <n v="0.16966666666666666"/>
    <n v="101.8"/>
    <x v="8"/>
    <s v="people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x v="1991"/>
    <d v="2015-07-03T21:26:26"/>
    <b v="0"/>
    <n v="3"/>
    <b v="0"/>
    <s v="photography/people"/>
    <n v="7.0000000000000007E-2"/>
    <n v="46.666666666666664"/>
    <x v="8"/>
    <s v="people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x v="1992"/>
    <d v="2015-02-18T03:26:31"/>
    <b v="0"/>
    <n v="2"/>
    <b v="0"/>
    <s v="photography/people"/>
    <n v="1.3333333333333333E-3"/>
    <n v="1"/>
    <x v="8"/>
    <s v="people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x v="1993"/>
    <d v="2015-12-21T14:07:17"/>
    <b v="0"/>
    <n v="0"/>
    <b v="0"/>
    <s v="photography/people"/>
    <n v="0"/>
    <e v="#DIV/0!"/>
    <x v="8"/>
    <s v="people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x v="1994"/>
    <d v="2016-12-07T01:09:02"/>
    <b v="0"/>
    <n v="0"/>
    <b v="0"/>
    <s v="photography/people"/>
    <n v="0"/>
    <e v="#DIV/0!"/>
    <x v="8"/>
    <s v="people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x v="1995"/>
    <d v="2015-07-16T21:38:56"/>
    <b v="0"/>
    <n v="3"/>
    <b v="0"/>
    <s v="photography/people"/>
    <n v="7.8E-2"/>
    <n v="26"/>
    <x v="8"/>
    <s v="people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x v="1996"/>
    <d v="2014-07-10T19:40:11"/>
    <b v="0"/>
    <n v="0"/>
    <b v="0"/>
    <s v="photography/people"/>
    <n v="0"/>
    <e v="#DIV/0!"/>
    <x v="8"/>
    <s v="people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x v="1997"/>
    <d v="2014-08-26T22:20:12"/>
    <b v="0"/>
    <n v="0"/>
    <b v="0"/>
    <s v="photography/people"/>
    <n v="0"/>
    <e v="#DIV/0!"/>
    <x v="8"/>
    <s v="people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x v="1998"/>
    <d v="2014-08-01T02:50:38"/>
    <b v="0"/>
    <n v="3"/>
    <b v="0"/>
    <s v="photography/people"/>
    <n v="0.26200000000000001"/>
    <n v="218.33333333333334"/>
    <x v="8"/>
    <s v="people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x v="1999"/>
    <d v="2014-11-13T12:35:08"/>
    <b v="0"/>
    <n v="7"/>
    <b v="0"/>
    <s v="photography/people"/>
    <n v="7.6129032258064515E-3"/>
    <n v="33.714285714285715"/>
    <x v="8"/>
    <s v="people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x v="2000"/>
    <d v="2016-01-06T22:50:13"/>
    <b v="0"/>
    <n v="25"/>
    <b v="0"/>
    <s v="photography/people"/>
    <n v="0.125"/>
    <n v="25"/>
    <x v="8"/>
    <s v="people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x v="2001"/>
    <d v="2015-06-12T20:00:00"/>
    <b v="1"/>
    <n v="1637"/>
    <b v="1"/>
    <s v="technology/hardware"/>
    <n v="3.8212909090909091"/>
    <n v="128.38790470372632"/>
    <x v="2"/>
    <s v="hardware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x v="2002"/>
    <d v="2017-01-23T17:05:43"/>
    <b v="1"/>
    <n v="1375"/>
    <b v="1"/>
    <s v="technology/hardware"/>
    <n v="2.1679422000000002"/>
    <n v="78.834261818181815"/>
    <x v="2"/>
    <s v="hardware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x v="2003"/>
    <d v="2010-07-02T23:00:00"/>
    <b v="1"/>
    <n v="17"/>
    <b v="1"/>
    <s v="technology/hardware"/>
    <n v="3.12"/>
    <n v="91.764705882352942"/>
    <x v="2"/>
    <s v="hardware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x v="2004"/>
    <d v="2014-07-10T14:31:03"/>
    <b v="1"/>
    <n v="354"/>
    <b v="1"/>
    <s v="technology/hardware"/>
    <n v="2.3442048"/>
    <n v="331.10237288135596"/>
    <x v="2"/>
    <s v="hardware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x v="2005"/>
    <d v="2013-10-16T03:59:00"/>
    <b v="1"/>
    <n v="191"/>
    <b v="1"/>
    <s v="technology/hardware"/>
    <n v="1.236801"/>
    <n v="194.26193717277485"/>
    <x v="2"/>
    <s v="hardware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x v="2006"/>
    <d v="2014-12-03T13:00:45"/>
    <b v="1"/>
    <n v="303"/>
    <b v="1"/>
    <s v="technology/hardware"/>
    <n v="2.4784000000000002"/>
    <n v="408.97689768976898"/>
    <x v="2"/>
    <s v="hardware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x v="2007"/>
    <d v="2010-08-24T04:00:00"/>
    <b v="1"/>
    <n v="137"/>
    <b v="1"/>
    <s v="technology/hardware"/>
    <n v="1.157092"/>
    <n v="84.459270072992695"/>
    <x v="2"/>
    <s v="hardware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x v="2008"/>
    <d v="2011-09-19T14:30:22"/>
    <b v="1"/>
    <n v="41"/>
    <b v="1"/>
    <s v="technology/hardware"/>
    <n v="1.1707484768810599"/>
    <n v="44.853658536585364"/>
    <x v="2"/>
    <s v="hardware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x v="2009"/>
    <d v="2016-11-23T08:45:43"/>
    <b v="1"/>
    <n v="398"/>
    <b v="1"/>
    <s v="technology/hardware"/>
    <n v="3.05158"/>
    <n v="383.3643216080402"/>
    <x v="2"/>
    <s v="hardware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x v="2010"/>
    <d v="2016-08-18T23:54:51"/>
    <b v="1"/>
    <n v="1737"/>
    <b v="1"/>
    <s v="technology/hardware"/>
    <n v="3.2005299999999997"/>
    <n v="55.276856649395505"/>
    <x v="2"/>
    <s v="hardware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x v="2011"/>
    <d v="2016-01-11T23:00:00"/>
    <b v="1"/>
    <n v="971"/>
    <b v="1"/>
    <s v="technology/hardware"/>
    <n v="8.1956399999999991"/>
    <n v="422.02059732234807"/>
    <x v="2"/>
    <s v="hardware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x v="2012"/>
    <d v="2015-02-05T19:44:01"/>
    <b v="1"/>
    <n v="183"/>
    <b v="1"/>
    <s v="technology/hardware"/>
    <n v="2.3490000000000002"/>
    <n v="64.180327868852459"/>
    <x v="2"/>
    <s v="hardware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x v="2013"/>
    <d v="2016-07-08T23:03:34"/>
    <b v="1"/>
    <n v="4562"/>
    <b v="1"/>
    <s v="technology/hardware"/>
    <n v="4.9491375"/>
    <n v="173.57781674704077"/>
    <x v="2"/>
    <s v="hardware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x v="2014"/>
    <d v="2013-03-25T04:08:59"/>
    <b v="1"/>
    <n v="26457"/>
    <b v="1"/>
    <s v="technology/hardware"/>
    <n v="78.137822333333332"/>
    <n v="88.601680840609291"/>
    <x v="2"/>
    <s v="hardware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x v="2015"/>
    <d v="2011-09-09T21:02:43"/>
    <b v="1"/>
    <n v="162"/>
    <b v="1"/>
    <s v="technology/hardware"/>
    <n v="1.1300013888888889"/>
    <n v="50.222283950617282"/>
    <x v="2"/>
    <s v="hardware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x v="2016"/>
    <d v="2013-03-09T21:08:19"/>
    <b v="1"/>
    <n v="479"/>
    <b v="1"/>
    <s v="technology/hardware"/>
    <n v="9.2154220000000002"/>
    <n v="192.38876826722338"/>
    <x v="2"/>
    <s v="hardware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x v="2017"/>
    <d v="2012-03-24T04:00:00"/>
    <b v="1"/>
    <n v="426"/>
    <b v="1"/>
    <s v="technology/hardware"/>
    <n v="1.2510239999999999"/>
    <n v="73.416901408450698"/>
    <x v="2"/>
    <s v="hardware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x v="2018"/>
    <d v="2015-08-13T08:46:49"/>
    <b v="1"/>
    <n v="450"/>
    <b v="1"/>
    <s v="technology/hardware"/>
    <n v="1.0224343076923077"/>
    <n v="147.68495555555555"/>
    <x v="2"/>
    <s v="hardware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x v="2019"/>
    <d v="2016-09-22T17:00:21"/>
    <b v="1"/>
    <n v="1780"/>
    <b v="1"/>
    <s v="technology/hardware"/>
    <n v="4.8490975000000001"/>
    <n v="108.96848314606741"/>
    <x v="2"/>
    <s v="hardware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x v="2020"/>
    <d v="2014-05-14T23:04:00"/>
    <b v="1"/>
    <n v="122"/>
    <b v="1"/>
    <s v="technology/hardware"/>
    <n v="1.9233333333333333"/>
    <n v="23.647540983606557"/>
    <x v="2"/>
    <s v="hardware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x v="2021"/>
    <d v="2014-09-24T01:41:37"/>
    <b v="1"/>
    <n v="95"/>
    <b v="1"/>
    <s v="technology/hardware"/>
    <n v="2.8109999999999999"/>
    <n v="147.94736842105263"/>
    <x v="2"/>
    <s v="hardware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x v="2022"/>
    <d v="2016-06-11T13:39:32"/>
    <b v="1"/>
    <n v="325"/>
    <b v="1"/>
    <s v="technology/hardware"/>
    <n v="1.2513700000000001"/>
    <n v="385.03692307692307"/>
    <x v="2"/>
    <s v="hardware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x v="2023"/>
    <d v="2015-06-11T10:05:53"/>
    <b v="1"/>
    <n v="353"/>
    <b v="1"/>
    <s v="technology/hardware"/>
    <n v="1.61459"/>
    <n v="457.39093484419266"/>
    <x v="2"/>
    <s v="hardware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x v="2024"/>
    <d v="2012-08-13T03:00:00"/>
    <b v="1"/>
    <n v="105"/>
    <b v="1"/>
    <s v="technology/hardware"/>
    <n v="5.8535000000000004"/>
    <n v="222.99047619047619"/>
    <x v="2"/>
    <s v="hardware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x v="2025"/>
    <d v="2015-06-11T04:25:46"/>
    <b v="1"/>
    <n v="729"/>
    <b v="1"/>
    <s v="technology/hardware"/>
    <n v="2.0114999999999998"/>
    <n v="220.74074074074073"/>
    <x v="2"/>
    <s v="hardware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x v="2026"/>
    <d v="2014-04-21T03:59:00"/>
    <b v="1"/>
    <n v="454"/>
    <b v="1"/>
    <s v="technology/hardware"/>
    <n v="1.3348307999999998"/>
    <n v="73.503898678414089"/>
    <x v="2"/>
    <s v="hardware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x v="2027"/>
    <d v="2015-03-30T18:31:59"/>
    <b v="1"/>
    <n v="539"/>
    <b v="1"/>
    <s v="technology/hardware"/>
    <n v="1.2024900000000001"/>
    <n v="223.09647495361781"/>
    <x v="2"/>
    <s v="hardware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x v="2028"/>
    <d v="2010-03-15T21:55:00"/>
    <b v="1"/>
    <n v="79"/>
    <b v="1"/>
    <s v="technology/hardware"/>
    <n v="1.2616666666666667"/>
    <n v="47.911392405063289"/>
    <x v="2"/>
    <s v="hardware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x v="2029"/>
    <d v="2014-08-27T00:31:21"/>
    <b v="1"/>
    <n v="94"/>
    <b v="1"/>
    <s v="technology/hardware"/>
    <n v="3.6120000000000001"/>
    <n v="96.063829787234042"/>
    <x v="2"/>
    <s v="hardware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x v="2030"/>
    <d v="2012-11-29T23:54:56"/>
    <b v="1"/>
    <n v="625"/>
    <b v="1"/>
    <s v="technology/hardware"/>
    <n v="2.26239013671875"/>
    <n v="118.6144"/>
    <x v="2"/>
    <s v="hardware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x v="2031"/>
    <d v="2015-01-09T01:00:00"/>
    <b v="1"/>
    <n v="508"/>
    <b v="1"/>
    <s v="technology/hardware"/>
    <n v="1.2035"/>
    <n v="118.45472440944881"/>
    <x v="2"/>
    <s v="hardware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x v="2032"/>
    <d v="2016-12-15T05:00:00"/>
    <b v="1"/>
    <n v="531"/>
    <b v="1"/>
    <s v="technology/hardware"/>
    <n v="3.0418799999999999"/>
    <n v="143.21468926553672"/>
    <x v="2"/>
    <s v="hardware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x v="2033"/>
    <d v="2014-04-26T01:58:38"/>
    <b v="1"/>
    <n v="158"/>
    <b v="1"/>
    <s v="technology/hardware"/>
    <n v="1.7867599999999999"/>
    <n v="282.71518987341773"/>
    <x v="2"/>
    <s v="hardware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x v="2034"/>
    <d v="2015-05-07T06:58:00"/>
    <b v="1"/>
    <n v="508"/>
    <b v="1"/>
    <s v="technology/hardware"/>
    <n v="3.868199871794872"/>
    <n v="593.93620078740162"/>
    <x v="2"/>
    <s v="hardware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x v="2035"/>
    <d v="2015-12-19T01:00:00"/>
    <b v="1"/>
    <n v="644"/>
    <b v="1"/>
    <s v="technology/hardware"/>
    <n v="2.1103642500000004"/>
    <n v="262.15704968944101"/>
    <x v="2"/>
    <s v="hardware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x v="2036"/>
    <d v="2014-05-09T20:45:19"/>
    <b v="1"/>
    <n v="848"/>
    <b v="1"/>
    <s v="technology/hardware"/>
    <n v="1.3166833333333334"/>
    <n v="46.580778301886795"/>
    <x v="2"/>
    <s v="hardware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x v="2037"/>
    <d v="2013-12-30T06:02:33"/>
    <b v="1"/>
    <n v="429"/>
    <b v="1"/>
    <s v="technology/hardware"/>
    <n v="3.0047639999999998"/>
    <n v="70.041118881118877"/>
    <x v="2"/>
    <s v="hardware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x v="2038"/>
    <d v="2013-07-01T18:00:00"/>
    <b v="1"/>
    <n v="204"/>
    <b v="1"/>
    <s v="technology/hardware"/>
    <n v="4.2051249999999998"/>
    <n v="164.90686274509804"/>
    <x v="2"/>
    <s v="hardware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x v="2039"/>
    <d v="2016-12-01T04:59:00"/>
    <b v="1"/>
    <n v="379"/>
    <b v="1"/>
    <s v="technology/hardware"/>
    <n v="1.362168"/>
    <n v="449.26385224274406"/>
    <x v="2"/>
    <s v="hardware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x v="2040"/>
    <d v="2013-11-15T23:15:03"/>
    <b v="1"/>
    <n v="271"/>
    <b v="1"/>
    <s v="technology/hardware"/>
    <n v="2.4817133333333334"/>
    <n v="27.472841328413285"/>
    <x v="2"/>
    <s v="hardware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x v="2041"/>
    <d v="2016-11-10T13:37:07"/>
    <b v="0"/>
    <n v="120"/>
    <b v="1"/>
    <s v="technology/hardware"/>
    <n v="1.8186315789473684"/>
    <n v="143.97499999999999"/>
    <x v="2"/>
    <s v="hardware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x v="2042"/>
    <d v="2016-01-22T16:59:34"/>
    <b v="0"/>
    <n v="140"/>
    <b v="1"/>
    <s v="technology/hardware"/>
    <n v="1.2353000000000001"/>
    <n v="88.23571428571428"/>
    <x v="2"/>
    <s v="hardware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x v="2043"/>
    <d v="2016-12-11T04:59:00"/>
    <b v="0"/>
    <n v="193"/>
    <b v="1"/>
    <s v="technology/hardware"/>
    <n v="5.0620938628158845"/>
    <n v="36.326424870466319"/>
    <x v="2"/>
    <s v="hardware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x v="2044"/>
    <d v="2015-06-13T16:25:14"/>
    <b v="0"/>
    <n v="180"/>
    <b v="1"/>
    <s v="technology/hardware"/>
    <n v="1.0821333333333334"/>
    <n v="90.177777777777777"/>
    <x v="2"/>
    <s v="hardware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x v="2045"/>
    <d v="2012-07-09T02:07:27"/>
    <b v="0"/>
    <n v="263"/>
    <b v="1"/>
    <s v="technology/hardware"/>
    <n v="8.1918387755102042"/>
    <n v="152.62361216730039"/>
    <x v="2"/>
    <s v="hardware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x v="2046"/>
    <d v="2013-05-23T04:07:24"/>
    <b v="0"/>
    <n v="217"/>
    <b v="1"/>
    <s v="technology/hardware"/>
    <n v="1.2110000000000001"/>
    <n v="55.806451612903224"/>
    <x v="2"/>
    <s v="hardware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x v="2047"/>
    <d v="2015-04-17T00:00:00"/>
    <b v="0"/>
    <n v="443"/>
    <b v="1"/>
    <s v="technology/hardware"/>
    <n v="1.0299897959183673"/>
    <n v="227.85327313769753"/>
    <x v="2"/>
    <s v="hardware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x v="2048"/>
    <d v="2013-05-23T15:38:11"/>
    <b v="0"/>
    <n v="1373"/>
    <b v="1"/>
    <s v="technology/hardware"/>
    <n v="1.4833229411764706"/>
    <n v="91.82989803350327"/>
    <x v="2"/>
    <s v="hardware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x v="2049"/>
    <d v="2013-12-02T22:59:00"/>
    <b v="0"/>
    <n v="742"/>
    <b v="1"/>
    <s v="technology/hardware"/>
    <n v="1.2019070000000001"/>
    <n v="80.991037735849048"/>
    <x v="2"/>
    <s v="hardware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x v="2050"/>
    <d v="2015-05-31T01:42:58"/>
    <b v="0"/>
    <n v="170"/>
    <b v="1"/>
    <s v="technology/hardware"/>
    <n v="4.7327000000000004"/>
    <n v="278.39411764705881"/>
    <x v="2"/>
    <s v="hardware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x v="2051"/>
    <d v="2013-12-26T00:32:17"/>
    <b v="0"/>
    <n v="242"/>
    <b v="1"/>
    <s v="technology/hardware"/>
    <n v="1.303625"/>
    <n v="43.095041322314053"/>
    <x v="2"/>
    <s v="hardware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x v="2052"/>
    <d v="2016-02-20T02:00:53"/>
    <b v="0"/>
    <n v="541"/>
    <b v="1"/>
    <s v="technology/hardware"/>
    <n v="3.5304799999999998"/>
    <n v="326.29205175600737"/>
    <x v="2"/>
    <s v="hardware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x v="2053"/>
    <d v="2015-11-25T15:49:11"/>
    <b v="0"/>
    <n v="121"/>
    <b v="1"/>
    <s v="technology/hardware"/>
    <n v="1.0102"/>
    <n v="41.743801652892564"/>
    <x v="2"/>
    <s v="hardware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x v="2054"/>
    <d v="2014-05-02T12:30:10"/>
    <b v="0"/>
    <n v="621"/>
    <b v="1"/>
    <s v="technology/hardware"/>
    <n v="1.1359142857142857"/>
    <n v="64.020933977455712"/>
    <x v="2"/>
    <s v="hardware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x v="2055"/>
    <d v="2014-12-03T04:00:00"/>
    <b v="0"/>
    <n v="101"/>
    <b v="1"/>
    <s v="technology/hardware"/>
    <n v="1.6741666666666666"/>
    <n v="99.455445544554451"/>
    <x v="2"/>
    <s v="hardware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x v="2056"/>
    <d v="2013-04-17T18:15:42"/>
    <b v="0"/>
    <n v="554"/>
    <b v="1"/>
    <s v="technology/hardware"/>
    <n v="1.5345200000000001"/>
    <n v="138.49458483754512"/>
    <x v="2"/>
    <s v="hardware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x v="2057"/>
    <d v="2016-02-26T11:52:12"/>
    <b v="0"/>
    <n v="666"/>
    <b v="1"/>
    <s v="technology/hardware"/>
    <n v="2.022322"/>
    <n v="45.547792792792798"/>
    <x v="2"/>
    <s v="hardware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x v="2058"/>
    <d v="2015-03-02T20:00:00"/>
    <b v="0"/>
    <n v="410"/>
    <b v="1"/>
    <s v="technology/hardware"/>
    <n v="1.6828125"/>
    <n v="10.507317073170732"/>
    <x v="2"/>
    <s v="hardware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x v="2059"/>
    <d v="2016-01-31T21:59:00"/>
    <b v="0"/>
    <n v="375"/>
    <b v="1"/>
    <s v="technology/hardware"/>
    <n v="1.4345666666666668"/>
    <n v="114.76533333333333"/>
    <x v="2"/>
    <s v="hardware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x v="2060"/>
    <d v="2014-07-23T15:25:50"/>
    <b v="0"/>
    <n v="1364"/>
    <b v="1"/>
    <s v="technology/hardware"/>
    <n v="1.964"/>
    <n v="35.997067448680355"/>
    <x v="2"/>
    <s v="hardware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x v="2061"/>
    <d v="2016-12-31T18:20:54"/>
    <b v="0"/>
    <n v="35"/>
    <b v="1"/>
    <s v="technology/hardware"/>
    <n v="1.0791999999999999"/>
    <n v="154.17142857142858"/>
    <x v="2"/>
    <s v="hardware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x v="2062"/>
    <d v="2016-03-24T08:11:38"/>
    <b v="0"/>
    <n v="203"/>
    <b v="1"/>
    <s v="technology/hardware"/>
    <n v="1.14977"/>
    <n v="566.38916256157631"/>
    <x v="2"/>
    <s v="hardware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x v="2063"/>
    <d v="2016-05-15T17:35:01"/>
    <b v="0"/>
    <n v="49"/>
    <b v="1"/>
    <s v="technology/hardware"/>
    <n v="1.4804999999999999"/>
    <n v="120.85714285714286"/>
    <x v="2"/>
    <s v="hardware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x v="2064"/>
    <d v="2013-05-31T12:00:00"/>
    <b v="0"/>
    <n v="5812"/>
    <b v="1"/>
    <s v="technology/hardware"/>
    <n v="1.9116676082790633"/>
    <n v="86.163845492085343"/>
    <x v="2"/>
    <s v="hardware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x v="2065"/>
    <d v="2013-12-25T08:00:29"/>
    <b v="0"/>
    <n v="1556"/>
    <b v="1"/>
    <s v="technology/hardware"/>
    <n v="1.99215125"/>
    <n v="51.212114395886893"/>
    <x v="2"/>
    <s v="hardware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x v="2066"/>
    <d v="2014-08-23T18:31:23"/>
    <b v="0"/>
    <n v="65"/>
    <b v="1"/>
    <s v="technology/hardware"/>
    <n v="2.1859999999999999"/>
    <n v="67.261538461538464"/>
    <x v="2"/>
    <s v="hardware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x v="2067"/>
    <d v="2015-05-24T20:29:36"/>
    <b v="0"/>
    <n v="10"/>
    <b v="1"/>
    <s v="technology/hardware"/>
    <n v="1.2686868686868686"/>
    <n v="62.8"/>
    <x v="2"/>
    <s v="hardware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x v="2068"/>
    <d v="2016-10-20T20:11:55"/>
    <b v="0"/>
    <n v="76"/>
    <b v="1"/>
    <s v="technology/hardware"/>
    <n v="1.0522388"/>
    <n v="346.13118421052633"/>
    <x v="2"/>
    <s v="hardware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x v="2069"/>
    <d v="2016-01-02T23:19:51"/>
    <b v="0"/>
    <n v="263"/>
    <b v="1"/>
    <s v="technology/hardware"/>
    <n v="1.2840666000000001"/>
    <n v="244.11912547528519"/>
    <x v="2"/>
    <s v="hardware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x v="2070"/>
    <d v="2016-06-28T15:45:23"/>
    <b v="0"/>
    <n v="1530"/>
    <b v="1"/>
    <s v="technology/hardware"/>
    <n v="3.1732719999999999"/>
    <n v="259.25424836601309"/>
    <x v="2"/>
    <s v="hardware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x v="2071"/>
    <d v="2016-10-02T06:41:24"/>
    <b v="0"/>
    <n v="278"/>
    <b v="1"/>
    <s v="technology/hardware"/>
    <n v="2.8073000000000001"/>
    <n v="201.96402877697841"/>
    <x v="2"/>
    <s v="hardware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x v="2072"/>
    <d v="2016-05-07T13:57:12"/>
    <b v="0"/>
    <n v="350"/>
    <b v="1"/>
    <s v="technology/hardware"/>
    <n v="1.1073146853146854"/>
    <n v="226.20857142857142"/>
    <x v="2"/>
    <s v="hardware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x v="2073"/>
    <d v="2015-05-08T16:01:58"/>
    <b v="0"/>
    <n v="470"/>
    <b v="1"/>
    <s v="technology/hardware"/>
    <n v="1.5260429999999998"/>
    <n v="324.69"/>
    <x v="2"/>
    <s v="hardware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x v="2074"/>
    <d v="2016-05-06T19:49:42"/>
    <b v="0"/>
    <n v="3"/>
    <b v="1"/>
    <s v="technology/hardware"/>
    <n v="1.0249999999999999"/>
    <n v="205"/>
    <x v="2"/>
    <s v="hardware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x v="2075"/>
    <d v="2013-07-25T16:21:28"/>
    <b v="0"/>
    <n v="8200"/>
    <b v="1"/>
    <s v="technology/hardware"/>
    <n v="16.783738373837384"/>
    <n v="20.465926829268295"/>
    <x v="2"/>
    <s v="hardware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x v="2076"/>
    <d v="2014-07-23T21:08:09"/>
    <b v="0"/>
    <n v="8359"/>
    <b v="1"/>
    <s v="technology/hardware"/>
    <n v="5.4334915642458101"/>
    <n v="116.35303146309367"/>
    <x v="2"/>
    <s v="hardware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x v="2077"/>
    <d v="2015-06-05T21:00:00"/>
    <b v="0"/>
    <n v="188"/>
    <b v="1"/>
    <s v="technology/hardware"/>
    <n v="1.1550800000000001"/>
    <n v="307.20212765957444"/>
    <x v="2"/>
    <s v="hardware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x v="2078"/>
    <d v="2016-12-18T18:30:57"/>
    <b v="0"/>
    <n v="48"/>
    <b v="1"/>
    <s v="technology/hardware"/>
    <n v="1.3120499999999999"/>
    <n v="546.6875"/>
    <x v="2"/>
    <s v="hardware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x v="2079"/>
    <d v="2015-06-25T19:00:00"/>
    <b v="0"/>
    <n v="607"/>
    <b v="1"/>
    <s v="technology/hardware"/>
    <n v="2.8816999999999999"/>
    <n v="47.474464579901152"/>
    <x v="2"/>
    <s v="hardware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x v="2080"/>
    <d v="2015-11-11T23:58:20"/>
    <b v="0"/>
    <n v="50"/>
    <b v="1"/>
    <s v="technology/hardware"/>
    <n v="5.0780000000000003"/>
    <n v="101.56"/>
    <x v="2"/>
    <s v="hardware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x v="2081"/>
    <d v="2012-05-16T04:59:00"/>
    <b v="0"/>
    <n v="55"/>
    <b v="1"/>
    <s v="music/indie rock"/>
    <n v="1.1457142857142857"/>
    <n v="72.909090909090907"/>
    <x v="4"/>
    <s v="indie rock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x v="2082"/>
    <d v="2011-11-24T03:53:16"/>
    <b v="0"/>
    <n v="38"/>
    <b v="1"/>
    <s v="music/indie rock"/>
    <n v="1.1073333333333333"/>
    <n v="43.710526315789473"/>
    <x v="4"/>
    <s v="indie rock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x v="2083"/>
    <d v="2012-06-04T17:19:55"/>
    <b v="0"/>
    <n v="25"/>
    <b v="1"/>
    <s v="music/indie rock"/>
    <n v="1.1333333333333333"/>
    <n v="34"/>
    <x v="4"/>
    <s v="indie rock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x v="2084"/>
    <d v="2014-05-04T06:59:00"/>
    <b v="0"/>
    <n v="46"/>
    <b v="1"/>
    <s v="music/indie rock"/>
    <n v="1.0833333333333333"/>
    <n v="70.652173913043484"/>
    <x v="4"/>
    <s v="indie rock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x v="2085"/>
    <d v="2012-07-15T20:03:07"/>
    <b v="0"/>
    <n v="83"/>
    <b v="1"/>
    <s v="music/indie rock"/>
    <n v="1.2353333333333334"/>
    <n v="89.301204819277103"/>
    <x v="4"/>
    <s v="indie rock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x v="2086"/>
    <d v="2011-12-14T04:59:00"/>
    <b v="0"/>
    <n v="35"/>
    <b v="1"/>
    <s v="music/indie rock"/>
    <n v="1.0069999999999999"/>
    <n v="115.08571428571429"/>
    <x v="4"/>
    <s v="indie rock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x v="2087"/>
    <d v="2011-09-08T04:54:18"/>
    <b v="0"/>
    <n v="25"/>
    <b v="1"/>
    <s v="music/indie rock"/>
    <n v="1.0353333333333334"/>
    <n v="62.12"/>
    <x v="4"/>
    <s v="indie rock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x v="2088"/>
    <d v="2010-09-11T03:59:00"/>
    <b v="0"/>
    <n v="75"/>
    <b v="1"/>
    <s v="music/indie rock"/>
    <n v="1.1551066666666667"/>
    <n v="46.204266666666669"/>
    <x v="4"/>
    <s v="indie rock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x v="2089"/>
    <d v="2013-08-02T01:49:54"/>
    <b v="0"/>
    <n v="62"/>
    <b v="1"/>
    <s v="music/indie rock"/>
    <n v="1.2040040000000001"/>
    <n v="48.54854838709678"/>
    <x v="4"/>
    <s v="indie rock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x v="2090"/>
    <d v="2013-02-24T09:09:15"/>
    <b v="0"/>
    <n v="160"/>
    <b v="1"/>
    <s v="music/indie rock"/>
    <n v="1.1504037499999999"/>
    <n v="57.520187499999999"/>
    <x v="4"/>
    <s v="indie rock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x v="2091"/>
    <d v="2011-03-01T20:00:00"/>
    <b v="0"/>
    <n v="246"/>
    <b v="1"/>
    <s v="music/indie rock"/>
    <n v="1.2046777777777777"/>
    <n v="88.147154471544724"/>
    <x v="4"/>
    <s v="indie rock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x v="2092"/>
    <d v="2011-10-07T16:58:52"/>
    <b v="0"/>
    <n v="55"/>
    <b v="1"/>
    <s v="music/indie rock"/>
    <n v="1.0128333333333333"/>
    <n v="110.49090909090908"/>
    <x v="4"/>
    <s v="indie rock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x v="2093"/>
    <d v="2012-12-22T21:30:32"/>
    <b v="0"/>
    <n v="23"/>
    <b v="1"/>
    <s v="music/indie rock"/>
    <n v="1.0246666666666666"/>
    <n v="66.826086956521735"/>
    <x v="4"/>
    <s v="indie rock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x v="2094"/>
    <d v="2012-03-05T03:00:00"/>
    <b v="0"/>
    <n v="72"/>
    <b v="1"/>
    <s v="music/indie rock"/>
    <n v="1.2054285714285715"/>
    <n v="58.597222222222221"/>
    <x v="4"/>
    <s v="indie rock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x v="2095"/>
    <d v="2011-10-02T17:36:13"/>
    <b v="0"/>
    <n v="22"/>
    <b v="1"/>
    <s v="music/indie rock"/>
    <n v="1"/>
    <n v="113.63636363636364"/>
    <x v="4"/>
    <s v="indie rock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x v="2096"/>
    <d v="2012-10-26T03:59:00"/>
    <b v="0"/>
    <n v="14"/>
    <b v="1"/>
    <s v="music/indie rock"/>
    <n v="1.0166666666666666"/>
    <n v="43.571428571428569"/>
    <x v="4"/>
    <s v="indie rock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x v="2097"/>
    <d v="2011-12-01T15:02:15"/>
    <b v="0"/>
    <n v="38"/>
    <b v="1"/>
    <s v="music/indie rock"/>
    <n v="1"/>
    <n v="78.94736842105263"/>
    <x v="4"/>
    <s v="indie rock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x v="2098"/>
    <d v="2012-03-08T02:43:55"/>
    <b v="0"/>
    <n v="32"/>
    <b v="1"/>
    <s v="music/indie rock"/>
    <n v="1.0033333333333334"/>
    <n v="188.125"/>
    <x v="4"/>
    <s v="indie rock"/>
  </r>
  <r>
    <n v="2099"/>
    <s v="Roosevelt Died."/>
    <s v="Our tour van died, we need help!"/>
    <n v="3000"/>
    <n v="3971"/>
    <x v="0"/>
    <s v="US"/>
    <s v="USD"/>
    <n v="1435808400"/>
    <n v="1434650084"/>
    <x v="2099"/>
    <d v="2015-07-02T03:40:00"/>
    <b v="0"/>
    <n v="63"/>
    <b v="1"/>
    <s v="music/indie rock"/>
    <n v="1.3236666666666668"/>
    <n v="63.031746031746032"/>
    <x v="4"/>
    <s v="indie rock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x v="2100"/>
    <d v="2012-06-30T03:59:00"/>
    <b v="0"/>
    <n v="27"/>
    <b v="1"/>
    <s v="music/indie rock"/>
    <n v="1.3666666666666667"/>
    <n v="30.37037037037037"/>
    <x v="4"/>
    <s v="indie rock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x v="2101"/>
    <d v="2012-02-13T03:35:14"/>
    <b v="0"/>
    <n v="44"/>
    <b v="1"/>
    <s v="music/indie rock"/>
    <n v="1.1325000000000001"/>
    <n v="51.477272727272727"/>
    <x v="4"/>
    <s v="indie rock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x v="2102"/>
    <d v="2011-05-05T20:50:48"/>
    <b v="0"/>
    <n v="38"/>
    <b v="1"/>
    <s v="music/indie rock"/>
    <n v="1.36"/>
    <n v="35.789473684210527"/>
    <x v="4"/>
    <s v="indie rock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x v="2103"/>
    <d v="2012-11-09T19:07:07"/>
    <b v="0"/>
    <n v="115"/>
    <b v="1"/>
    <s v="music/indie rock"/>
    <n v="1.4612318374694613"/>
    <n v="98.817391304347822"/>
    <x v="4"/>
    <s v="indie rock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x v="2104"/>
    <d v="2013-05-31T00:00:00"/>
    <b v="0"/>
    <n v="37"/>
    <b v="1"/>
    <s v="music/indie rock"/>
    <n v="1.2949999999999999"/>
    <n v="28"/>
    <x v="4"/>
    <s v="indie rock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x v="2105"/>
    <d v="2014-11-21T04:00:00"/>
    <b v="0"/>
    <n v="99"/>
    <b v="1"/>
    <s v="music/indie rock"/>
    <n v="2.54"/>
    <n v="51.313131313131315"/>
    <x v="4"/>
    <s v="indie rock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x v="2106"/>
    <d v="2013-01-26T05:09:34"/>
    <b v="0"/>
    <n v="44"/>
    <b v="1"/>
    <s v="music/indie rock"/>
    <n v="1.0704545454545455"/>
    <n v="53.522727272727273"/>
    <x v="4"/>
    <s v="indie rock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x v="2107"/>
    <d v="2014-11-12T18:03:13"/>
    <b v="0"/>
    <n v="58"/>
    <b v="1"/>
    <s v="music/indie rock"/>
    <n v="1.0773299999999999"/>
    <n v="37.149310344827583"/>
    <x v="4"/>
    <s v="indie rock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x v="2108"/>
    <d v="2012-09-10T03:55:00"/>
    <b v="0"/>
    <n v="191"/>
    <b v="1"/>
    <s v="music/indie rock"/>
    <n v="1.0731250000000001"/>
    <n v="89.895287958115176"/>
    <x v="4"/>
    <s v="indie rock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x v="2109"/>
    <d v="2015-07-05T17:00:17"/>
    <b v="0"/>
    <n v="40"/>
    <b v="1"/>
    <s v="music/indie rock"/>
    <n v="1.06525"/>
    <n v="106.52500000000001"/>
    <x v="4"/>
    <s v="indie rock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x v="2110"/>
    <d v="2014-05-28T04:59:00"/>
    <b v="0"/>
    <n v="38"/>
    <b v="1"/>
    <s v="music/indie rock"/>
    <n v="1.0035000000000001"/>
    <n v="52.815789473684212"/>
    <x v="4"/>
    <s v="indie rock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x v="2111"/>
    <d v="2011-08-15T01:00:00"/>
    <b v="0"/>
    <n v="39"/>
    <b v="1"/>
    <s v="music/indie rock"/>
    <n v="1.0649999999999999"/>
    <n v="54.615384615384613"/>
    <x v="4"/>
    <s v="indie rock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x v="2112"/>
    <d v="2013-04-15T22:16:33"/>
    <b v="0"/>
    <n v="11"/>
    <b v="1"/>
    <s v="music/indie rock"/>
    <n v="1"/>
    <n v="27.272727272727273"/>
    <x v="4"/>
    <s v="indie rock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x v="2113"/>
    <d v="2014-09-23T20:46:16"/>
    <b v="0"/>
    <n v="107"/>
    <b v="1"/>
    <s v="music/indie rock"/>
    <n v="1.0485714285714285"/>
    <n v="68.598130841121488"/>
    <x v="4"/>
    <s v="indie rock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x v="2114"/>
    <d v="2010-12-09T04:59:00"/>
    <b v="0"/>
    <n v="147"/>
    <b v="1"/>
    <s v="music/indie rock"/>
    <n v="1.0469999999999999"/>
    <n v="35.612244897959187"/>
    <x v="4"/>
    <s v="indie rock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x v="2115"/>
    <d v="2011-02-20T01:56:41"/>
    <b v="0"/>
    <n v="36"/>
    <b v="1"/>
    <s v="music/indie rock"/>
    <n v="2.2566666666666668"/>
    <n v="94.027777777777771"/>
    <x v="4"/>
    <s v="indie rock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x v="2116"/>
    <d v="2012-10-02T18:40:03"/>
    <b v="0"/>
    <n v="92"/>
    <b v="1"/>
    <s v="music/indie rock"/>
    <n v="1.0090416666666666"/>
    <n v="526.45652173913038"/>
    <x v="4"/>
    <s v="indie rock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x v="2117"/>
    <d v="2015-10-27T04:59:00"/>
    <b v="0"/>
    <n v="35"/>
    <b v="1"/>
    <s v="music/indie rock"/>
    <n v="1.4775"/>
    <n v="50.657142857142858"/>
    <x v="4"/>
    <s v="indie rock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x v="2118"/>
    <d v="2011-07-24T20:08:56"/>
    <b v="0"/>
    <n v="17"/>
    <b v="1"/>
    <s v="music/indie rock"/>
    <n v="1.3461099999999999"/>
    <n v="79.182941176470578"/>
    <x v="4"/>
    <s v="indie rock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x v="2119"/>
    <d v="2012-08-16T03:07:25"/>
    <b v="0"/>
    <n v="22"/>
    <b v="1"/>
    <s v="music/indie rock"/>
    <n v="1.0075000000000001"/>
    <n v="91.590909090909093"/>
    <x v="4"/>
    <s v="indie rock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x v="2120"/>
    <d v="2014-01-01T23:08:56"/>
    <b v="0"/>
    <n v="69"/>
    <b v="1"/>
    <s v="music/indie rock"/>
    <n v="1.00880375"/>
    <n v="116.96275362318841"/>
    <x v="4"/>
    <s v="indie rock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x v="2121"/>
    <d v="2017-01-11T17:49:08"/>
    <b v="0"/>
    <n v="10"/>
    <b v="0"/>
    <s v="games/video games"/>
    <n v="5.6800000000000002E-3"/>
    <n v="28.4"/>
    <x v="6"/>
    <s v="video games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x v="2122"/>
    <d v="2017-01-07T07:12:49"/>
    <b v="0"/>
    <n v="3"/>
    <b v="0"/>
    <s v="games/video games"/>
    <n v="3.875E-3"/>
    <n v="103.33333333333333"/>
    <x v="6"/>
    <s v="video games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x v="2123"/>
    <d v="2010-03-15T06:59:00"/>
    <b v="0"/>
    <n v="5"/>
    <b v="0"/>
    <s v="games/video games"/>
    <n v="0.1"/>
    <n v="10"/>
    <x v="6"/>
    <s v="video games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x v="2124"/>
    <d v="2010-11-30T05:00:00"/>
    <b v="0"/>
    <n v="5"/>
    <b v="0"/>
    <s v="games/video games"/>
    <n v="0.10454545454545454"/>
    <n v="23"/>
    <x v="6"/>
    <s v="video games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x v="2125"/>
    <d v="2015-08-05T00:33:53"/>
    <b v="0"/>
    <n v="27"/>
    <b v="0"/>
    <s v="games/video games"/>
    <n v="1.4200000000000001E-2"/>
    <n v="31.555555555555557"/>
    <x v="6"/>
    <s v="video games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x v="2126"/>
    <d v="2014-12-08T23:21:27"/>
    <b v="0"/>
    <n v="2"/>
    <b v="0"/>
    <s v="games/video games"/>
    <n v="5.0000000000000001E-4"/>
    <n v="5"/>
    <x v="6"/>
    <s v="video games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x v="2127"/>
    <d v="2015-03-12T11:07:43"/>
    <b v="0"/>
    <n v="236"/>
    <b v="0"/>
    <s v="games/video games"/>
    <n v="0.28842857142857142"/>
    <n v="34.220338983050844"/>
    <x v="6"/>
    <s v="video games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x v="2128"/>
    <d v="2014-09-21T18:32:49"/>
    <b v="0"/>
    <n v="1"/>
    <b v="0"/>
    <s v="games/video games"/>
    <n v="1.6666666666666668E-3"/>
    <n v="25"/>
    <x v="6"/>
    <s v="video games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x v="2129"/>
    <d v="2016-03-10T00:35:00"/>
    <b v="0"/>
    <n v="12"/>
    <b v="0"/>
    <s v="games/video games"/>
    <n v="0.11799999999999999"/>
    <n v="19.666666666666668"/>
    <x v="6"/>
    <s v="video games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x v="2130"/>
    <d v="2014-08-16T02:04:23"/>
    <b v="0"/>
    <n v="4"/>
    <b v="0"/>
    <s v="games/video games"/>
    <n v="2.0238095238095236E-3"/>
    <n v="21.25"/>
    <x v="6"/>
    <s v="video games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x v="2131"/>
    <d v="2015-07-12T04:58:11"/>
    <b v="0"/>
    <n v="3"/>
    <b v="0"/>
    <s v="games/video games"/>
    <n v="0.05"/>
    <n v="8.3333333333333339"/>
    <x v="6"/>
    <s v="video games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x v="2132"/>
    <d v="2014-02-03T11:41:32"/>
    <b v="0"/>
    <n v="99"/>
    <b v="0"/>
    <s v="games/video games"/>
    <n v="2.1129899999999997E-2"/>
    <n v="21.34333333333333"/>
    <x v="6"/>
    <s v="video games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x v="2133"/>
    <d v="2011-04-24T06:59:00"/>
    <b v="0"/>
    <n v="3"/>
    <b v="0"/>
    <s v="games/video games"/>
    <n v="1.6E-2"/>
    <n v="5.333333333333333"/>
    <x v="6"/>
    <s v="video games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x v="2134"/>
    <d v="2013-04-27T21:16:31"/>
    <b v="0"/>
    <n v="3"/>
    <b v="0"/>
    <s v="games/video games"/>
    <n v="1.7333333333333333E-2"/>
    <n v="34.666666666666664"/>
    <x v="6"/>
    <s v="video games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x v="2135"/>
    <d v="2012-10-04T23:07:13"/>
    <b v="0"/>
    <n v="22"/>
    <b v="0"/>
    <s v="games/video games"/>
    <n v="9.5600000000000004E-2"/>
    <n v="21.727272727272727"/>
    <x v="6"/>
    <s v="video games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x v="2136"/>
    <d v="2013-10-19T12:13:06"/>
    <b v="0"/>
    <n v="4"/>
    <b v="0"/>
    <s v="games/video games"/>
    <n v="5.9612499999999998E-4"/>
    <n v="11.922499999999999"/>
    <x v="6"/>
    <s v="video games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x v="2137"/>
    <d v="2014-12-05T18:30:29"/>
    <b v="0"/>
    <n v="534"/>
    <b v="0"/>
    <s v="games/video games"/>
    <n v="0.28405999999999998"/>
    <n v="26.59737827715356"/>
    <x v="6"/>
    <s v="video games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x v="2138"/>
    <d v="2013-11-09T01:18:59"/>
    <b v="0"/>
    <n v="12"/>
    <b v="0"/>
    <s v="games/video games"/>
    <n v="0.128"/>
    <n v="10.666666666666666"/>
    <x v="6"/>
    <s v="video games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x v="2139"/>
    <d v="2016-11-03T18:00:08"/>
    <b v="0"/>
    <n v="56"/>
    <b v="0"/>
    <s v="games/video games"/>
    <n v="5.4199999999999998E-2"/>
    <n v="29.035714285714285"/>
    <x v="6"/>
    <s v="video games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x v="2140"/>
    <d v="2013-01-11T20:00:24"/>
    <b v="0"/>
    <n v="11"/>
    <b v="0"/>
    <s v="games/video games"/>
    <n v="1.1199999999999999E-3"/>
    <n v="50.909090909090907"/>
    <x v="6"/>
    <s v="video games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x v="2141"/>
    <d v="2014-11-14T06:39:19"/>
    <b v="0"/>
    <n v="0"/>
    <b v="0"/>
    <s v="games/video games"/>
    <n v="0"/>
    <e v="#DIV/0!"/>
    <x v="6"/>
    <s v="video games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x v="2142"/>
    <d v="2015-12-30T16:50:10"/>
    <b v="0"/>
    <n v="12"/>
    <b v="0"/>
    <s v="games/video games"/>
    <n v="5.7238095238095241E-2"/>
    <n v="50.083333333333336"/>
    <x v="6"/>
    <s v="video games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x v="2143"/>
    <d v="2010-07-21T19:00:00"/>
    <b v="0"/>
    <n v="5"/>
    <b v="0"/>
    <s v="games/video games"/>
    <n v="0.1125"/>
    <n v="45"/>
    <x v="6"/>
    <s v="video games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x v="2144"/>
    <d v="2013-09-14T13:07:20"/>
    <b v="0"/>
    <n v="24"/>
    <b v="0"/>
    <s v="games/video games"/>
    <n v="1.7098591549295775E-2"/>
    <n v="25.291666666666668"/>
    <x v="6"/>
    <s v="video games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x v="2145"/>
    <d v="2013-11-27T06:41:54"/>
    <b v="0"/>
    <n v="89"/>
    <b v="0"/>
    <s v="games/video games"/>
    <n v="0.30433333333333334"/>
    <n v="51.292134831460672"/>
    <x v="6"/>
    <s v="video games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x v="2146"/>
    <d v="2016-02-11T16:18:30"/>
    <b v="0"/>
    <n v="1"/>
    <b v="0"/>
    <s v="games/video games"/>
    <n v="2.0000000000000001E-4"/>
    <n v="1"/>
    <x v="6"/>
    <s v="video games"/>
  </r>
  <r>
    <n v="2147"/>
    <s v="Johnny Rocketfingers 3"/>
    <s v="A Point and Click Adventure on Steroids."/>
    <n v="390000"/>
    <n v="2716"/>
    <x v="2"/>
    <s v="US"/>
    <s v="USD"/>
    <n v="1416125148"/>
    <n v="1413356748"/>
    <x v="2147"/>
    <d v="2014-11-16T08:05:48"/>
    <b v="0"/>
    <n v="55"/>
    <b v="0"/>
    <s v="games/video games"/>
    <n v="6.9641025641025639E-3"/>
    <n v="49.381818181818183"/>
    <x v="6"/>
    <s v="video games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x v="2148"/>
    <d v="2015-04-02T16:36:22"/>
    <b v="0"/>
    <n v="2"/>
    <b v="0"/>
    <s v="games/video games"/>
    <n v="0.02"/>
    <n v="1"/>
    <x v="6"/>
    <s v="video games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x v="2149"/>
    <d v="2010-07-31T00:00:00"/>
    <b v="0"/>
    <n v="0"/>
    <b v="0"/>
    <s v="games/video games"/>
    <n v="0"/>
    <e v="#DIV/0!"/>
    <x v="6"/>
    <s v="video games"/>
  </r>
  <r>
    <n v="2150"/>
    <s v="The Unknown Door"/>
    <s v="A pixel styled open world detective game."/>
    <n v="50000"/>
    <n v="405"/>
    <x v="2"/>
    <s v="NO"/>
    <s v="NOK"/>
    <n v="1468392599"/>
    <n v="1465800599"/>
    <x v="2150"/>
    <d v="2016-07-13T06:49:59"/>
    <b v="0"/>
    <n v="4"/>
    <b v="0"/>
    <s v="games/video games"/>
    <n v="8.0999999999999996E-3"/>
    <n v="101.25"/>
    <x v="6"/>
    <s v="video games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x v="2151"/>
    <d v="2016-06-29T20:20:14"/>
    <b v="0"/>
    <n v="6"/>
    <b v="0"/>
    <s v="games/video games"/>
    <n v="2.6222222222222224E-3"/>
    <n v="19.666666666666668"/>
    <x v="6"/>
    <s v="video games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x v="2152"/>
    <d v="2014-03-15T18:58:29"/>
    <b v="0"/>
    <n v="4"/>
    <b v="0"/>
    <s v="games/video games"/>
    <n v="1.6666666666666668E-3"/>
    <n v="12.5"/>
    <x v="6"/>
    <s v="video games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x v="2153"/>
    <d v="2015-01-10T07:59:00"/>
    <b v="0"/>
    <n v="4"/>
    <b v="0"/>
    <s v="games/video games"/>
    <n v="9.1244548809124457E-5"/>
    <n v="8.5"/>
    <x v="6"/>
    <s v="video games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x v="2154"/>
    <d v="2014-01-28T15:10:27"/>
    <b v="0"/>
    <n v="2"/>
    <b v="0"/>
    <s v="games/video games"/>
    <n v="8.0000000000000002E-3"/>
    <n v="1"/>
    <x v="6"/>
    <s v="video games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x v="2155"/>
    <d v="2016-03-31T16:56:25"/>
    <b v="0"/>
    <n v="5"/>
    <b v="0"/>
    <s v="games/video games"/>
    <n v="2.3E-2"/>
    <n v="23"/>
    <x v="6"/>
    <s v="video games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x v="2156"/>
    <d v="2013-09-16T20:30:06"/>
    <b v="0"/>
    <n v="83"/>
    <b v="0"/>
    <s v="games/video games"/>
    <n v="2.6660714285714284E-2"/>
    <n v="17.987951807228917"/>
    <x v="6"/>
    <s v="video games"/>
  </r>
  <r>
    <n v="2157"/>
    <s v="Nin"/>
    <s v="Gamers and 90's fans unite in this small tale of epic proportions!"/>
    <n v="75000"/>
    <n v="21144"/>
    <x v="2"/>
    <s v="US"/>
    <s v="USD"/>
    <n v="1482479940"/>
    <n v="1479684783"/>
    <x v="2157"/>
    <d v="2016-12-23T07:59:00"/>
    <b v="0"/>
    <n v="57"/>
    <b v="0"/>
    <s v="games/video games"/>
    <n v="0.28192"/>
    <n v="370.94736842105266"/>
    <x v="6"/>
    <s v="video games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x v="2158"/>
    <d v="2013-02-04T20:29:34"/>
    <b v="0"/>
    <n v="311"/>
    <b v="0"/>
    <s v="games/video games"/>
    <n v="6.5900366666666668E-2"/>
    <n v="63.569485530546629"/>
    <x v="6"/>
    <s v="video games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x v="2159"/>
    <d v="2011-07-16T17:32:54"/>
    <b v="0"/>
    <n v="2"/>
    <b v="0"/>
    <s v="games/video games"/>
    <n v="7.2222222222222219E-3"/>
    <n v="13"/>
    <x v="6"/>
    <s v="video games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x v="2160"/>
    <d v="2012-05-19T17:05:05"/>
    <b v="0"/>
    <n v="16"/>
    <b v="0"/>
    <s v="games/video games"/>
    <n v="8.5000000000000006E-3"/>
    <n v="5.3125"/>
    <x v="6"/>
    <s v="video games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x v="2161"/>
    <d v="2015-09-23T20:27:39"/>
    <b v="0"/>
    <n v="13"/>
    <b v="1"/>
    <s v="music/rock"/>
    <n v="1.1575"/>
    <n v="35.615384615384613"/>
    <x v="4"/>
    <s v="rock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x v="2162"/>
    <d v="2014-07-24T18:23:11"/>
    <b v="0"/>
    <n v="58"/>
    <b v="1"/>
    <s v="music/rock"/>
    <n v="1.1226666666666667"/>
    <n v="87.103448275862064"/>
    <x v="4"/>
    <s v="rock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x v="2163"/>
    <d v="2015-06-08T03:50:00"/>
    <b v="0"/>
    <n v="44"/>
    <b v="1"/>
    <s v="music/rock"/>
    <n v="1.3220000000000001"/>
    <n v="75.11363636363636"/>
    <x v="4"/>
    <s v="rock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x v="2164"/>
    <d v="2016-06-25T03:59:00"/>
    <b v="0"/>
    <n v="83"/>
    <b v="1"/>
    <s v="music/rock"/>
    <n v="1.0263636363636364"/>
    <n v="68.01204819277109"/>
    <x v="4"/>
    <s v="rock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x v="2165"/>
    <d v="2016-04-08T15:00:35"/>
    <b v="0"/>
    <n v="117"/>
    <b v="1"/>
    <s v="music/rock"/>
    <n v="1.3864000000000001"/>
    <n v="29.623931623931625"/>
    <x v="4"/>
    <s v="rock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x v="2166"/>
    <d v="2014-12-05T21:06:58"/>
    <b v="0"/>
    <n v="32"/>
    <b v="1"/>
    <s v="music/rock"/>
    <n v="1.466"/>
    <n v="91.625"/>
    <x v="4"/>
    <s v="rock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x v="2167"/>
    <d v="2012-09-15T01:35:37"/>
    <b v="0"/>
    <n v="8"/>
    <b v="1"/>
    <s v="music/rock"/>
    <n v="1.2"/>
    <n v="22.5"/>
    <x v="4"/>
    <s v="rock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x v="2168"/>
    <d v="2017-02-10T05:00:00"/>
    <b v="0"/>
    <n v="340"/>
    <b v="1"/>
    <s v="music/rock"/>
    <n v="1.215816111111111"/>
    <n v="64.366735294117646"/>
    <x v="4"/>
    <s v="rock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x v="2169"/>
    <d v="2017-03-02T16:49:11"/>
    <b v="0"/>
    <n v="7"/>
    <b v="1"/>
    <s v="music/rock"/>
    <n v="1"/>
    <n v="21.857142857142858"/>
    <x v="4"/>
    <s v="rock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x v="2170"/>
    <d v="2015-08-22T18:00:22"/>
    <b v="0"/>
    <n v="19"/>
    <b v="1"/>
    <s v="music/rock"/>
    <n v="1.8085714285714285"/>
    <n v="33.315789473684212"/>
    <x v="4"/>
    <s v="rock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x v="2171"/>
    <d v="2015-06-22T05:00:00"/>
    <b v="0"/>
    <n v="47"/>
    <b v="1"/>
    <s v="music/rock"/>
    <n v="1.0607500000000001"/>
    <n v="90.276595744680847"/>
    <x v="4"/>
    <s v="rock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x v="2172"/>
    <d v="2015-04-18T13:55:20"/>
    <b v="0"/>
    <n v="13"/>
    <b v="1"/>
    <s v="music/rock"/>
    <n v="1"/>
    <n v="76.92307692307692"/>
    <x v="4"/>
    <s v="rock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x v="2173"/>
    <d v="2013-09-10T03:59:00"/>
    <b v="0"/>
    <n v="90"/>
    <b v="1"/>
    <s v="music/rock"/>
    <n v="1.2692857142857144"/>
    <n v="59.233333333333334"/>
    <x v="4"/>
    <s v="rock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x v="2174"/>
    <d v="2016-05-05T13:01:47"/>
    <b v="0"/>
    <n v="63"/>
    <b v="1"/>
    <s v="music/rock"/>
    <n v="1.0297499999999999"/>
    <n v="65.38095238095238"/>
    <x v="4"/>
    <s v="rock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x v="2175"/>
    <d v="2016-07-21T00:13:06"/>
    <b v="0"/>
    <n v="26"/>
    <b v="1"/>
    <s v="music/rock"/>
    <n v="2.5"/>
    <n v="67.307692307692307"/>
    <x v="4"/>
    <s v="rock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x v="2176"/>
    <d v="2015-05-02T15:11:49"/>
    <b v="0"/>
    <n v="71"/>
    <b v="1"/>
    <s v="music/rock"/>
    <n v="1.2602"/>
    <n v="88.74647887323944"/>
    <x v="4"/>
    <s v="rock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x v="2177"/>
    <d v="2016-06-06T06:01:07"/>
    <b v="0"/>
    <n v="38"/>
    <b v="1"/>
    <s v="music/rock"/>
    <n v="1.0012000000000001"/>
    <n v="65.868421052631575"/>
    <x v="4"/>
    <s v="rock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x v="2178"/>
    <d v="2017-01-18T15:16:37"/>
    <b v="0"/>
    <n v="859"/>
    <b v="1"/>
    <s v="music/rock"/>
    <n v="1.3864000000000001"/>
    <n v="40.349243306169967"/>
    <x v="4"/>
    <s v="rock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x v="2179"/>
    <d v="2015-04-11T04:06:32"/>
    <b v="0"/>
    <n v="21"/>
    <b v="1"/>
    <s v="music/rock"/>
    <n v="1.6140000000000001"/>
    <n v="76.857142857142861"/>
    <x v="4"/>
    <s v="rock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x v="2180"/>
    <d v="2015-11-13T17:04:28"/>
    <b v="0"/>
    <n v="78"/>
    <b v="1"/>
    <s v="music/rock"/>
    <n v="1.071842"/>
    <n v="68.707820512820518"/>
    <x v="4"/>
    <s v="rock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x v="2181"/>
    <d v="2017-02-21T00:07:33"/>
    <b v="0"/>
    <n v="53"/>
    <b v="1"/>
    <s v="games/tabletop games"/>
    <n v="1.5309999999999999"/>
    <n v="57.773584905660378"/>
    <x v="6"/>
    <s v="tabletop g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x v="2182"/>
    <d v="2014-10-02T21:37:05"/>
    <b v="0"/>
    <n v="356"/>
    <b v="1"/>
    <s v="games/tabletop games"/>
    <n v="5.2416666666666663"/>
    <n v="44.171348314606739"/>
    <x v="6"/>
    <s v="tabletop games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x v="2183"/>
    <d v="2017-02-09T05:00:00"/>
    <b v="0"/>
    <n v="279"/>
    <b v="1"/>
    <s v="games/tabletop games"/>
    <n v="4.8927777777777779"/>
    <n v="31.566308243727597"/>
    <x v="6"/>
    <s v="tabletop games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x v="2184"/>
    <d v="2016-01-25T16:00:00"/>
    <b v="1"/>
    <n v="266"/>
    <b v="1"/>
    <s v="games/tabletop games"/>
    <n v="2.8473999999999999"/>
    <n v="107.04511278195488"/>
    <x v="6"/>
    <s v="tabletop games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x v="2185"/>
    <d v="2013-03-26T08:23:59"/>
    <b v="0"/>
    <n v="623"/>
    <b v="1"/>
    <s v="games/tabletop games"/>
    <n v="18.569700000000001"/>
    <n v="149.03451043338683"/>
    <x v="6"/>
    <s v="tabletop games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x v="2186"/>
    <d v="2016-09-07T02:00:00"/>
    <b v="0"/>
    <n v="392"/>
    <b v="1"/>
    <s v="games/tabletop games"/>
    <n v="1.0967499999999999"/>
    <n v="55.956632653061227"/>
    <x v="6"/>
    <s v="tabletop games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x v="2187"/>
    <d v="2015-04-03T03:59:00"/>
    <b v="1"/>
    <n v="3562"/>
    <b v="1"/>
    <s v="games/tabletop games"/>
    <n v="10.146425000000001"/>
    <n v="56.970381807973048"/>
    <x v="6"/>
    <s v="tabletop games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x v="2188"/>
    <d v="2016-10-25T17:00:00"/>
    <b v="0"/>
    <n v="514"/>
    <b v="1"/>
    <s v="games/tabletop games"/>
    <n v="4.1217692027666546"/>
    <n v="44.056420233463037"/>
    <x v="6"/>
    <s v="tabletop games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x v="2189"/>
    <d v="2016-04-21T22:00:00"/>
    <b v="0"/>
    <n v="88"/>
    <b v="1"/>
    <s v="games/tabletop games"/>
    <n v="5.0324999999999998"/>
    <n v="68.625"/>
    <x v="6"/>
    <s v="tabletop games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x v="2190"/>
    <d v="2016-03-23T06:59:00"/>
    <b v="0"/>
    <n v="537"/>
    <b v="1"/>
    <s v="games/tabletop games"/>
    <n v="1.8461052631578947"/>
    <n v="65.318435754189949"/>
    <x v="6"/>
    <s v="tabletop games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x v="2191"/>
    <d v="2017-02-14T20:00:27"/>
    <b v="0"/>
    <n v="25"/>
    <b v="1"/>
    <s v="games/tabletop games"/>
    <n v="1.1973333333333334"/>
    <n v="35.92"/>
    <x v="6"/>
    <s v="tabletop games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x v="2192"/>
    <d v="2016-12-15T23:00:00"/>
    <b v="0"/>
    <n v="3238"/>
    <b v="1"/>
    <s v="games/tabletop games"/>
    <n v="10.812401666666668"/>
    <n v="40.070667078443485"/>
    <x v="6"/>
    <s v="tabletop games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x v="2193"/>
    <d v="2016-11-21T04:59:00"/>
    <b v="0"/>
    <n v="897"/>
    <b v="1"/>
    <s v="games/tabletop games"/>
    <n v="4.5237333333333334"/>
    <n v="75.647714604236342"/>
    <x v="6"/>
    <s v="tabletop games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x v="2194"/>
    <d v="2016-03-26T17:11:30"/>
    <b v="0"/>
    <n v="878"/>
    <b v="1"/>
    <s v="games/tabletop games"/>
    <n v="5.3737000000000004"/>
    <n v="61.203872437357631"/>
    <x v="6"/>
    <s v="tabletop games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x v="2195"/>
    <d v="2015-08-11T18:31:40"/>
    <b v="0"/>
    <n v="115"/>
    <b v="1"/>
    <s v="games/tabletop games"/>
    <n v="1.2032608695652174"/>
    <n v="48.130434782608695"/>
    <x v="6"/>
    <s v="tabletop games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x v="2196"/>
    <d v="2016-12-02T07:00:00"/>
    <b v="0"/>
    <n v="234"/>
    <b v="1"/>
    <s v="games/tabletop games"/>
    <n v="1.1383571428571428"/>
    <n v="68.106837606837601"/>
    <x v="6"/>
    <s v="tabletop games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x v="2197"/>
    <d v="2015-02-28T14:00:59"/>
    <b v="0"/>
    <n v="4330"/>
    <b v="1"/>
    <s v="games/tabletop games"/>
    <n v="9.5103109999999997"/>
    <n v="65.891300230946882"/>
    <x v="6"/>
    <s v="tabletop games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x v="2198"/>
    <d v="2015-11-14T13:20:00"/>
    <b v="0"/>
    <n v="651"/>
    <b v="1"/>
    <s v="games/tabletop games"/>
    <n v="1.3289249999999999"/>
    <n v="81.654377880184327"/>
    <x v="6"/>
    <s v="tabletop games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x v="2199"/>
    <d v="2015-10-15T09:59:58"/>
    <b v="1"/>
    <n v="251"/>
    <b v="1"/>
    <s v="games/tabletop games"/>
    <n v="1.4697777777777778"/>
    <n v="52.701195219123505"/>
    <x v="6"/>
    <s v="tabletop games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x v="2200"/>
    <d v="2015-07-06T03:00:00"/>
    <b v="0"/>
    <n v="263"/>
    <b v="1"/>
    <s v="games/tabletop games"/>
    <n v="5.4215"/>
    <n v="41.228136882129277"/>
    <x v="6"/>
    <s v="tabletop games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x v="2201"/>
    <d v="2013-01-16T20:19:25"/>
    <b v="0"/>
    <n v="28"/>
    <b v="1"/>
    <s v="music/electronic music"/>
    <n v="3.8271818181818182"/>
    <n v="15.035357142857142"/>
    <x v="4"/>
    <s v="electronic music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x v="2202"/>
    <d v="2012-11-01T20:22:48"/>
    <b v="0"/>
    <n v="721"/>
    <b v="1"/>
    <s v="music/electronic music"/>
    <n v="7.0418124999999998"/>
    <n v="39.066920943134534"/>
    <x v="4"/>
    <s v="electronic music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x v="2203"/>
    <d v="2015-09-24T20:38:02"/>
    <b v="0"/>
    <n v="50"/>
    <b v="1"/>
    <s v="music/electronic music"/>
    <n v="1.0954999999999999"/>
    <n v="43.82"/>
    <x v="4"/>
    <s v="electronic music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x v="2204"/>
    <d v="2013-03-09T07:28:39"/>
    <b v="0"/>
    <n v="73"/>
    <b v="1"/>
    <s v="music/electronic music"/>
    <n v="1.3286666666666667"/>
    <n v="27.301369863013697"/>
    <x v="4"/>
    <s v="electronic music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x v="2205"/>
    <d v="2012-06-01T19:43:09"/>
    <b v="0"/>
    <n v="27"/>
    <b v="1"/>
    <s v="music/electronic music"/>
    <n v="1.52"/>
    <n v="42.222222222222221"/>
    <x v="4"/>
    <s v="electronic music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x v="2206"/>
    <d v="2012-04-16T06:10:24"/>
    <b v="0"/>
    <n v="34"/>
    <b v="1"/>
    <s v="music/electronic music"/>
    <n v="1.0272727272727273"/>
    <n v="33.235294117647058"/>
    <x v="4"/>
    <s v="electronic music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x v="2207"/>
    <d v="2013-11-16T05:39:33"/>
    <b v="0"/>
    <n v="7"/>
    <b v="1"/>
    <s v="music/electronic music"/>
    <n v="1"/>
    <n v="285.71428571428572"/>
    <x v="4"/>
    <s v="electronic music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x v="2208"/>
    <d v="2012-04-07T04:00:00"/>
    <b v="0"/>
    <n v="24"/>
    <b v="1"/>
    <s v="music/electronic music"/>
    <n v="1.016"/>
    <n v="42.333333333333336"/>
    <x v="4"/>
    <s v="electronic music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x v="2209"/>
    <d v="2014-04-14T23:00:00"/>
    <b v="0"/>
    <n v="15"/>
    <b v="1"/>
    <s v="music/electronic music"/>
    <n v="1.508"/>
    <n v="50.266666666666666"/>
    <x v="4"/>
    <s v="electronic music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x v="2210"/>
    <d v="2012-04-14T17:36:00"/>
    <b v="0"/>
    <n v="72"/>
    <b v="1"/>
    <s v="music/electronic music"/>
    <n v="1.11425"/>
    <n v="61.902777777777779"/>
    <x v="4"/>
    <s v="electronic music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x v="2211"/>
    <d v="2014-04-10T06:59:00"/>
    <b v="0"/>
    <n v="120"/>
    <b v="1"/>
    <s v="music/electronic music"/>
    <n v="1.956"/>
    <n v="40.75"/>
    <x v="4"/>
    <s v="electronic music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x v="2212"/>
    <d v="2013-11-04T01:00:00"/>
    <b v="0"/>
    <n v="123"/>
    <b v="1"/>
    <s v="music/electronic music"/>
    <n v="1.1438333333333333"/>
    <n v="55.796747967479675"/>
    <x v="4"/>
    <s v="electronic music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x v="2213"/>
    <d v="2015-05-15T19:49:39"/>
    <b v="0"/>
    <n v="1"/>
    <b v="1"/>
    <s v="music/electronic music"/>
    <n v="2"/>
    <n v="10"/>
    <x v="4"/>
    <s v="electronic music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x v="2214"/>
    <d v="2014-02-06T19:00:48"/>
    <b v="0"/>
    <n v="24"/>
    <b v="1"/>
    <s v="music/electronic music"/>
    <n v="2.9250166666666666"/>
    <n v="73.125416666666666"/>
    <x v="4"/>
    <s v="electronic music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x v="2215"/>
    <d v="2012-03-13T06:59:00"/>
    <b v="0"/>
    <n v="33"/>
    <b v="1"/>
    <s v="music/electronic music"/>
    <n v="1.5636363636363637"/>
    <n v="26.060606060606062"/>
    <x v="4"/>
    <s v="electronic music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x v="2216"/>
    <d v="2015-07-23T18:02:25"/>
    <b v="0"/>
    <n v="14"/>
    <b v="1"/>
    <s v="music/electronic music"/>
    <n v="1.0566666666666666"/>
    <n v="22.642857142857142"/>
    <x v="4"/>
    <s v="electronic music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x v="2217"/>
    <d v="2015-11-02T08:00:00"/>
    <b v="0"/>
    <n v="9"/>
    <b v="1"/>
    <s v="music/electronic music"/>
    <n v="1.0119047619047619"/>
    <n v="47.222222222222221"/>
    <x v="4"/>
    <s v="electronic music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x v="2218"/>
    <d v="2012-08-29T00:00:00"/>
    <b v="0"/>
    <n v="76"/>
    <b v="1"/>
    <s v="music/electronic music"/>
    <n v="1.2283299999999999"/>
    <n v="32.324473684210524"/>
    <x v="4"/>
    <s v="electronic music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x v="2219"/>
    <d v="2015-08-19T17:15:12"/>
    <b v="0"/>
    <n v="19"/>
    <b v="1"/>
    <s v="music/electronic music"/>
    <n v="1.0149999999999999"/>
    <n v="53.421052631578945"/>
    <x v="4"/>
    <s v="electronic music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x v="2220"/>
    <d v="2013-07-27T01:27:16"/>
    <b v="0"/>
    <n v="69"/>
    <b v="1"/>
    <s v="music/electronic music"/>
    <n v="1.0114285714285713"/>
    <n v="51.304347826086953"/>
    <x v="4"/>
    <s v="electronic music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x v="2221"/>
    <d v="2016-04-23T00:00:00"/>
    <b v="0"/>
    <n v="218"/>
    <b v="1"/>
    <s v="games/tabletop games"/>
    <n v="1.0811999999999999"/>
    <n v="37.197247706422019"/>
    <x v="6"/>
    <s v="tabletop games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x v="2222"/>
    <d v="2012-01-28T18:54:07"/>
    <b v="0"/>
    <n v="30"/>
    <b v="1"/>
    <s v="games/tabletop games"/>
    <n v="1.6259999999999999"/>
    <n v="27.1"/>
    <x v="6"/>
    <s v="tabletop games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x v="2223"/>
    <d v="2015-06-27T15:22:48"/>
    <b v="0"/>
    <n v="100"/>
    <b v="1"/>
    <s v="games/tabletop games"/>
    <n v="1.0580000000000001"/>
    <n v="206.31"/>
    <x v="6"/>
    <s v="tabletop games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x v="2224"/>
    <d v="2016-10-29T19:00:00"/>
    <b v="0"/>
    <n v="296"/>
    <b v="1"/>
    <s v="games/tabletop games"/>
    <n v="2.4315000000000002"/>
    <n v="82.145270270270274"/>
    <x v="6"/>
    <s v="tabletop games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x v="2225"/>
    <d v="2014-09-21T19:00:15"/>
    <b v="0"/>
    <n v="1204"/>
    <b v="1"/>
    <s v="games/tabletop games"/>
    <n v="9.4483338095238096"/>
    <n v="164.79651993355483"/>
    <x v="6"/>
    <s v="tabletop games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x v="2226"/>
    <d v="2016-02-12T04:59:00"/>
    <b v="0"/>
    <n v="321"/>
    <b v="1"/>
    <s v="games/tabletop games"/>
    <n v="1.0846283333333333"/>
    <n v="60.820280373831778"/>
    <x v="6"/>
    <s v="tabletop games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x v="2227"/>
    <d v="2013-11-13T20:22:35"/>
    <b v="0"/>
    <n v="301"/>
    <b v="1"/>
    <s v="games/tabletop games"/>
    <n v="1.5737692307692308"/>
    <n v="67.970099667774093"/>
    <x v="6"/>
    <s v="tabletop games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x v="2228"/>
    <d v="2015-08-16T06:40:36"/>
    <b v="0"/>
    <n v="144"/>
    <b v="1"/>
    <s v="games/tabletop games"/>
    <n v="11.744899999999999"/>
    <n v="81.561805555555551"/>
    <x v="6"/>
    <s v="tabletop games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x v="2229"/>
    <d v="2013-09-03T04:00:00"/>
    <b v="0"/>
    <n v="539"/>
    <b v="1"/>
    <s v="games/tabletop games"/>
    <n v="1.7104755366949576"/>
    <n v="25.42547309833024"/>
    <x v="6"/>
    <s v="tabletop games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x v="2230"/>
    <d v="2014-04-25T21:08:47"/>
    <b v="0"/>
    <n v="498"/>
    <b v="1"/>
    <s v="games/tabletop games"/>
    <n v="1.2595294117647058"/>
    <n v="21.497991967871485"/>
    <x v="6"/>
    <s v="tabletop games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x v="2231"/>
    <d v="2013-06-25T05:00:00"/>
    <b v="0"/>
    <n v="1113"/>
    <b v="1"/>
    <s v="games/tabletop games"/>
    <n v="12.121296000000001"/>
    <n v="27.226630727762803"/>
    <x v="6"/>
    <s v="tabletop games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x v="2232"/>
    <d v="2014-07-19T03:00:00"/>
    <b v="0"/>
    <n v="988"/>
    <b v="1"/>
    <s v="games/tabletop games"/>
    <n v="4.9580000000000002"/>
    <n v="25.091093117408906"/>
    <x v="6"/>
    <s v="tabletop games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x v="2233"/>
    <d v="2015-12-14T00:00:00"/>
    <b v="0"/>
    <n v="391"/>
    <b v="1"/>
    <s v="games/tabletop games"/>
    <n v="3.3203999999999998"/>
    <n v="21.230179028132991"/>
    <x v="6"/>
    <s v="tabletop games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x v="2234"/>
    <d v="2017-01-05T19:47:27"/>
    <b v="0"/>
    <n v="28"/>
    <b v="1"/>
    <s v="games/tabletop games"/>
    <n v="11.65"/>
    <n v="41.607142857142854"/>
    <x v="6"/>
    <s v="tabletop games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x v="2235"/>
    <d v="2015-03-28T23:31:51"/>
    <b v="0"/>
    <n v="147"/>
    <b v="1"/>
    <s v="games/tabletop games"/>
    <n v="1.5331538461538461"/>
    <n v="135.58503401360545"/>
    <x v="6"/>
    <s v="tabletop games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x v="2236"/>
    <d v="2016-02-01T14:48:43"/>
    <b v="0"/>
    <n v="680"/>
    <b v="1"/>
    <s v="games/tabletop games"/>
    <n v="5.3710714285714287"/>
    <n v="22.116176470588236"/>
    <x v="6"/>
    <s v="tabletop games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x v="2237"/>
    <d v="2014-11-12T07:59:00"/>
    <b v="0"/>
    <n v="983"/>
    <b v="1"/>
    <s v="games/tabletop games"/>
    <n v="3.5292777777777777"/>
    <n v="64.625635808748726"/>
    <x v="6"/>
    <s v="tabletop games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x v="2238"/>
    <d v="2017-03-10T14:55:16"/>
    <b v="0"/>
    <n v="79"/>
    <b v="1"/>
    <s v="games/tabletop games"/>
    <n v="1.3740000000000001"/>
    <n v="69.569620253164558"/>
    <x v="6"/>
    <s v="tabletop games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x v="2239"/>
    <d v="2013-12-01T04:02:00"/>
    <b v="0"/>
    <n v="426"/>
    <b v="1"/>
    <s v="games/tabletop games"/>
    <n v="1.2802667999999999"/>
    <n v="75.133028169014082"/>
    <x v="6"/>
    <s v="tabletop games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x v="2240"/>
    <d v="2016-04-22T19:49:04"/>
    <b v="0"/>
    <n v="96"/>
    <b v="1"/>
    <s v="games/tabletop games"/>
    <n v="2.7067999999999999"/>
    <n v="140.97916666666666"/>
    <x v="6"/>
    <s v="tabletop games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x v="2241"/>
    <d v="2017-03-02T19:51:40"/>
    <b v="0"/>
    <n v="163"/>
    <b v="1"/>
    <s v="games/tabletop games"/>
    <n v="8.0640000000000001"/>
    <n v="49.472392638036808"/>
    <x v="6"/>
    <s v="tabletop games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x v="2242"/>
    <d v="2013-11-27T03:02:00"/>
    <b v="0"/>
    <n v="2525"/>
    <b v="1"/>
    <s v="games/tabletop games"/>
    <n v="13.600976000000001"/>
    <n v="53.865251485148519"/>
    <x v="6"/>
    <s v="tabletop games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x v="2243"/>
    <d v="2017-03-13T03:00:00"/>
    <b v="0"/>
    <n v="2035"/>
    <b v="1"/>
    <s v="games/tabletop games"/>
    <n v="9302.5"/>
    <n v="4.5712530712530715"/>
    <x v="6"/>
    <s v="tabletop games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x v="2244"/>
    <d v="2016-10-16T20:30:00"/>
    <b v="0"/>
    <n v="290"/>
    <b v="1"/>
    <s v="games/tabletop games"/>
    <n v="3.7702"/>
    <n v="65.00344827586207"/>
    <x v="6"/>
    <s v="tabletop games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x v="2245"/>
    <d v="2014-02-21T18:00:00"/>
    <b v="0"/>
    <n v="1980"/>
    <b v="1"/>
    <s v="games/tabletop games"/>
    <n v="26.47025"/>
    <n v="53.475252525252522"/>
    <x v="6"/>
    <s v="tabletop games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x v="2246"/>
    <d v="2015-09-04T19:00:10"/>
    <b v="0"/>
    <n v="57"/>
    <b v="1"/>
    <s v="games/tabletop games"/>
    <n v="1.0012000000000001"/>
    <n v="43.912280701754383"/>
    <x v="6"/>
    <s v="tabletop games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x v="2247"/>
    <d v="2015-07-29T15:59:25"/>
    <b v="0"/>
    <n v="380"/>
    <b v="1"/>
    <s v="games/tabletop games"/>
    <n v="1.0445405405405406"/>
    <n v="50.852631578947367"/>
    <x v="6"/>
    <s v="tabletop games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x v="2248"/>
    <d v="2016-12-14T21:01:18"/>
    <b v="0"/>
    <n v="128"/>
    <b v="1"/>
    <s v="games/tabletop games"/>
    <n v="1.0721428571428571"/>
    <n v="58.6328125"/>
    <x v="6"/>
    <s v="tabletop games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x v="2249"/>
    <d v="2013-04-02T15:52:45"/>
    <b v="0"/>
    <n v="180"/>
    <b v="1"/>
    <s v="games/tabletop games"/>
    <n v="1.6877142857142857"/>
    <n v="32.81666666666667"/>
    <x v="6"/>
    <s v="tabletop games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x v="2250"/>
    <d v="2016-12-03T01:07:53"/>
    <b v="0"/>
    <n v="571"/>
    <b v="1"/>
    <s v="games/tabletop games"/>
    <n v="9.7511200000000002"/>
    <n v="426.93169877408059"/>
    <x v="6"/>
    <s v="tabletop games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x v="2251"/>
    <d v="2014-08-16T08:17:57"/>
    <b v="0"/>
    <n v="480"/>
    <b v="1"/>
    <s v="games/tabletop games"/>
    <n v="1.3444929411764706"/>
    <n v="23.808729166666669"/>
    <x v="6"/>
    <s v="tabletop games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x v="2252"/>
    <d v="2016-08-06T07:52:18"/>
    <b v="0"/>
    <n v="249"/>
    <b v="1"/>
    <s v="games/tabletop games"/>
    <n v="2.722777777777778"/>
    <n v="98.413654618473899"/>
    <x v="6"/>
    <s v="tabletop games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x v="2253"/>
    <d v="2015-11-18T16:09:07"/>
    <b v="0"/>
    <n v="84"/>
    <b v="1"/>
    <s v="games/tabletop games"/>
    <n v="1.1268750000000001"/>
    <n v="107.32142857142857"/>
    <x v="6"/>
    <s v="tabletop games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x v="2254"/>
    <d v="2017-01-24T15:32:48"/>
    <b v="0"/>
    <n v="197"/>
    <b v="1"/>
    <s v="games/tabletop games"/>
    <n v="4.5979999999999999"/>
    <n v="11.67005076142132"/>
    <x v="6"/>
    <s v="tabletop games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x v="2255"/>
    <d v="2016-05-07T22:50:51"/>
    <b v="0"/>
    <n v="271"/>
    <b v="1"/>
    <s v="games/tabletop games"/>
    <n v="2.8665822784810127"/>
    <n v="41.782287822878232"/>
    <x v="6"/>
    <s v="tabletop games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x v="2256"/>
    <d v="2016-11-22T10:50:46"/>
    <b v="0"/>
    <n v="50"/>
    <b v="1"/>
    <s v="games/tabletop games"/>
    <n v="2.2270833333333333"/>
    <n v="21.38"/>
    <x v="6"/>
    <s v="tabletop games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x v="2257"/>
    <d v="2016-06-19T23:00:00"/>
    <b v="0"/>
    <n v="169"/>
    <b v="1"/>
    <s v="games/tabletop games"/>
    <n v="6.3613999999999997"/>
    <n v="94.103550295857985"/>
    <x v="6"/>
    <s v="tabletop games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x v="2258"/>
    <d v="2015-06-11T18:01:27"/>
    <b v="0"/>
    <n v="205"/>
    <b v="1"/>
    <s v="games/tabletop games"/>
    <n v="1.4650000000000001"/>
    <n v="15.721951219512196"/>
    <x v="6"/>
    <s v="tabletop games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x v="2259"/>
    <d v="2016-12-08T19:18:56"/>
    <b v="0"/>
    <n v="206"/>
    <b v="1"/>
    <s v="games/tabletop games"/>
    <n v="18.670999999999999"/>
    <n v="90.635922330097088"/>
    <x v="6"/>
    <s v="tabletop games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x v="2260"/>
    <d v="2014-03-26T23:24:10"/>
    <b v="0"/>
    <n v="84"/>
    <b v="1"/>
    <s v="games/tabletop games"/>
    <n v="3.2692000000000001"/>
    <n v="97.297619047619051"/>
    <x v="6"/>
    <s v="tabletop games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x v="2261"/>
    <d v="2017-02-14T17:23:40"/>
    <b v="0"/>
    <n v="210"/>
    <b v="1"/>
    <s v="games/tabletop games"/>
    <n v="7.7949999999999999"/>
    <n v="37.11904761904762"/>
    <x v="6"/>
    <s v="tabletop games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x v="2262"/>
    <d v="2014-11-18T00:00:00"/>
    <b v="0"/>
    <n v="181"/>
    <b v="1"/>
    <s v="games/tabletop games"/>
    <n v="1.5415151515151515"/>
    <n v="28.104972375690608"/>
    <x v="6"/>
    <s v="tabletop games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x v="2263"/>
    <d v="2015-01-31T19:58:33"/>
    <b v="0"/>
    <n v="60"/>
    <b v="1"/>
    <s v="games/tabletop games"/>
    <n v="1.1554666666666666"/>
    <n v="144.43333333333334"/>
    <x v="6"/>
    <s v="tabletop games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x v="2264"/>
    <d v="2016-05-23T03:00:00"/>
    <b v="0"/>
    <n v="445"/>
    <b v="1"/>
    <s v="games/tabletop games"/>
    <n v="1.8003333333333333"/>
    <n v="24.274157303370785"/>
    <x v="6"/>
    <s v="tabletop games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x v="2265"/>
    <d v="2016-11-22T20:28:27"/>
    <b v="0"/>
    <n v="17"/>
    <b v="1"/>
    <s v="games/tabletop games"/>
    <n v="2.9849999999999999"/>
    <n v="35.117647058823529"/>
    <x v="6"/>
    <s v="tabletop games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x v="2266"/>
    <d v="2016-04-27T02:00:00"/>
    <b v="0"/>
    <n v="194"/>
    <b v="1"/>
    <s v="games/tabletop games"/>
    <n v="3.2026666666666666"/>
    <n v="24.762886597938145"/>
    <x v="6"/>
    <s v="tabletop games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x v="2267"/>
    <d v="2014-12-21T01:00:00"/>
    <b v="0"/>
    <n v="404"/>
    <b v="1"/>
    <s v="games/tabletop games"/>
    <n v="3.80525"/>
    <n v="188.37871287128712"/>
    <x v="6"/>
    <s v="tabletop games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x v="2268"/>
    <d v="2017-03-12T01:58:35"/>
    <b v="0"/>
    <n v="194"/>
    <b v="1"/>
    <s v="games/tabletop games"/>
    <n v="1.026"/>
    <n v="148.08247422680412"/>
    <x v="6"/>
    <s v="tabletop games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x v="2269"/>
    <d v="2017-03-07T05:00:00"/>
    <b v="0"/>
    <n v="902"/>
    <b v="1"/>
    <s v="games/tabletop games"/>
    <n v="18.016400000000001"/>
    <n v="49.934589800443462"/>
    <x v="6"/>
    <s v="tabletop games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x v="2270"/>
    <d v="2017-01-10T21:59:00"/>
    <b v="0"/>
    <n v="1670"/>
    <b v="1"/>
    <s v="games/tabletop games"/>
    <n v="7.2024800000000004"/>
    <n v="107.82155688622754"/>
    <x v="6"/>
    <s v="tabletop games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x v="2271"/>
    <d v="2016-12-10T00:00:04"/>
    <b v="0"/>
    <n v="1328"/>
    <b v="1"/>
    <s v="games/tabletop games"/>
    <n v="2.8309000000000002"/>
    <n v="42.63403614457831"/>
    <x v="6"/>
    <s v="tabletop games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x v="2272"/>
    <d v="2015-12-07T16:47:16"/>
    <b v="0"/>
    <n v="944"/>
    <b v="1"/>
    <s v="games/tabletop games"/>
    <n v="13.566000000000001"/>
    <n v="14.370762711864407"/>
    <x v="6"/>
    <s v="tabletop games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x v="2273"/>
    <d v="2017-03-12T12:10:42"/>
    <b v="0"/>
    <n v="147"/>
    <b v="1"/>
    <s v="games/tabletop games"/>
    <n v="2.2035999999999998"/>
    <n v="37.476190476190474"/>
    <x v="6"/>
    <s v="tabletop games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x v="2274"/>
    <d v="2014-02-23T12:00:57"/>
    <b v="0"/>
    <n v="99"/>
    <b v="1"/>
    <s v="games/tabletop games"/>
    <n v="1.196"/>
    <n v="30.202020202020201"/>
    <x v="6"/>
    <s v="tabletop games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x v="2275"/>
    <d v="2014-12-22T14:47:59"/>
    <b v="0"/>
    <n v="79"/>
    <b v="1"/>
    <s v="games/tabletop games"/>
    <n v="4.0776923076923079"/>
    <n v="33.550632911392405"/>
    <x v="6"/>
    <s v="tabletop games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x v="2276"/>
    <d v="2014-01-05T15:38:09"/>
    <b v="0"/>
    <n v="75"/>
    <b v="1"/>
    <s v="games/tabletop games"/>
    <n v="1.0581826105905425"/>
    <n v="64.74666666666667"/>
    <x v="6"/>
    <s v="tabletop games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x v="2277"/>
    <d v="2012-02-27T16:17:03"/>
    <b v="0"/>
    <n v="207"/>
    <b v="1"/>
    <s v="games/tabletop games"/>
    <n v="1.4108235294117648"/>
    <n v="57.932367149758456"/>
    <x v="6"/>
    <s v="tabletop games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x v="2278"/>
    <d v="2016-01-03T22:59:00"/>
    <b v="0"/>
    <n v="102"/>
    <b v="1"/>
    <s v="games/tabletop games"/>
    <n v="2.7069999999999999"/>
    <n v="53.078431372549019"/>
    <x v="6"/>
    <s v="tabletop games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x v="2279"/>
    <d v="2015-02-04T04:00:00"/>
    <b v="0"/>
    <n v="32"/>
    <b v="1"/>
    <s v="games/tabletop games"/>
    <n v="1.538"/>
    <n v="48.0625"/>
    <x v="6"/>
    <s v="tabletop games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x v="2280"/>
    <d v="2015-09-17T14:59:51"/>
    <b v="0"/>
    <n v="480"/>
    <b v="1"/>
    <s v="games/tabletop games"/>
    <n v="4.0357653061224488"/>
    <n v="82.396874999999994"/>
    <x v="6"/>
    <s v="tabletop games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x v="2281"/>
    <d v="2011-07-25T06:50:00"/>
    <b v="0"/>
    <n v="11"/>
    <b v="1"/>
    <s v="music/rock"/>
    <n v="1.85"/>
    <n v="50.454545454545453"/>
    <x v="4"/>
    <s v="rock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x v="2282"/>
    <d v="2016-01-14T04:11:26"/>
    <b v="0"/>
    <n v="12"/>
    <b v="1"/>
    <s v="music/rock"/>
    <n v="1.8533333333333333"/>
    <n v="115.83333333333333"/>
    <x v="4"/>
    <s v="rock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x v="2283"/>
    <d v="2012-05-09T02:00:04"/>
    <b v="0"/>
    <n v="48"/>
    <b v="1"/>
    <s v="music/rock"/>
    <n v="1.0085533333333332"/>
    <n v="63.03458333333333"/>
    <x v="4"/>
    <s v="rock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x v="2284"/>
    <d v="2011-03-12T04:00:00"/>
    <b v="0"/>
    <n v="59"/>
    <b v="1"/>
    <s v="music/rock"/>
    <n v="1.0622116666666668"/>
    <n v="108.02152542372882"/>
    <x v="4"/>
    <s v="rock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x v="2285"/>
    <d v="2012-06-29T04:27:23"/>
    <b v="0"/>
    <n v="79"/>
    <b v="1"/>
    <s v="music/rock"/>
    <n v="1.2136666666666667"/>
    <n v="46.088607594936711"/>
    <x v="4"/>
    <s v="rock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x v="2286"/>
    <d v="2013-09-06T03:59:00"/>
    <b v="0"/>
    <n v="14"/>
    <b v="1"/>
    <s v="music/rock"/>
    <n v="1.0006666666666666"/>
    <n v="107.21428571428571"/>
    <x v="4"/>
    <s v="rock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x v="2287"/>
    <d v="2014-06-23T16:01:00"/>
    <b v="0"/>
    <n v="106"/>
    <b v="1"/>
    <s v="music/rock"/>
    <n v="1.1997755555555556"/>
    <n v="50.9338679245283"/>
    <x v="4"/>
    <s v="rock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x v="2288"/>
    <d v="2012-06-26T18:00:00"/>
    <b v="0"/>
    <n v="25"/>
    <b v="1"/>
    <s v="music/rock"/>
    <n v="1.0009999999999999"/>
    <n v="40.04"/>
    <x v="4"/>
    <s v="rock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x v="2289"/>
    <d v="2013-12-06T23:22:00"/>
    <b v="0"/>
    <n v="25"/>
    <b v="1"/>
    <s v="music/rock"/>
    <n v="1.0740000000000001"/>
    <n v="64.44"/>
    <x v="4"/>
    <s v="rock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x v="2290"/>
    <d v="2009-12-01T17:00:00"/>
    <b v="0"/>
    <n v="29"/>
    <b v="1"/>
    <s v="music/rock"/>
    <n v="1.0406666666666666"/>
    <n v="53.827586206896555"/>
    <x v="4"/>
    <s v="rock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x v="2291"/>
    <d v="2012-04-23T04:00:00"/>
    <b v="0"/>
    <n v="43"/>
    <b v="1"/>
    <s v="music/rock"/>
    <n v="1.728"/>
    <n v="100.46511627906976"/>
    <x v="4"/>
    <s v="rock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x v="2292"/>
    <d v="2012-04-18T16:44:36"/>
    <b v="0"/>
    <n v="46"/>
    <b v="1"/>
    <s v="music/rock"/>
    <n v="1.072505"/>
    <n v="46.630652173913049"/>
    <x v="4"/>
    <s v="rock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x v="2293"/>
    <d v="2012-09-25T03:59:00"/>
    <b v="0"/>
    <n v="27"/>
    <b v="1"/>
    <s v="music/rock"/>
    <n v="1.0823529411764705"/>
    <n v="34.074074074074076"/>
    <x v="4"/>
    <s v="rock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x v="2294"/>
    <d v="2013-01-20T17:21:20"/>
    <b v="0"/>
    <n v="112"/>
    <b v="1"/>
    <s v="music/rock"/>
    <n v="1.4608079999999999"/>
    <n v="65.214642857142863"/>
    <x v="4"/>
    <s v="rock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x v="2295"/>
    <d v="2013-01-26T22:54:16"/>
    <b v="0"/>
    <n v="34"/>
    <b v="1"/>
    <s v="music/rock"/>
    <n v="1.2524999999999999"/>
    <n v="44.205882352941174"/>
    <x v="4"/>
    <s v="rock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x v="2296"/>
    <d v="2012-02-23T17:33:46"/>
    <b v="0"/>
    <n v="145"/>
    <b v="1"/>
    <s v="music/rock"/>
    <n v="1.4907142857142857"/>
    <n v="71.965517241379317"/>
    <x v="4"/>
    <s v="rock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x v="2297"/>
    <d v="2012-03-14T03:59:00"/>
    <b v="0"/>
    <n v="19"/>
    <b v="1"/>
    <s v="music/rock"/>
    <n v="1.006"/>
    <n v="52.94736842105263"/>
    <x v="4"/>
    <s v="rock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x v="2298"/>
    <d v="2014-03-26T19:10:33"/>
    <b v="0"/>
    <n v="288"/>
    <b v="1"/>
    <s v="music/rock"/>
    <n v="1.0507333333333333"/>
    <n v="109.45138888888889"/>
    <x v="4"/>
    <s v="rock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x v="2299"/>
    <d v="2011-02-06T00:46:49"/>
    <b v="0"/>
    <n v="14"/>
    <b v="1"/>
    <s v="music/rock"/>
    <n v="3.5016666666666665"/>
    <n v="75.035714285714292"/>
    <x v="4"/>
    <s v="rock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x v="2300"/>
    <d v="2012-06-28T17:26:56"/>
    <b v="0"/>
    <n v="7"/>
    <b v="1"/>
    <s v="music/rock"/>
    <n v="1.0125"/>
    <n v="115.71428571428571"/>
    <x v="4"/>
    <s v="rock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x v="2301"/>
    <d v="2013-06-21T03:31:36"/>
    <b v="1"/>
    <n v="211"/>
    <b v="1"/>
    <s v="music/indie rock"/>
    <n v="1.336044"/>
    <n v="31.659810426540286"/>
    <x v="4"/>
    <s v="indie rock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x v="2302"/>
    <d v="2013-12-31T07:00:00"/>
    <b v="1"/>
    <n v="85"/>
    <b v="1"/>
    <s v="music/indie rock"/>
    <n v="1.7065217391304348"/>
    <n v="46.176470588235297"/>
    <x v="4"/>
    <s v="indie rock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x v="2303"/>
    <d v="2011-12-13T03:39:56"/>
    <b v="1"/>
    <n v="103"/>
    <b v="1"/>
    <s v="music/indie rock"/>
    <n v="1.0935829457364341"/>
    <n v="68.481650485436887"/>
    <x v="4"/>
    <s v="indie rock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x v="2304"/>
    <d v="2011-01-01T04:59:00"/>
    <b v="1"/>
    <n v="113"/>
    <b v="1"/>
    <s v="music/indie rock"/>
    <n v="1.0070033333333335"/>
    <n v="53.469203539823013"/>
    <x v="4"/>
    <s v="indie rock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x v="2305"/>
    <d v="2014-08-08T18:00:00"/>
    <b v="1"/>
    <n v="167"/>
    <b v="1"/>
    <s v="music/indie rock"/>
    <n v="1.0122777777777778"/>
    <n v="109.10778443113773"/>
    <x v="4"/>
    <s v="indie rock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x v="2306"/>
    <d v="2012-03-10T04:02:09"/>
    <b v="1"/>
    <n v="73"/>
    <b v="1"/>
    <s v="music/indie rock"/>
    <n v="1.0675857142857144"/>
    <n v="51.185616438356163"/>
    <x v="4"/>
    <s v="indie rock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x v="2307"/>
    <d v="2012-05-05T19:15:28"/>
    <b v="1"/>
    <n v="75"/>
    <b v="1"/>
    <s v="music/indie rock"/>
    <n v="1.0665777537961894"/>
    <n v="27.936800000000002"/>
    <x v="4"/>
    <s v="indie rock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x v="2308"/>
    <d v="2014-08-29T01:00:00"/>
    <b v="1"/>
    <n v="614"/>
    <b v="1"/>
    <s v="music/indie rock"/>
    <n v="1.0130622"/>
    <n v="82.496921824104234"/>
    <x v="4"/>
    <s v="indie rock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x v="2309"/>
    <d v="2013-03-09T23:42:17"/>
    <b v="1"/>
    <n v="107"/>
    <b v="1"/>
    <s v="music/indie rock"/>
    <n v="1.0667450000000001"/>
    <n v="59.817476635514019"/>
    <x v="4"/>
    <s v="indie rock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x v="2310"/>
    <d v="2013-03-21T18:03:35"/>
    <b v="1"/>
    <n v="1224"/>
    <b v="1"/>
    <s v="music/indie rock"/>
    <n v="4.288397837837838"/>
    <n v="64.816470588235291"/>
    <x v="4"/>
    <s v="indie rock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x v="2311"/>
    <d v="2014-05-07T00:06:29"/>
    <b v="1"/>
    <n v="104"/>
    <b v="1"/>
    <s v="music/indie rock"/>
    <n v="1.0411111111111111"/>
    <n v="90.09615384615384"/>
    <x v="4"/>
    <s v="indie rock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x v="2312"/>
    <d v="2014-04-18T23:00:00"/>
    <b v="1"/>
    <n v="79"/>
    <b v="1"/>
    <s v="music/indie rock"/>
    <n v="1.0786666666666667"/>
    <n v="40.962025316455694"/>
    <x v="4"/>
    <s v="indie rock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x v="2313"/>
    <d v="2012-05-03T23:00:26"/>
    <b v="1"/>
    <n v="157"/>
    <b v="1"/>
    <s v="music/indie rock"/>
    <n v="1.7584040000000001"/>
    <n v="56.000127388535034"/>
    <x v="4"/>
    <s v="indie rock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x v="2314"/>
    <d v="2012-06-07T13:14:17"/>
    <b v="1"/>
    <n v="50"/>
    <b v="1"/>
    <s v="music/indie rock"/>
    <n v="1.5697000000000001"/>
    <n v="37.672800000000002"/>
    <x v="4"/>
    <s v="indie rock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x v="2315"/>
    <d v="2012-05-05T17:25:43"/>
    <b v="1"/>
    <n v="64"/>
    <b v="1"/>
    <s v="music/indie rock"/>
    <n v="1.026"/>
    <n v="40.078125"/>
    <x v="4"/>
    <s v="indie rock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x v="2316"/>
    <d v="2009-12-09T18:24:00"/>
    <b v="1"/>
    <n v="200"/>
    <b v="1"/>
    <s v="music/indie rock"/>
    <n v="1.0404266666666666"/>
    <n v="78.031999999999996"/>
    <x v="4"/>
    <s v="indie rock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x v="2317"/>
    <d v="2010-02-15T05:00:00"/>
    <b v="1"/>
    <n v="22"/>
    <b v="1"/>
    <s v="music/indie rock"/>
    <n v="1.04"/>
    <n v="18.90909090909091"/>
    <x v="4"/>
    <s v="indie rock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x v="2318"/>
    <d v="2009-09-26T03:59:00"/>
    <b v="1"/>
    <n v="163"/>
    <b v="1"/>
    <s v="music/indie rock"/>
    <n v="1.2105999999999999"/>
    <n v="37.134969325153371"/>
    <x v="4"/>
    <s v="indie rock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x v="2319"/>
    <d v="2013-12-15T01:58:05"/>
    <b v="1"/>
    <n v="77"/>
    <b v="1"/>
    <s v="music/indie rock"/>
    <n v="1.077"/>
    <n v="41.961038961038959"/>
    <x v="4"/>
    <s v="indie rock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x v="2320"/>
    <d v="2014-04-02T18:36:40"/>
    <b v="1"/>
    <n v="89"/>
    <b v="1"/>
    <s v="music/indie rock"/>
    <n v="1.0866"/>
    <n v="61.044943820224717"/>
    <x v="4"/>
    <s v="indie rock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x v="2321"/>
    <d v="2017-04-04T05:15:01"/>
    <b v="0"/>
    <n v="64"/>
    <b v="0"/>
    <s v="food/small batch"/>
    <n v="0.39120962394619685"/>
    <n v="64.53125"/>
    <x v="7"/>
    <s v="small batch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x v="2322"/>
    <d v="2017-04-09T20:29:29"/>
    <b v="0"/>
    <n v="4"/>
    <b v="0"/>
    <s v="food/small batch"/>
    <n v="3.1481481481481478E-2"/>
    <n v="21.25"/>
    <x v="7"/>
    <s v="small batch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x v="2323"/>
    <d v="2017-03-20T18:07:27"/>
    <b v="0"/>
    <n v="4"/>
    <b v="0"/>
    <s v="food/small batch"/>
    <n v="0.48"/>
    <n v="30"/>
    <x v="7"/>
    <s v="small batch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x v="2324"/>
    <d v="2017-03-26T20:14:45"/>
    <b v="0"/>
    <n v="61"/>
    <b v="0"/>
    <s v="food/small batch"/>
    <n v="0.20733333333333334"/>
    <n v="25.491803278688526"/>
    <x v="7"/>
    <s v="small batch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x v="2325"/>
    <d v="2017-03-29T23:32:11"/>
    <b v="0"/>
    <n v="7"/>
    <b v="0"/>
    <s v="food/small batch"/>
    <n v="0.08"/>
    <n v="11.428571428571429"/>
    <x v="7"/>
    <s v="small batch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x v="2326"/>
    <d v="2017-04-30T17:00:00"/>
    <b v="0"/>
    <n v="1"/>
    <b v="0"/>
    <s v="food/small batch"/>
    <n v="7.1999999999999998E-3"/>
    <n v="108"/>
    <x v="7"/>
    <s v="small batch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x v="2327"/>
    <d v="2014-08-26T22:00:40"/>
    <b v="1"/>
    <n v="3355"/>
    <b v="1"/>
    <s v="food/small batch"/>
    <n v="5.2609431428571432"/>
    <n v="54.883162444113267"/>
    <x v="7"/>
    <s v="small batch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x v="2328"/>
    <d v="2015-06-14T18:45:37"/>
    <b v="1"/>
    <n v="537"/>
    <b v="1"/>
    <s v="food/small batch"/>
    <n v="2.5445000000000002"/>
    <n v="47.383612662942269"/>
    <x v="7"/>
    <s v="small batch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x v="2329"/>
    <d v="2014-07-17T14:59:06"/>
    <b v="1"/>
    <n v="125"/>
    <b v="1"/>
    <s v="food/small batch"/>
    <n v="1.0591999999999999"/>
    <n v="211.84"/>
    <x v="7"/>
    <s v="small batch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x v="2330"/>
    <d v="2015-12-25T00:00:00"/>
    <b v="1"/>
    <n v="163"/>
    <b v="1"/>
    <s v="food/small batch"/>
    <n v="1.0242285714285715"/>
    <n v="219.92638036809817"/>
    <x v="7"/>
    <s v="small batch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x v="2331"/>
    <d v="2014-08-18T00:08:10"/>
    <b v="1"/>
    <n v="283"/>
    <b v="1"/>
    <s v="food/small batch"/>
    <n v="1.4431375"/>
    <n v="40.795406360424032"/>
    <x v="7"/>
    <s v="small batch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x v="2332"/>
    <d v="2015-02-06T15:04:31"/>
    <b v="1"/>
    <n v="352"/>
    <b v="1"/>
    <s v="food/small batch"/>
    <n v="1.06308"/>
    <n v="75.502840909090907"/>
    <x v="7"/>
    <s v="small batch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x v="2333"/>
    <d v="2014-05-29T17:50:00"/>
    <b v="1"/>
    <n v="94"/>
    <b v="1"/>
    <s v="food/small batch"/>
    <n v="2.1216666666666666"/>
    <n v="13.542553191489361"/>
    <x v="7"/>
    <s v="small batch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x v="2334"/>
    <d v="2014-11-05T17:34:00"/>
    <b v="1"/>
    <n v="67"/>
    <b v="1"/>
    <s v="food/small batch"/>
    <n v="1.0195000000000001"/>
    <n v="60.865671641791046"/>
    <x v="7"/>
    <s v="small batch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x v="2335"/>
    <d v="2014-06-11T13:44:03"/>
    <b v="1"/>
    <n v="221"/>
    <b v="1"/>
    <s v="food/small batch"/>
    <n v="1.0227200000000001"/>
    <n v="115.69230769230769"/>
    <x v="7"/>
    <s v="small batch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x v="2336"/>
    <d v="2014-03-08T22:11:35"/>
    <b v="1"/>
    <n v="2165"/>
    <b v="1"/>
    <s v="food/small batch"/>
    <n v="5.2073254999999996"/>
    <n v="48.104623556581984"/>
    <x v="7"/>
    <s v="small batch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x v="2337"/>
    <d v="2014-06-26T15:22:23"/>
    <b v="1"/>
    <n v="179"/>
    <b v="1"/>
    <s v="food/small batch"/>
    <n v="1.1065833333333333"/>
    <n v="74.184357541899445"/>
    <x v="7"/>
    <s v="small batch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x v="2338"/>
    <d v="2014-06-29T21:31:24"/>
    <b v="1"/>
    <n v="123"/>
    <b v="1"/>
    <s v="food/small batch"/>
    <n v="1.0114333333333334"/>
    <n v="123.34552845528455"/>
    <x v="7"/>
    <s v="small batch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x v="2339"/>
    <d v="2016-12-19T07:59:00"/>
    <b v="1"/>
    <n v="1104"/>
    <b v="1"/>
    <s v="food/small batch"/>
    <n v="2.9420799999999998"/>
    <n v="66.623188405797094"/>
    <x v="7"/>
    <s v="small batch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x v="2340"/>
    <d v="2016-10-30T15:25:38"/>
    <b v="1"/>
    <n v="403"/>
    <b v="1"/>
    <s v="food/small batch"/>
    <n v="1.0577749999999999"/>
    <n v="104.99007444168734"/>
    <x v="7"/>
    <s v="small batch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x v="2341"/>
    <d v="2015-07-12T19:31:44"/>
    <b v="0"/>
    <n v="0"/>
    <b v="0"/>
    <s v="technology/web"/>
    <n v="0"/>
    <e v="#DIV/0!"/>
    <x v="2"/>
    <s v="web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x v="2342"/>
    <d v="2014-10-06T05:00:00"/>
    <b v="0"/>
    <n v="0"/>
    <b v="0"/>
    <s v="technology/web"/>
    <n v="0"/>
    <e v="#DIV/0!"/>
    <x v="2"/>
    <s v="web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x v="2343"/>
    <d v="2016-01-08T19:47:00"/>
    <b v="0"/>
    <n v="1"/>
    <b v="0"/>
    <s v="technology/web"/>
    <n v="0.03"/>
    <n v="300"/>
    <x v="2"/>
    <s v="web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x v="2344"/>
    <d v="2016-06-24T17:27:49"/>
    <b v="0"/>
    <n v="1"/>
    <b v="0"/>
    <s v="technology/web"/>
    <n v="1E-3"/>
    <n v="1"/>
    <x v="2"/>
    <s v="web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x v="2345"/>
    <d v="2015-03-31T23:39:00"/>
    <b v="0"/>
    <n v="0"/>
    <b v="0"/>
    <s v="technology/web"/>
    <n v="0"/>
    <e v="#DIV/0!"/>
    <x v="2"/>
    <s v="web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x v="2346"/>
    <d v="2016-10-17T19:10:31"/>
    <b v="0"/>
    <n v="3"/>
    <b v="0"/>
    <s v="technology/web"/>
    <n v="6.4999999999999997E-4"/>
    <n v="13"/>
    <x v="2"/>
    <s v="web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x v="2347"/>
    <d v="2016-08-25T14:34:36"/>
    <b v="0"/>
    <n v="1"/>
    <b v="0"/>
    <s v="technology/web"/>
    <n v="1.4999999999999999E-2"/>
    <n v="15"/>
    <x v="2"/>
    <s v="web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x v="2348"/>
    <d v="2016-02-20T22:22:18"/>
    <b v="0"/>
    <n v="5"/>
    <b v="0"/>
    <s v="technology/web"/>
    <n v="3.8571428571428572E-3"/>
    <n v="54"/>
    <x v="2"/>
    <s v="web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x v="2349"/>
    <d v="2015-08-11T18:37:08"/>
    <b v="0"/>
    <n v="0"/>
    <b v="0"/>
    <s v="technology/web"/>
    <n v="0"/>
    <e v="#DIV/0!"/>
    <x v="2"/>
    <s v="web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x v="2350"/>
    <d v="2017-01-03T20:12:50"/>
    <b v="0"/>
    <n v="0"/>
    <b v="0"/>
    <s v="technology/web"/>
    <n v="0"/>
    <e v="#DIV/0!"/>
    <x v="2"/>
    <s v="web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x v="2351"/>
    <d v="2015-04-30T02:25:39"/>
    <b v="0"/>
    <n v="7"/>
    <b v="0"/>
    <s v="technology/web"/>
    <n v="5.7142857142857143E-3"/>
    <n v="15.428571428571429"/>
    <x v="2"/>
    <s v="web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x v="2352"/>
    <d v="2015-06-06T15:12:32"/>
    <b v="0"/>
    <n v="0"/>
    <b v="0"/>
    <s v="technology/web"/>
    <n v="0"/>
    <e v="#DIV/0!"/>
    <x v="2"/>
    <s v="web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x v="2353"/>
    <d v="2015-04-21T16:13:42"/>
    <b v="0"/>
    <n v="0"/>
    <b v="0"/>
    <s v="technology/web"/>
    <n v="0"/>
    <e v="#DIV/0!"/>
    <x v="2"/>
    <s v="web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x v="2354"/>
    <d v="2015-01-10T17:21:00"/>
    <b v="0"/>
    <n v="1"/>
    <b v="0"/>
    <s v="technology/web"/>
    <n v="7.1428571428571429E-4"/>
    <n v="25"/>
    <x v="2"/>
    <s v="web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x v="2355"/>
    <d v="2015-05-02T22:02:16"/>
    <b v="0"/>
    <n v="2"/>
    <b v="0"/>
    <s v="technology/web"/>
    <n v="6.875E-3"/>
    <n v="27.5"/>
    <x v="2"/>
    <s v="web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x v="2356"/>
    <d v="2015-06-05T18:48:24"/>
    <b v="0"/>
    <n v="0"/>
    <b v="0"/>
    <s v="technology/web"/>
    <n v="0"/>
    <e v="#DIV/0!"/>
    <x v="2"/>
    <s v="web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x v="2357"/>
    <d v="2015-10-17T14:52:58"/>
    <b v="0"/>
    <n v="0"/>
    <b v="0"/>
    <s v="technology/web"/>
    <n v="0"/>
    <e v="#DIV/0!"/>
    <x v="2"/>
    <s v="web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x v="2358"/>
    <d v="2015-01-31T00:39:00"/>
    <b v="0"/>
    <n v="0"/>
    <b v="0"/>
    <s v="technology/web"/>
    <n v="0"/>
    <e v="#DIV/0!"/>
    <x v="2"/>
    <s v="web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x v="2359"/>
    <d v="2015-08-03T15:35:24"/>
    <b v="0"/>
    <n v="3"/>
    <b v="0"/>
    <s v="technology/web"/>
    <n v="0.14680000000000001"/>
    <n v="367"/>
    <x v="2"/>
    <s v="web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x v="2360"/>
    <d v="2016-02-07T16:58:00"/>
    <b v="0"/>
    <n v="1"/>
    <b v="0"/>
    <s v="technology/web"/>
    <n v="4.0000000000000002E-4"/>
    <n v="2"/>
    <x v="2"/>
    <s v="web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x v="2361"/>
    <d v="2016-04-30T22:00:00"/>
    <b v="0"/>
    <n v="0"/>
    <b v="0"/>
    <s v="technology/web"/>
    <n v="0"/>
    <e v="#DIV/0!"/>
    <x v="2"/>
    <s v="web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x v="2362"/>
    <d v="2014-12-11T16:31:10"/>
    <b v="0"/>
    <n v="2"/>
    <b v="0"/>
    <s v="technology/web"/>
    <n v="0.2857142857142857"/>
    <n v="60"/>
    <x v="2"/>
    <s v="web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x v="2363"/>
    <d v="2015-12-29T00:16:40"/>
    <b v="0"/>
    <n v="0"/>
    <b v="0"/>
    <s v="technology/web"/>
    <n v="0"/>
    <e v="#DIV/0!"/>
    <x v="2"/>
    <s v="web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x v="2364"/>
    <d v="2015-10-26T22:25:56"/>
    <b v="0"/>
    <n v="0"/>
    <b v="0"/>
    <s v="technology/web"/>
    <n v="0"/>
    <e v="#DIV/0!"/>
    <x v="2"/>
    <s v="web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x v="2365"/>
    <d v="2016-01-17T23:00:00"/>
    <b v="0"/>
    <n v="0"/>
    <b v="0"/>
    <s v="technology/web"/>
    <n v="0"/>
    <e v="#DIV/0!"/>
    <x v="2"/>
    <s v="web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x v="2366"/>
    <d v="2015-10-21T12:45:33"/>
    <b v="0"/>
    <n v="27"/>
    <b v="0"/>
    <s v="technology/web"/>
    <n v="0.1052"/>
    <n v="97.407407407407405"/>
    <x v="2"/>
    <s v="web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x v="2367"/>
    <d v="2016-04-25T22:16:56"/>
    <b v="0"/>
    <n v="14"/>
    <b v="0"/>
    <s v="technology/web"/>
    <n v="1.34E-2"/>
    <n v="47.857142857142854"/>
    <x v="2"/>
    <s v="web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x v="2368"/>
    <d v="2015-04-14T16:19:25"/>
    <b v="0"/>
    <n v="2"/>
    <b v="0"/>
    <s v="technology/web"/>
    <n v="2.5000000000000001E-3"/>
    <n v="50"/>
    <x v="2"/>
    <s v="web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x v="2369"/>
    <d v="2016-02-10T19:30:11"/>
    <b v="0"/>
    <n v="0"/>
    <b v="0"/>
    <s v="technology/web"/>
    <n v="0"/>
    <e v="#DIV/0!"/>
    <x v="2"/>
    <s v="web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x v="2370"/>
    <d v="2014-12-18T04:32:21"/>
    <b v="0"/>
    <n v="4"/>
    <b v="0"/>
    <s v="technology/web"/>
    <n v="3.2799999999999999E-3"/>
    <n v="20.5"/>
    <x v="2"/>
    <s v="web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x v="2371"/>
    <d v="2015-06-25T18:39:56"/>
    <b v="0"/>
    <n v="0"/>
    <b v="0"/>
    <s v="technology/web"/>
    <n v="0"/>
    <e v="#DIV/0!"/>
    <x v="2"/>
    <s v="web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x v="2372"/>
    <d v="2015-04-24T01:39:31"/>
    <b v="0"/>
    <n v="6"/>
    <b v="0"/>
    <s v="technology/web"/>
    <n v="3.272727272727273E-2"/>
    <n v="30"/>
    <x v="2"/>
    <s v="web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x v="2373"/>
    <d v="2015-08-29T15:53:44"/>
    <b v="0"/>
    <n v="1"/>
    <b v="0"/>
    <s v="technology/web"/>
    <n v="5.8823529411764708E-5"/>
    <n v="50"/>
    <x v="2"/>
    <s v="web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x v="2374"/>
    <d v="2015-02-12T20:14:20"/>
    <b v="0"/>
    <n v="1"/>
    <b v="0"/>
    <s v="technology/web"/>
    <n v="4.5454545454545455E-4"/>
    <n v="10"/>
    <x v="2"/>
    <s v="web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x v="2375"/>
    <d v="2016-09-09T20:03:57"/>
    <b v="0"/>
    <n v="0"/>
    <b v="0"/>
    <s v="technology/web"/>
    <n v="0"/>
    <e v="#DIV/0!"/>
    <x v="2"/>
    <s v="web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x v="2376"/>
    <d v="2015-12-10T22:12:46"/>
    <b v="0"/>
    <n v="4"/>
    <b v="0"/>
    <s v="technology/web"/>
    <n v="0.10877666666666666"/>
    <n v="81.582499999999996"/>
    <x v="2"/>
    <s v="web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x v="2377"/>
    <d v="2016-11-25T21:53:03"/>
    <b v="0"/>
    <n v="0"/>
    <b v="0"/>
    <s v="technology/web"/>
    <n v="0"/>
    <e v="#DIV/0!"/>
    <x v="2"/>
    <s v="web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x v="2378"/>
    <d v="2015-08-26T00:18:50"/>
    <b v="0"/>
    <n v="0"/>
    <b v="0"/>
    <s v="technology/web"/>
    <n v="0"/>
    <e v="#DIV/0!"/>
    <x v="2"/>
    <s v="web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x v="2379"/>
    <d v="2015-10-05T00:23:36"/>
    <b v="0"/>
    <n v="0"/>
    <b v="0"/>
    <s v="technology/web"/>
    <n v="0"/>
    <e v="#DIV/0!"/>
    <x v="2"/>
    <s v="web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x v="2380"/>
    <d v="2015-10-01T19:02:22"/>
    <b v="0"/>
    <n v="3"/>
    <b v="0"/>
    <s v="technology/web"/>
    <n v="3.6666666666666666E-3"/>
    <n v="18.333333333333332"/>
    <x v="2"/>
    <s v="web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x v="2381"/>
    <d v="2015-04-10T22:27:28"/>
    <b v="0"/>
    <n v="7"/>
    <b v="0"/>
    <s v="technology/web"/>
    <n v="1.8193398957730169E-2"/>
    <n v="224.42857142857142"/>
    <x v="2"/>
    <s v="web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x v="2382"/>
    <d v="2015-08-04T04:30:03"/>
    <b v="0"/>
    <n v="2"/>
    <b v="0"/>
    <s v="technology/web"/>
    <n v="2.5000000000000001E-2"/>
    <n v="37.5"/>
    <x v="2"/>
    <s v="web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x v="2383"/>
    <d v="2015-02-22T01:21:47"/>
    <b v="0"/>
    <n v="3"/>
    <b v="0"/>
    <s v="technology/web"/>
    <n v="4.3499999999999997E-2"/>
    <n v="145"/>
    <x v="2"/>
    <s v="web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x v="2384"/>
    <d v="2014-11-14T02:37:23"/>
    <b v="0"/>
    <n v="8"/>
    <b v="0"/>
    <s v="technology/web"/>
    <n v="8.0000000000000002E-3"/>
    <n v="1"/>
    <x v="2"/>
    <s v="web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x v="2385"/>
    <d v="2015-08-05T16:50:32"/>
    <b v="0"/>
    <n v="7"/>
    <b v="0"/>
    <s v="technology/web"/>
    <n v="1.2123076923076924E-2"/>
    <n v="112.57142857142857"/>
    <x v="2"/>
    <s v="web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x v="2386"/>
    <d v="2015-01-10T20:07:04"/>
    <b v="0"/>
    <n v="0"/>
    <b v="0"/>
    <s v="technology/web"/>
    <n v="0"/>
    <e v="#DIV/0!"/>
    <x v="2"/>
    <s v="web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x v="2387"/>
    <d v="2016-07-22T15:02:20"/>
    <b v="0"/>
    <n v="3"/>
    <b v="0"/>
    <s v="technology/web"/>
    <n v="6.8399999999999997E-3"/>
    <n v="342"/>
    <x v="2"/>
    <s v="web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x v="2388"/>
    <d v="2015-01-15T19:29:00"/>
    <b v="0"/>
    <n v="8"/>
    <b v="0"/>
    <s v="technology/web"/>
    <n v="1.2513513513513513E-2"/>
    <n v="57.875"/>
    <x v="2"/>
    <s v="web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x v="2389"/>
    <d v="2015-07-25T21:59:00"/>
    <b v="0"/>
    <n v="1"/>
    <b v="0"/>
    <s v="technology/web"/>
    <n v="1.8749999999999999E-3"/>
    <n v="30"/>
    <x v="2"/>
    <s v="web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x v="2390"/>
    <d v="2015-01-04T06:17:44"/>
    <b v="0"/>
    <n v="0"/>
    <b v="0"/>
    <s v="technology/web"/>
    <n v="0"/>
    <e v="#DIV/0!"/>
    <x v="2"/>
    <s v="web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x v="2391"/>
    <d v="2015-03-31T18:04:04"/>
    <b v="0"/>
    <n v="1"/>
    <b v="0"/>
    <s v="technology/web"/>
    <n v="1.25E-3"/>
    <n v="25"/>
    <x v="2"/>
    <s v="web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x v="2392"/>
    <d v="2015-10-29T02:53:43"/>
    <b v="0"/>
    <n v="0"/>
    <b v="0"/>
    <s v="technology/web"/>
    <n v="0"/>
    <e v="#DIV/0!"/>
    <x v="2"/>
    <s v="web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x v="2393"/>
    <d v="2015-08-08T15:33:37"/>
    <b v="0"/>
    <n v="1"/>
    <b v="0"/>
    <s v="technology/web"/>
    <n v="5.0000000000000001E-4"/>
    <n v="50"/>
    <x v="2"/>
    <s v="web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x v="2394"/>
    <d v="2015-02-26T08:41:33"/>
    <b v="0"/>
    <n v="2"/>
    <b v="0"/>
    <s v="technology/web"/>
    <n v="5.9999999999999995E-4"/>
    <n v="1.5"/>
    <x v="2"/>
    <s v="web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x v="2395"/>
    <d v="2017-01-10T08:57:00"/>
    <b v="0"/>
    <n v="0"/>
    <b v="0"/>
    <s v="technology/web"/>
    <n v="0"/>
    <e v="#DIV/0!"/>
    <x v="2"/>
    <s v="web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x v="2396"/>
    <d v="2015-10-15T20:22:38"/>
    <b v="0"/>
    <n v="1"/>
    <b v="0"/>
    <s v="technology/web"/>
    <n v="2E-3"/>
    <n v="10"/>
    <x v="2"/>
    <s v="web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x v="2397"/>
    <d v="2015-01-02T21:14:16"/>
    <b v="0"/>
    <n v="0"/>
    <b v="0"/>
    <s v="technology/web"/>
    <n v="0"/>
    <e v="#DIV/0!"/>
    <x v="2"/>
    <s v="web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x v="2398"/>
    <d v="2015-07-02T21:59:44"/>
    <b v="0"/>
    <n v="0"/>
    <b v="0"/>
    <s v="technology/web"/>
    <n v="0"/>
    <e v="#DIV/0!"/>
    <x v="2"/>
    <s v="web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x v="2399"/>
    <d v="2014-12-18T20:28:26"/>
    <b v="0"/>
    <n v="0"/>
    <b v="0"/>
    <s v="technology/web"/>
    <n v="0"/>
    <e v="#DIV/0!"/>
    <x v="2"/>
    <s v="web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x v="2400"/>
    <d v="2016-04-14T06:26:04"/>
    <b v="0"/>
    <n v="0"/>
    <b v="0"/>
    <s v="technology/web"/>
    <n v="0"/>
    <e v="#DIV/0!"/>
    <x v="2"/>
    <s v="web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x v="2401"/>
    <d v="2016-03-05T19:44:56"/>
    <b v="0"/>
    <n v="9"/>
    <b v="0"/>
    <s v="food/food trucks"/>
    <n v="7.1785714285714283E-3"/>
    <n v="22.333333333333332"/>
    <x v="7"/>
    <s v="food trucks"/>
  </r>
  <r>
    <n v="2402"/>
    <s v="Cupcake Truck Unite"/>
    <s v="Small town, delicious treats, and a mobile truck"/>
    <n v="12000"/>
    <n v="52"/>
    <x v="2"/>
    <s v="US"/>
    <s v="USD"/>
    <n v="1431533931"/>
    <n v="1428941931"/>
    <x v="2402"/>
    <d v="2015-05-13T16:18:51"/>
    <b v="0"/>
    <n v="1"/>
    <b v="0"/>
    <s v="food/food trucks"/>
    <n v="4.3333333333333331E-3"/>
    <n v="52"/>
    <x v="7"/>
    <s v="food trucks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x v="2403"/>
    <d v="2016-03-30T20:10:58"/>
    <b v="0"/>
    <n v="12"/>
    <b v="0"/>
    <s v="food/food trucks"/>
    <n v="0.16833333333333333"/>
    <n v="16.833333333333332"/>
    <x v="7"/>
    <s v="food trucks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x v="2404"/>
    <d v="2016-01-03T00:56:47"/>
    <b v="0"/>
    <n v="0"/>
    <b v="0"/>
    <s v="food/food trucks"/>
    <n v="0"/>
    <e v="#DIV/0!"/>
    <x v="7"/>
    <s v="food trucks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x v="2405"/>
    <d v="2016-09-03T14:02:55"/>
    <b v="0"/>
    <n v="20"/>
    <b v="0"/>
    <s v="food/food trucks"/>
    <n v="0.22520000000000001"/>
    <n v="56.3"/>
    <x v="7"/>
    <s v="food trucks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x v="2406"/>
    <d v="2015-01-19T02:39:50"/>
    <b v="0"/>
    <n v="16"/>
    <b v="0"/>
    <s v="food/food trucks"/>
    <n v="0.41384615384615386"/>
    <n v="84.0625"/>
    <x v="7"/>
    <s v="food trucks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x v="2407"/>
    <d v="2015-04-11T06:00:00"/>
    <b v="0"/>
    <n v="33"/>
    <b v="0"/>
    <s v="food/food trucks"/>
    <n v="0.25259090909090909"/>
    <n v="168.39393939393941"/>
    <x v="7"/>
    <s v="food trucks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x v="2408"/>
    <d v="2014-11-06T04:22:37"/>
    <b v="0"/>
    <n v="2"/>
    <b v="0"/>
    <s v="food/food trucks"/>
    <n v="2E-3"/>
    <n v="15"/>
    <x v="7"/>
    <s v="food trucks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x v="2409"/>
    <d v="2015-08-18T21:01:15"/>
    <b v="0"/>
    <n v="6"/>
    <b v="0"/>
    <s v="food/food trucks"/>
    <n v="1.84E-2"/>
    <n v="76.666666666666671"/>
    <x v="7"/>
    <s v="food trucks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x v="2410"/>
    <d v="2015-09-07T09:47:55"/>
    <b v="0"/>
    <n v="0"/>
    <b v="0"/>
    <s v="food/food trucks"/>
    <n v="0"/>
    <e v="#DIV/0!"/>
    <x v="7"/>
    <s v="food trucks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x v="2411"/>
    <d v="2015-08-25T17:34:42"/>
    <b v="0"/>
    <n v="3"/>
    <b v="0"/>
    <s v="food/food trucks"/>
    <n v="6.0400000000000002E-3"/>
    <n v="50.333333333333336"/>
    <x v="7"/>
    <s v="food trucks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x v="2412"/>
    <d v="2016-11-26T18:41:13"/>
    <b v="0"/>
    <n v="0"/>
    <b v="0"/>
    <s v="food/food trucks"/>
    <n v="0"/>
    <e v="#DIV/0!"/>
    <x v="7"/>
    <s v="food trucks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x v="2413"/>
    <d v="2014-05-31T23:30:00"/>
    <b v="0"/>
    <n v="3"/>
    <b v="0"/>
    <s v="food/food trucks"/>
    <n v="8.3333333333333332E-3"/>
    <n v="8.3333333333333339"/>
    <x v="7"/>
    <s v="food trucks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x v="2414"/>
    <d v="2015-08-22T03:59:00"/>
    <b v="0"/>
    <n v="13"/>
    <b v="0"/>
    <s v="food/food trucks"/>
    <n v="3.0666666666666665E-2"/>
    <n v="35.384615384615387"/>
    <x v="7"/>
    <s v="food trucks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x v="2415"/>
    <d v="2016-07-15T20:42:26"/>
    <b v="0"/>
    <n v="6"/>
    <b v="0"/>
    <s v="food/food trucks"/>
    <n v="5.5833333333333334E-3"/>
    <n v="55.833333333333336"/>
    <x v="7"/>
    <s v="food trucks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x v="2416"/>
    <d v="2015-03-14T15:00:00"/>
    <b v="0"/>
    <n v="1"/>
    <b v="0"/>
    <s v="food/food trucks"/>
    <n v="2.5000000000000001E-4"/>
    <n v="5"/>
    <x v="7"/>
    <s v="food trucks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x v="2417"/>
    <d v="2014-08-10T21:13:07"/>
    <b v="0"/>
    <n v="0"/>
    <b v="0"/>
    <s v="food/food trucks"/>
    <n v="0"/>
    <e v="#DIV/0!"/>
    <x v="7"/>
    <s v="food trucks"/>
  </r>
  <r>
    <n v="2418"/>
    <s v="Mexican food truck"/>
    <s v="I want to start my food truck business."/>
    <n v="25000"/>
    <n v="5"/>
    <x v="2"/>
    <s v="US"/>
    <s v="USD"/>
    <n v="1427225644"/>
    <n v="1422045244"/>
    <x v="2418"/>
    <d v="2015-03-24T19:34:04"/>
    <b v="0"/>
    <n v="5"/>
    <b v="0"/>
    <s v="food/food trucks"/>
    <n v="2.0000000000000001E-4"/>
    <n v="1"/>
    <x v="7"/>
    <s v="food trucks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x v="2419"/>
    <d v="2015-02-18T17:43:09"/>
    <b v="0"/>
    <n v="0"/>
    <b v="0"/>
    <s v="food/food trucks"/>
    <n v="0"/>
    <e v="#DIV/0!"/>
    <x v="7"/>
    <s v="food trucks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x v="2420"/>
    <d v="2014-11-10T01:41:35"/>
    <b v="0"/>
    <n v="36"/>
    <b v="0"/>
    <s v="food/food trucks"/>
    <n v="0.14825133372851215"/>
    <n v="69.472222222222229"/>
    <x v="7"/>
    <s v="food trucks"/>
  </r>
  <r>
    <n v="2421"/>
    <s v="hot dog cart"/>
    <s v="help me start Merrill's first hot dog cart in this empty lot"/>
    <n v="6000"/>
    <n v="1"/>
    <x v="2"/>
    <s v="US"/>
    <s v="USD"/>
    <n v="1424536196"/>
    <n v="1421944196"/>
    <x v="2421"/>
    <d v="2015-02-21T16:29:56"/>
    <b v="0"/>
    <n v="1"/>
    <b v="0"/>
    <s v="food/food trucks"/>
    <n v="1.6666666666666666E-4"/>
    <n v="1"/>
    <x v="7"/>
    <s v="food trucks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x v="2422"/>
    <d v="2015-03-11T16:23:56"/>
    <b v="0"/>
    <n v="1"/>
    <b v="0"/>
    <s v="food/food trucks"/>
    <n v="2E-3"/>
    <n v="1"/>
    <x v="7"/>
    <s v="food trucks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x v="2423"/>
    <d v="2014-12-31T16:54:50"/>
    <b v="0"/>
    <n v="1"/>
    <b v="0"/>
    <s v="food/food trucks"/>
    <n v="1.3333333333333334E-4"/>
    <n v="8"/>
    <x v="7"/>
    <s v="food trucks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x v="2424"/>
    <d v="2014-10-27T21:25:08"/>
    <b v="0"/>
    <n v="9"/>
    <b v="0"/>
    <s v="food/food trucks"/>
    <n v="1.24E-2"/>
    <n v="34.444444444444443"/>
    <x v="7"/>
    <s v="food trucks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x v="2425"/>
    <d v="2016-05-27T22:04:00"/>
    <b v="0"/>
    <n v="1"/>
    <b v="0"/>
    <s v="food/food trucks"/>
    <n v="2.8571428571428574E-4"/>
    <n v="1"/>
    <x v="7"/>
    <s v="food trucks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x v="2426"/>
    <d v="2015-08-08T04:04:52"/>
    <b v="0"/>
    <n v="0"/>
    <b v="0"/>
    <s v="food/food trucks"/>
    <n v="0"/>
    <e v="#DIV/0!"/>
    <x v="7"/>
    <s v="food trucks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x v="2427"/>
    <d v="2016-03-23T06:38:53"/>
    <b v="0"/>
    <n v="1"/>
    <b v="0"/>
    <s v="food/food trucks"/>
    <n v="2.0000000000000002E-5"/>
    <n v="1"/>
    <x v="7"/>
    <s v="food trucks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x v="2428"/>
    <d v="2015-03-12T17:49:11"/>
    <b v="0"/>
    <n v="1"/>
    <b v="0"/>
    <s v="food/food trucks"/>
    <n v="2.8571428571428571E-5"/>
    <n v="1"/>
    <x v="7"/>
    <s v="food trucks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x v="2429"/>
    <d v="2017-02-05T16:44:00"/>
    <b v="0"/>
    <n v="4"/>
    <b v="0"/>
    <s v="food/food trucks"/>
    <n v="1.4321428571428572E-2"/>
    <n v="501.25"/>
    <x v="7"/>
    <s v="food trucks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x v="2430"/>
    <d v="2016-02-12T03:08:24"/>
    <b v="0"/>
    <n v="2"/>
    <b v="0"/>
    <s v="food/food trucks"/>
    <n v="7.0000000000000001E-3"/>
    <n v="10.5"/>
    <x v="7"/>
    <s v="food trucks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x v="2431"/>
    <d v="2016-06-28T02:23:33"/>
    <b v="0"/>
    <n v="2"/>
    <b v="0"/>
    <s v="food/food trucks"/>
    <n v="2.0000000000000002E-5"/>
    <n v="1"/>
    <x v="7"/>
    <s v="food trucks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x v="2432"/>
    <d v="2015-03-08T05:14:57"/>
    <b v="0"/>
    <n v="2"/>
    <b v="0"/>
    <s v="food/food trucks"/>
    <n v="1.4285714285714287E-4"/>
    <n v="1"/>
    <x v="7"/>
    <s v="food trucks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x v="2433"/>
    <d v="2016-02-27T21:35:43"/>
    <b v="0"/>
    <n v="0"/>
    <b v="0"/>
    <s v="food/food trucks"/>
    <n v="0"/>
    <e v="#DIV/0!"/>
    <x v="7"/>
    <s v="food trucks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x v="2434"/>
    <d v="2015-08-04T04:27:54"/>
    <b v="0"/>
    <n v="2"/>
    <b v="0"/>
    <s v="food/food trucks"/>
    <n v="1.2999999999999999E-3"/>
    <n v="13"/>
    <x v="7"/>
    <s v="food trucks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x v="2435"/>
    <d v="2015-10-05T06:39:46"/>
    <b v="0"/>
    <n v="4"/>
    <b v="0"/>
    <s v="food/food trucks"/>
    <n v="4.8960000000000002E-3"/>
    <n v="306"/>
    <x v="7"/>
    <s v="food trucks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x v="2436"/>
    <d v="2016-01-29T14:46:10"/>
    <b v="0"/>
    <n v="2"/>
    <b v="0"/>
    <s v="food/food trucks"/>
    <n v="3.8461538461538462E-4"/>
    <n v="22.5"/>
    <x v="7"/>
    <s v="food trucks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x v="2437"/>
    <d v="2015-03-17T18:00:00"/>
    <b v="0"/>
    <n v="0"/>
    <b v="0"/>
    <s v="food/food trucks"/>
    <n v="0"/>
    <e v="#DIV/0!"/>
    <x v="7"/>
    <s v="food trucks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x v="2438"/>
    <d v="2015-12-07T22:57:42"/>
    <b v="0"/>
    <n v="1"/>
    <b v="0"/>
    <s v="food/food trucks"/>
    <n v="3.3333333333333335E-3"/>
    <n v="50"/>
    <x v="7"/>
    <s v="food trucks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x v="2439"/>
    <d v="2015-10-18T19:38:49"/>
    <b v="0"/>
    <n v="0"/>
    <b v="0"/>
    <s v="food/food trucks"/>
    <n v="0"/>
    <e v="#DIV/0!"/>
    <x v="7"/>
    <s v="food trucks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x v="2440"/>
    <d v="2016-02-13T21:35:13"/>
    <b v="0"/>
    <n v="2"/>
    <b v="0"/>
    <s v="food/food trucks"/>
    <n v="2E-3"/>
    <n v="5"/>
    <x v="7"/>
    <s v="food trucks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x v="2441"/>
    <d v="2015-07-23T04:59:00"/>
    <b v="0"/>
    <n v="109"/>
    <b v="1"/>
    <s v="food/small batch"/>
    <n v="1.0788"/>
    <n v="74.22935779816514"/>
    <x v="7"/>
    <s v="small batch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x v="2442"/>
    <d v="2015-03-19T15:00:28"/>
    <b v="0"/>
    <n v="372"/>
    <b v="1"/>
    <s v="food/small batch"/>
    <n v="1.2594166666666666"/>
    <n v="81.252688172043008"/>
    <x v="7"/>
    <s v="small batch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x v="2443"/>
    <d v="2014-08-15T15:00:22"/>
    <b v="0"/>
    <n v="311"/>
    <b v="1"/>
    <s v="food/small batch"/>
    <n v="2.0251494999999999"/>
    <n v="130.23469453376205"/>
    <x v="7"/>
    <s v="small batch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x v="2444"/>
    <d v="2016-05-25T18:06:31"/>
    <b v="0"/>
    <n v="61"/>
    <b v="1"/>
    <s v="food/small batch"/>
    <n v="1.0860000000000001"/>
    <n v="53.409836065573771"/>
    <x v="7"/>
    <s v="small batch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x v="2445"/>
    <d v="2015-09-26T04:33:41"/>
    <b v="0"/>
    <n v="115"/>
    <b v="1"/>
    <s v="food/small batch"/>
    <n v="1.728"/>
    <n v="75.130434782608702"/>
    <x v="7"/>
    <s v="small batch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x v="2446"/>
    <d v="2016-11-26T15:27:51"/>
    <b v="0"/>
    <n v="111"/>
    <b v="1"/>
    <s v="food/small batch"/>
    <n v="1.6798"/>
    <n v="75.666666666666671"/>
    <x v="7"/>
    <s v="small batch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x v="2447"/>
    <d v="2016-11-12T04:00:00"/>
    <b v="0"/>
    <n v="337"/>
    <b v="1"/>
    <s v="food/small batch"/>
    <n v="4.2720000000000002"/>
    <n v="31.691394658753708"/>
    <x v="7"/>
    <s v="small batch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x v="2448"/>
    <d v="2016-08-31T05:36:00"/>
    <b v="0"/>
    <n v="9"/>
    <b v="1"/>
    <s v="food/small batch"/>
    <n v="1.075"/>
    <n v="47.777777777777779"/>
    <x v="7"/>
    <s v="small batch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x v="2449"/>
    <d v="2014-11-30T04:25:15"/>
    <b v="0"/>
    <n v="120"/>
    <b v="1"/>
    <s v="food/small batch"/>
    <n v="1.08"/>
    <n v="90"/>
    <x v="7"/>
    <s v="small batch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x v="2450"/>
    <d v="2014-10-28T03:11:00"/>
    <b v="0"/>
    <n v="102"/>
    <b v="1"/>
    <s v="food/small batch"/>
    <n v="1.0153353333333335"/>
    <n v="149.31401960784314"/>
    <x v="7"/>
    <s v="small batch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x v="2451"/>
    <d v="2017-03-05T21:48:10"/>
    <b v="0"/>
    <n v="186"/>
    <b v="1"/>
    <s v="food/small batch"/>
    <n v="1.1545000000000001"/>
    <n v="62.06989247311828"/>
    <x v="7"/>
    <s v="small batch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x v="2452"/>
    <d v="2015-12-29T23:00:00"/>
    <b v="0"/>
    <n v="15"/>
    <b v="1"/>
    <s v="food/small batch"/>
    <n v="1.335"/>
    <n v="53.4"/>
    <x v="7"/>
    <s v="small batch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x v="2453"/>
    <d v="2017-02-02T16:36:49"/>
    <b v="0"/>
    <n v="67"/>
    <b v="1"/>
    <s v="food/small batch"/>
    <n v="1.5469999999999999"/>
    <n v="69.268656716417908"/>
    <x v="7"/>
    <s v="small batch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x v="2454"/>
    <d v="2017-03-11T04:50:08"/>
    <b v="0"/>
    <n v="130"/>
    <b v="1"/>
    <s v="food/small batch"/>
    <n v="1.0084571428571429"/>
    <n v="271.50769230769231"/>
    <x v="7"/>
    <s v="small batch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x v="2455"/>
    <d v="2016-04-20T18:45:50"/>
    <b v="0"/>
    <n v="16"/>
    <b v="1"/>
    <s v="food/small batch"/>
    <n v="1.82"/>
    <n v="34.125"/>
    <x v="7"/>
    <s v="small batch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x v="2456"/>
    <d v="2017-02-25T23:03:59"/>
    <b v="0"/>
    <n v="67"/>
    <b v="1"/>
    <s v="food/small batch"/>
    <n v="1.8086666666666666"/>
    <n v="40.492537313432834"/>
    <x v="7"/>
    <s v="small batch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x v="2457"/>
    <d v="2016-03-24T13:27:36"/>
    <b v="0"/>
    <n v="124"/>
    <b v="1"/>
    <s v="food/small batch"/>
    <n v="1.0230434782608695"/>
    <n v="189.75806451612902"/>
    <x v="7"/>
    <s v="small batch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x v="2458"/>
    <d v="2016-06-09T19:00:00"/>
    <b v="0"/>
    <n v="80"/>
    <b v="1"/>
    <s v="food/small batch"/>
    <n v="1.1017999999999999"/>
    <n v="68.862499999999997"/>
    <x v="7"/>
    <s v="small batch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x v="2459"/>
    <d v="2016-03-23T14:18:05"/>
    <b v="0"/>
    <n v="282"/>
    <b v="1"/>
    <s v="food/small batch"/>
    <n v="1.0225"/>
    <n v="108.77659574468085"/>
    <x v="7"/>
    <s v="small batch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x v="2460"/>
    <d v="2017-01-03T04:17:00"/>
    <b v="0"/>
    <n v="68"/>
    <b v="1"/>
    <s v="food/small batch"/>
    <n v="1.0078823529411765"/>
    <n v="125.98529411764706"/>
    <x v="7"/>
    <s v="small batch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x v="2461"/>
    <d v="2011-10-01T03:00:00"/>
    <b v="0"/>
    <n v="86"/>
    <b v="1"/>
    <s v="music/indie rock"/>
    <n v="1.038"/>
    <n v="90.523255813953483"/>
    <x v="4"/>
    <s v="indie rock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x v="2462"/>
    <d v="2012-07-19T04:28:16"/>
    <b v="0"/>
    <n v="115"/>
    <b v="1"/>
    <s v="music/indie rock"/>
    <n v="1.1070833333333334"/>
    <n v="28.880434782608695"/>
    <x v="4"/>
    <s v="indie rock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x v="2463"/>
    <d v="2013-04-16T19:00:00"/>
    <b v="0"/>
    <n v="75"/>
    <b v="1"/>
    <s v="music/indie rock"/>
    <n v="1.1625000000000001"/>
    <n v="31"/>
    <x v="4"/>
    <s v="indie rock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x v="2464"/>
    <d v="2015-09-30T19:29:00"/>
    <b v="0"/>
    <n v="43"/>
    <b v="1"/>
    <s v="music/indie rock"/>
    <n v="1.111"/>
    <n v="51.674418604651166"/>
    <x v="4"/>
    <s v="indie rock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x v="2465"/>
    <d v="2012-09-23T17:15:48"/>
    <b v="0"/>
    <n v="48"/>
    <b v="1"/>
    <s v="music/indie rock"/>
    <n v="1.8014285714285714"/>
    <n v="26.270833333333332"/>
    <x v="4"/>
    <s v="indie rock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x v="2466"/>
    <d v="2013-05-09T02:27:33"/>
    <b v="0"/>
    <n v="52"/>
    <b v="1"/>
    <s v="music/indie rock"/>
    <n v="1"/>
    <n v="48.07692307692308"/>
    <x v="4"/>
    <s v="indie rock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x v="2467"/>
    <d v="2012-05-10T17:00:00"/>
    <b v="0"/>
    <n v="43"/>
    <b v="1"/>
    <s v="music/indie rock"/>
    <n v="1.1850000000000001"/>
    <n v="27.558139534883722"/>
    <x v="4"/>
    <s v="indie rock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x v="2468"/>
    <d v="2012-10-28T05:00:00"/>
    <b v="0"/>
    <n v="58"/>
    <b v="1"/>
    <s v="music/indie rock"/>
    <n v="1.0721700000000001"/>
    <n v="36.97137931034483"/>
    <x v="4"/>
    <s v="indie rock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x v="2469"/>
    <d v="2011-02-08T10:18:49"/>
    <b v="0"/>
    <n v="47"/>
    <b v="1"/>
    <s v="music/indie rock"/>
    <n v="1.1366666666666667"/>
    <n v="29.021276595744681"/>
    <x v="4"/>
    <s v="indie rock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x v="2470"/>
    <d v="2012-05-24T01:47:35"/>
    <b v="0"/>
    <n v="36"/>
    <b v="1"/>
    <s v="music/indie rock"/>
    <n v="1.0316400000000001"/>
    <n v="28.65666666666667"/>
    <x v="4"/>
    <s v="indie rock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x v="2471"/>
    <d v="2012-01-25T23:49:52"/>
    <b v="0"/>
    <n v="17"/>
    <b v="1"/>
    <s v="music/indie rock"/>
    <n v="1.28"/>
    <n v="37.647058823529413"/>
    <x v="4"/>
    <s v="indie rock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x v="2472"/>
    <d v="2010-09-04T01:03:00"/>
    <b v="0"/>
    <n v="104"/>
    <b v="1"/>
    <s v="music/indie rock"/>
    <n v="1.3576026666666667"/>
    <n v="97.904038461538462"/>
    <x v="4"/>
    <s v="indie rock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x v="2473"/>
    <d v="2012-11-10T18:57:49"/>
    <b v="0"/>
    <n v="47"/>
    <b v="1"/>
    <s v="music/indie rock"/>
    <n v="1"/>
    <n v="42.553191489361701"/>
    <x v="4"/>
    <s v="indie rock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x v="2474"/>
    <d v="2010-10-11T00:16:16"/>
    <b v="0"/>
    <n v="38"/>
    <b v="1"/>
    <s v="music/indie rock"/>
    <n v="1.0000360000000001"/>
    <n v="131.58368421052631"/>
    <x v="4"/>
    <s v="indie rock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x v="2475"/>
    <d v="2010-07-10T22:00:00"/>
    <b v="0"/>
    <n v="81"/>
    <b v="1"/>
    <s v="music/indie rock"/>
    <n v="1.0471999999999999"/>
    <n v="32.320987654320987"/>
    <x v="4"/>
    <s v="indie rock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x v="2476"/>
    <d v="2014-11-03T08:52:50"/>
    <b v="0"/>
    <n v="55"/>
    <b v="1"/>
    <s v="music/indie rock"/>
    <n v="1.050225"/>
    <n v="61.103999999999999"/>
    <x v="4"/>
    <s v="indie rock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x v="2477"/>
    <d v="2012-08-12T16:35:45"/>
    <b v="0"/>
    <n v="41"/>
    <b v="1"/>
    <s v="music/indie rock"/>
    <n v="1.7133333333333334"/>
    <n v="31.341463414634145"/>
    <x v="4"/>
    <s v="indie rock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x v="2478"/>
    <d v="2013-01-13T22:48:33"/>
    <b v="0"/>
    <n v="79"/>
    <b v="1"/>
    <s v="music/indie rock"/>
    <n v="1.2749999999999999"/>
    <n v="129.1139240506329"/>
    <x v="4"/>
    <s v="indie rock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x v="2479"/>
    <d v="2012-07-28T02:00:00"/>
    <b v="0"/>
    <n v="16"/>
    <b v="1"/>
    <s v="music/indie rock"/>
    <n v="1.3344333333333334"/>
    <n v="25.020624999999999"/>
    <x v="4"/>
    <s v="indie rock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x v="2480"/>
    <d v="2015-10-10T22:28:04"/>
    <b v="0"/>
    <n v="8"/>
    <b v="1"/>
    <s v="music/indie rock"/>
    <n v="1"/>
    <n v="250"/>
    <x v="4"/>
    <s v="indie rock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x v="2481"/>
    <d v="2012-04-30T15:30:08"/>
    <b v="0"/>
    <n v="95"/>
    <b v="1"/>
    <s v="music/indie rock"/>
    <n v="1.1291099999999998"/>
    <n v="47.541473684210523"/>
    <x v="4"/>
    <s v="indie rock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x v="2482"/>
    <d v="2011-08-01T18:46:23"/>
    <b v="0"/>
    <n v="25"/>
    <b v="1"/>
    <s v="music/indie rock"/>
    <n v="1.0009999999999999"/>
    <n v="40.04"/>
    <x v="4"/>
    <s v="indie rock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x v="2483"/>
    <d v="2012-05-01T17:00:03"/>
    <b v="0"/>
    <n v="19"/>
    <b v="1"/>
    <s v="music/indie rock"/>
    <n v="1.1372727272727272"/>
    <n v="65.84210526315789"/>
    <x v="4"/>
    <s v="indie rock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x v="2484"/>
    <d v="2011-09-15T22:00:03"/>
    <b v="0"/>
    <n v="90"/>
    <b v="1"/>
    <s v="music/indie rock"/>
    <n v="1.1931742857142855"/>
    <n v="46.401222222222216"/>
    <x v="4"/>
    <s v="indie rock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x v="2485"/>
    <d v="2011-10-12T23:57:59"/>
    <b v="0"/>
    <n v="41"/>
    <b v="1"/>
    <s v="music/indie rock"/>
    <n v="1.0325"/>
    <n v="50.365853658536587"/>
    <x v="4"/>
    <s v="indie rock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x v="2486"/>
    <d v="2012-04-22T16:59:36"/>
    <b v="0"/>
    <n v="30"/>
    <b v="1"/>
    <s v="music/indie rock"/>
    <n v="2.6566666666666667"/>
    <n v="26.566666666666666"/>
    <x v="4"/>
    <s v="indie rock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x v="2487"/>
    <d v="2012-05-27T01:59:57"/>
    <b v="0"/>
    <n v="38"/>
    <b v="1"/>
    <s v="music/indie rock"/>
    <n v="1.0005066666666667"/>
    <n v="39.493684210526318"/>
    <x v="4"/>
    <s v="indie rock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x v="2488"/>
    <d v="2011-11-16T16:11:48"/>
    <b v="0"/>
    <n v="65"/>
    <b v="1"/>
    <s v="music/indie rock"/>
    <n v="1.0669999999999999"/>
    <n v="49.246153846153845"/>
    <x v="4"/>
    <s v="indie rock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x v="2489"/>
    <d v="2013-05-09T16:33:59"/>
    <b v="0"/>
    <n v="75"/>
    <b v="1"/>
    <s v="music/indie rock"/>
    <n v="1.3367142857142857"/>
    <n v="62.38"/>
    <x v="4"/>
    <s v="indie rock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x v="2490"/>
    <d v="2012-06-23T05:27:56"/>
    <b v="0"/>
    <n v="16"/>
    <b v="1"/>
    <s v="music/indie rock"/>
    <n v="1.214"/>
    <n v="37.9375"/>
    <x v="4"/>
    <s v="indie rock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x v="2491"/>
    <d v="2011-01-16T01:51:00"/>
    <b v="0"/>
    <n v="10"/>
    <b v="1"/>
    <s v="music/indie rock"/>
    <n v="1.032"/>
    <n v="51.6"/>
    <x v="4"/>
    <s v="indie rock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x v="2492"/>
    <d v="2012-06-16T09:59:00"/>
    <b v="0"/>
    <n v="27"/>
    <b v="1"/>
    <s v="music/indie rock"/>
    <n v="1.25"/>
    <n v="27.777777777777779"/>
    <x v="4"/>
    <s v="indie rock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x v="2493"/>
    <d v="2013-04-29T04:02:20"/>
    <b v="0"/>
    <n v="259"/>
    <b v="1"/>
    <s v="music/indie rock"/>
    <n v="1.2869999999999999"/>
    <n v="99.382239382239376"/>
    <x v="4"/>
    <s v="indie rock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x v="2494"/>
    <d v="2012-05-23T15:29:04"/>
    <b v="0"/>
    <n v="39"/>
    <b v="1"/>
    <s v="music/indie rock"/>
    <n v="1.0100533333333332"/>
    <n v="38.848205128205123"/>
    <x v="4"/>
    <s v="indie rock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x v="2495"/>
    <d v="2012-06-06T22:42:55"/>
    <b v="0"/>
    <n v="42"/>
    <b v="1"/>
    <s v="music/indie rock"/>
    <n v="1.2753666666666665"/>
    <n v="45.548809523809524"/>
    <x v="4"/>
    <s v="indie rock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x v="2496"/>
    <d v="2013-03-29T22:54:52"/>
    <b v="0"/>
    <n v="10"/>
    <b v="1"/>
    <s v="music/indie rock"/>
    <n v="1"/>
    <n v="600"/>
    <x v="4"/>
    <s v="indie rock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x v="2497"/>
    <d v="2011-08-05T21:05:38"/>
    <b v="0"/>
    <n v="56"/>
    <b v="1"/>
    <s v="music/indie rock"/>
    <n v="1.127715"/>
    <n v="80.551071428571419"/>
    <x v="4"/>
    <s v="indie rock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x v="2498"/>
    <d v="2015-01-27T23:13:07"/>
    <b v="0"/>
    <n v="20"/>
    <b v="1"/>
    <s v="music/indie rock"/>
    <n v="1.056"/>
    <n v="52.8"/>
    <x v="4"/>
    <s v="indie rock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x v="2499"/>
    <d v="2012-12-31T18:00:00"/>
    <b v="0"/>
    <n v="170"/>
    <b v="1"/>
    <s v="music/indie rock"/>
    <n v="2.0262500000000001"/>
    <n v="47.676470588235297"/>
    <x v="4"/>
    <s v="indie rock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x v="2500"/>
    <d v="2012-06-23T18:32:55"/>
    <b v="0"/>
    <n v="29"/>
    <b v="1"/>
    <s v="music/indie rock"/>
    <n v="1.1333333333333333"/>
    <n v="23.448275862068964"/>
    <x v="4"/>
    <s v="indie rock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x v="2501"/>
    <d v="2015-09-27T18:38:24"/>
    <b v="0"/>
    <n v="7"/>
    <b v="0"/>
    <s v="food/restaurants"/>
    <n v="2.5545454545454545E-2"/>
    <n v="40.142857142857146"/>
    <x v="7"/>
    <s v="restaurants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x v="2502"/>
    <d v="2014-09-21T19:48:38"/>
    <b v="0"/>
    <n v="5"/>
    <b v="0"/>
    <s v="food/restaurants"/>
    <n v="7.8181818181818181E-4"/>
    <n v="17.2"/>
    <x v="7"/>
    <s v="restaurants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x v="2503"/>
    <d v="2016-06-07T21:06:00"/>
    <b v="0"/>
    <n v="0"/>
    <b v="0"/>
    <s v="food/restaurants"/>
    <n v="0"/>
    <e v="#DIV/0!"/>
    <x v="7"/>
    <s v="restaurants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x v="2504"/>
    <d v="2014-11-15T01:22:14"/>
    <b v="0"/>
    <n v="0"/>
    <b v="0"/>
    <s v="food/restaurants"/>
    <n v="0"/>
    <e v="#DIV/0!"/>
    <x v="7"/>
    <s v="restaurants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x v="2505"/>
    <d v="2015-03-14T00:20:16"/>
    <b v="0"/>
    <n v="0"/>
    <b v="0"/>
    <s v="food/restaurants"/>
    <n v="0"/>
    <e v="#DIV/0!"/>
    <x v="7"/>
    <s v="restaurants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x v="2506"/>
    <d v="2015-10-03T21:00:00"/>
    <b v="0"/>
    <n v="2"/>
    <b v="0"/>
    <s v="food/restaurants"/>
    <n v="6.0000000000000001E-3"/>
    <n v="15"/>
    <x v="7"/>
    <s v="restaurants"/>
  </r>
  <r>
    <n v="2507"/>
    <s v="Help Cafe Talavera get a New Kitchen!"/>
    <s v="Unique dishes for a unique city!."/>
    <n v="42850"/>
    <n v="0"/>
    <x v="2"/>
    <s v="US"/>
    <s v="USD"/>
    <n v="1431308704"/>
    <n v="1428716704"/>
    <x v="2507"/>
    <d v="2015-05-11T01:45:04"/>
    <b v="0"/>
    <n v="0"/>
    <b v="0"/>
    <s v="food/restaurants"/>
    <n v="0"/>
    <e v="#DIV/0!"/>
    <x v="7"/>
    <s v="restaurants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x v="2508"/>
    <d v="2014-08-14T22:50:34"/>
    <b v="0"/>
    <n v="0"/>
    <b v="0"/>
    <s v="food/restaurants"/>
    <n v="0"/>
    <e v="#DIV/0!"/>
    <x v="7"/>
    <s v="restaurants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x v="2509"/>
    <d v="2015-04-20T18:25:49"/>
    <b v="0"/>
    <n v="28"/>
    <b v="0"/>
    <s v="food/restaurants"/>
    <n v="1.0526315789473684E-2"/>
    <n v="35.714285714285715"/>
    <x v="7"/>
    <s v="restaurants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x v="2510"/>
    <d v="2015-05-14T23:56:12"/>
    <b v="0"/>
    <n v="2"/>
    <b v="0"/>
    <s v="food/restaurants"/>
    <n v="1.5E-3"/>
    <n v="37.5"/>
    <x v="7"/>
    <s v="restaurants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x v="2511"/>
    <d v="2016-02-01T10:43:33"/>
    <b v="0"/>
    <n v="0"/>
    <b v="0"/>
    <s v="food/restaurants"/>
    <n v="0"/>
    <e v="#DIV/0!"/>
    <x v="7"/>
    <s v="restaurants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x v="2512"/>
    <d v="2014-12-13T21:02:41"/>
    <b v="0"/>
    <n v="0"/>
    <b v="0"/>
    <s v="food/restaurants"/>
    <n v="0"/>
    <e v="#DIV/0!"/>
    <x v="7"/>
    <s v="restaurants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x v="2513"/>
    <d v="2017-02-26T00:09:49"/>
    <b v="0"/>
    <n v="0"/>
    <b v="0"/>
    <s v="food/restaurants"/>
    <n v="0"/>
    <e v="#DIV/0!"/>
    <x v="7"/>
    <s v="restaurants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x v="2514"/>
    <d v="2014-08-20T09:21:17"/>
    <b v="0"/>
    <n v="4"/>
    <b v="0"/>
    <s v="food/restaurants"/>
    <n v="1.7500000000000002E-2"/>
    <n v="52.5"/>
    <x v="7"/>
    <s v="restaurants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x v="2515"/>
    <d v="2015-02-22T20:09:13"/>
    <b v="0"/>
    <n v="12"/>
    <b v="0"/>
    <s v="food/restaurants"/>
    <n v="0.186"/>
    <n v="77.5"/>
    <x v="7"/>
    <s v="restaurants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x v="2516"/>
    <d v="2014-11-29T16:40:52"/>
    <b v="0"/>
    <n v="0"/>
    <b v="0"/>
    <s v="food/restaurants"/>
    <n v="0"/>
    <e v="#DIV/0!"/>
    <x v="7"/>
    <s v="restaurants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x v="2517"/>
    <d v="2015-03-19T18:15:30"/>
    <b v="0"/>
    <n v="33"/>
    <b v="0"/>
    <s v="food/restaurants"/>
    <n v="9.8166666666666666E-2"/>
    <n v="53.545454545454547"/>
    <x v="7"/>
    <s v="restaurants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x v="2518"/>
    <d v="2014-11-13T17:20:28"/>
    <b v="0"/>
    <n v="0"/>
    <b v="0"/>
    <s v="food/restaurants"/>
    <n v="0"/>
    <e v="#DIV/0!"/>
    <x v="7"/>
    <s v="restaurants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x v="2519"/>
    <d v="2014-07-19T03:43:24"/>
    <b v="0"/>
    <n v="4"/>
    <b v="0"/>
    <s v="food/restaurants"/>
    <n v="4.3333333333333331E-4"/>
    <n v="16.25"/>
    <x v="7"/>
    <s v="restaurants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x v="2520"/>
    <d v="2016-10-15T19:21:00"/>
    <b v="0"/>
    <n v="0"/>
    <b v="0"/>
    <s v="food/restaurants"/>
    <n v="0"/>
    <e v="#DIV/0!"/>
    <x v="7"/>
    <s v="restaurants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x v="2521"/>
    <d v="2015-10-13T23:13:41"/>
    <b v="0"/>
    <n v="132"/>
    <b v="1"/>
    <s v="music/classical music"/>
    <n v="1.0948792000000001"/>
    <n v="103.68174242424243"/>
    <x v="4"/>
    <s v="classical music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x v="2522"/>
    <d v="2016-04-22T14:52:00"/>
    <b v="0"/>
    <n v="27"/>
    <b v="1"/>
    <s v="music/classical music"/>
    <n v="1"/>
    <n v="185.18518518518519"/>
    <x v="4"/>
    <s v="classical music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x v="2523"/>
    <d v="2014-11-18T00:24:52"/>
    <b v="0"/>
    <n v="26"/>
    <b v="1"/>
    <s v="music/classical music"/>
    <n v="1.5644444444444445"/>
    <n v="54.153846153846153"/>
    <x v="4"/>
    <s v="classical music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x v="2524"/>
    <d v="2014-12-21T04:30:00"/>
    <b v="0"/>
    <n v="43"/>
    <b v="1"/>
    <s v="music/classical music"/>
    <n v="1.016"/>
    <n v="177.2093023255814"/>
    <x v="4"/>
    <s v="classical music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x v="2525"/>
    <d v="2012-06-28T20:16:11"/>
    <b v="0"/>
    <n v="80"/>
    <b v="1"/>
    <s v="music/classical music"/>
    <n v="1.00325"/>
    <n v="100.325"/>
    <x v="4"/>
    <s v="classical music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x v="2526"/>
    <d v="2014-12-08T04:59:00"/>
    <b v="0"/>
    <n v="33"/>
    <b v="1"/>
    <s v="music/classical music"/>
    <n v="1.1294999999999999"/>
    <n v="136.90909090909091"/>
    <x v="4"/>
    <s v="classical music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x v="2527"/>
    <d v="2013-10-18T03:59:00"/>
    <b v="0"/>
    <n v="71"/>
    <b v="1"/>
    <s v="music/classical music"/>
    <n v="1.02125"/>
    <n v="57.535211267605632"/>
    <x v="4"/>
    <s v="classical music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x v="2528"/>
    <d v="2015-08-20T11:00:00"/>
    <b v="0"/>
    <n v="81"/>
    <b v="1"/>
    <s v="music/classical music"/>
    <n v="1.0724974999999999"/>
    <n v="52.962839506172834"/>
    <x v="4"/>
    <s v="classical music"/>
  </r>
  <r>
    <n v="2529"/>
    <s v="UrbanArias is DC's Contemporary Opera Company"/>
    <s v="Opera. Short. New."/>
    <n v="6000"/>
    <n v="6257"/>
    <x v="0"/>
    <s v="US"/>
    <s v="USD"/>
    <n v="1332636975"/>
    <n v="1328752575"/>
    <x v="2529"/>
    <d v="2012-03-25T00:56:15"/>
    <b v="0"/>
    <n v="76"/>
    <b v="1"/>
    <s v="music/classical music"/>
    <n v="1.0428333333333333"/>
    <n v="82.328947368421055"/>
    <x v="4"/>
    <s v="classical music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x v="2530"/>
    <d v="2015-04-20T04:50:00"/>
    <b v="0"/>
    <n v="48"/>
    <b v="1"/>
    <s v="music/classical music"/>
    <n v="1"/>
    <n v="135.41666666666666"/>
    <x v="4"/>
    <s v="classical music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x v="2531"/>
    <d v="2015-08-15T03:59:00"/>
    <b v="0"/>
    <n v="61"/>
    <b v="1"/>
    <s v="music/classical music"/>
    <n v="1.004"/>
    <n v="74.06557377049181"/>
    <x v="4"/>
    <s v="classical music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x v="2532"/>
    <d v="2012-08-16T20:22:46"/>
    <b v="0"/>
    <n v="60"/>
    <b v="1"/>
    <s v="music/classical music"/>
    <n v="1.26125"/>
    <n v="84.083333333333329"/>
    <x v="4"/>
    <s v="classical music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x v="2533"/>
    <d v="2013-03-01T18:01:08"/>
    <b v="0"/>
    <n v="136"/>
    <b v="1"/>
    <s v="music/classical music"/>
    <n v="1.1066666666666667"/>
    <n v="61.029411764705884"/>
    <x v="4"/>
    <s v="classical music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x v="2534"/>
    <d v="2010-01-01T06:00:00"/>
    <b v="0"/>
    <n v="14"/>
    <b v="1"/>
    <s v="music/classical music"/>
    <n v="1.05"/>
    <n v="150"/>
    <x v="4"/>
    <s v="classical music"/>
  </r>
  <r>
    <n v="2535"/>
    <s v="Mark Hayes Requiem Recording"/>
    <s v="Mark Hayes: Requiem Recording"/>
    <n v="20000"/>
    <n v="20755"/>
    <x v="0"/>
    <s v="US"/>
    <s v="USD"/>
    <n v="1417463945"/>
    <n v="1414781945"/>
    <x v="2535"/>
    <d v="2014-12-01T19:59:05"/>
    <b v="0"/>
    <n v="78"/>
    <b v="1"/>
    <s v="music/classical music"/>
    <n v="1.03775"/>
    <n v="266.08974358974359"/>
    <x v="4"/>
    <s v="classical music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x v="2536"/>
    <d v="2013-07-30T02:32:46"/>
    <b v="0"/>
    <n v="4"/>
    <b v="1"/>
    <s v="music/classical music"/>
    <n v="1.1599999999999999"/>
    <n v="7.25"/>
    <x v="4"/>
    <s v="classical music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x v="2537"/>
    <d v="2011-08-01T15:34:15"/>
    <b v="0"/>
    <n v="11"/>
    <b v="1"/>
    <s v="music/classical music"/>
    <n v="1.1000000000000001"/>
    <n v="100"/>
    <x v="4"/>
    <s v="classical music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x v="2538"/>
    <d v="2013-02-24T04:59:00"/>
    <b v="0"/>
    <n v="185"/>
    <b v="1"/>
    <s v="music/classical music"/>
    <n v="1.130176111111111"/>
    <n v="109.96308108108107"/>
    <x v="4"/>
    <s v="classical music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x v="2539"/>
    <d v="2015-02-02T21:39:12"/>
    <b v="0"/>
    <n v="59"/>
    <b v="1"/>
    <s v="music/classical music"/>
    <n v="1.0024999999999999"/>
    <n v="169.91525423728814"/>
    <x v="4"/>
    <s v="classical music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x v="2540"/>
    <d v="2011-10-29T16:12:01"/>
    <b v="0"/>
    <n v="27"/>
    <b v="1"/>
    <s v="music/classical music"/>
    <n v="1.034"/>
    <n v="95.740740740740748"/>
    <x v="4"/>
    <s v="classical music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x v="2541"/>
    <d v="2013-09-26T10:46:58"/>
    <b v="0"/>
    <n v="63"/>
    <b v="1"/>
    <s v="music/classical music"/>
    <n v="1.0702857142857143"/>
    <n v="59.460317460317462"/>
    <x v="4"/>
    <s v="classical music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x v="2542"/>
    <d v="2013-10-01T03:59:00"/>
    <b v="0"/>
    <n v="13"/>
    <b v="1"/>
    <s v="music/classical music"/>
    <n v="1.0357142857142858"/>
    <n v="55.769230769230766"/>
    <x v="4"/>
    <s v="classical music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x v="2543"/>
    <d v="2011-01-02T03:00:00"/>
    <b v="0"/>
    <n v="13"/>
    <b v="1"/>
    <s v="music/classical music"/>
    <n v="1.5640000000000001"/>
    <n v="30.076923076923077"/>
    <x v="4"/>
    <s v="classical music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x v="2544"/>
    <d v="2012-07-08T12:29:29"/>
    <b v="0"/>
    <n v="57"/>
    <b v="1"/>
    <s v="music/classical music"/>
    <n v="1.0082"/>
    <n v="88.438596491228068"/>
    <x v="4"/>
    <s v="classical music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x v="2545"/>
    <d v="2015-02-27T00:30:00"/>
    <b v="0"/>
    <n v="61"/>
    <b v="1"/>
    <s v="music/classical music"/>
    <n v="1.9530000000000001"/>
    <n v="64.032786885245898"/>
    <x v="4"/>
    <s v="classical music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x v="2546"/>
    <d v="2013-10-05T05:00:00"/>
    <b v="0"/>
    <n v="65"/>
    <b v="1"/>
    <s v="music/classical music"/>
    <n v="1.1171428571428572"/>
    <n v="60.153846153846153"/>
    <x v="4"/>
    <s v="classical music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x v="2547"/>
    <d v="2012-04-04T17:33:23"/>
    <b v="0"/>
    <n v="134"/>
    <b v="1"/>
    <s v="music/classical music"/>
    <n v="1.1985454545454546"/>
    <n v="49.194029850746269"/>
    <x v="4"/>
    <s v="classical music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x v="2548"/>
    <d v="2016-09-30T04:27:00"/>
    <b v="0"/>
    <n v="37"/>
    <b v="1"/>
    <s v="music/classical music"/>
    <n v="1.0185"/>
    <n v="165.16216216216216"/>
    <x v="4"/>
    <s v="classical music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x v="2549"/>
    <d v="2013-05-31T17:00:00"/>
    <b v="0"/>
    <n v="37"/>
    <b v="1"/>
    <s v="music/classical music"/>
    <n v="1.0280254777070064"/>
    <n v="43.621621621621621"/>
    <x v="4"/>
    <s v="classical music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x v="2550"/>
    <d v="2015-10-08T03:59:00"/>
    <b v="0"/>
    <n v="150"/>
    <b v="1"/>
    <s v="music/classical music"/>
    <n v="1.0084615384615385"/>
    <n v="43.7"/>
    <x v="4"/>
    <s v="classical music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x v="2551"/>
    <d v="2012-03-21T20:48:00"/>
    <b v="0"/>
    <n v="56"/>
    <b v="1"/>
    <s v="music/classical music"/>
    <n v="1.0273469387755103"/>
    <n v="67.419642857142861"/>
    <x v="4"/>
    <s v="classical music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x v="2552"/>
    <d v="2017-03-05T19:26:21"/>
    <b v="0"/>
    <n v="18"/>
    <b v="1"/>
    <s v="music/classical music"/>
    <n v="1.0649999999999999"/>
    <n v="177.5"/>
    <x v="4"/>
    <s v="classical music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x v="2553"/>
    <d v="2012-09-21T04:46:47"/>
    <b v="0"/>
    <n v="60"/>
    <b v="1"/>
    <s v="music/classical music"/>
    <n v="1.5553333333333332"/>
    <n v="38.883333333333333"/>
    <x v="4"/>
    <s v="classical music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x v="2554"/>
    <d v="2015-06-01T03:59:00"/>
    <b v="0"/>
    <n v="67"/>
    <b v="1"/>
    <s v="music/classical music"/>
    <n v="1.228"/>
    <n v="54.985074626865675"/>
    <x v="4"/>
    <s v="classical music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x v="2555"/>
    <d v="2012-05-28T15:43:13"/>
    <b v="0"/>
    <n v="35"/>
    <b v="1"/>
    <s v="music/classical music"/>
    <n v="1.0734999999999999"/>
    <n v="61.342857142857142"/>
    <x v="4"/>
    <s v="classical music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x v="2556"/>
    <d v="2012-12-24T23:47:37"/>
    <b v="0"/>
    <n v="34"/>
    <b v="1"/>
    <s v="music/classical music"/>
    <n v="1.0550335570469798"/>
    <n v="23.117647058823529"/>
    <x v="4"/>
    <s v="classical music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x v="2557"/>
    <d v="2014-05-15T17:53:06"/>
    <b v="0"/>
    <n v="36"/>
    <b v="1"/>
    <s v="music/classical music"/>
    <n v="1.1844444444444444"/>
    <n v="29.611111111111111"/>
    <x v="4"/>
    <s v="classical music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x v="2558"/>
    <d v="2015-05-01T13:59:00"/>
    <b v="0"/>
    <n v="18"/>
    <b v="1"/>
    <s v="music/classical music"/>
    <n v="1.0888"/>
    <n v="75.611111111111114"/>
    <x v="4"/>
    <s v="classical music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x v="2559"/>
    <d v="2011-11-15T19:37:00"/>
    <b v="0"/>
    <n v="25"/>
    <b v="1"/>
    <s v="music/classical music"/>
    <n v="1.1125"/>
    <n v="35.6"/>
    <x v="4"/>
    <s v="classical music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x v="2560"/>
    <d v="2015-03-06T22:49:34"/>
    <b v="0"/>
    <n v="21"/>
    <b v="1"/>
    <s v="music/classical music"/>
    <n v="1.0009999999999999"/>
    <n v="143"/>
    <x v="4"/>
    <s v="classical music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x v="2561"/>
    <d v="2015-10-13T12:41:29"/>
    <b v="0"/>
    <n v="0"/>
    <b v="0"/>
    <s v="food/food trucks"/>
    <n v="0"/>
    <e v="#DIV/0!"/>
    <x v="7"/>
    <s v="food trucks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x v="2562"/>
    <d v="2016-10-11T12:35:39"/>
    <b v="0"/>
    <n v="3"/>
    <b v="0"/>
    <s v="food/food trucks"/>
    <n v="7.4999999999999997E-3"/>
    <n v="25"/>
    <x v="7"/>
    <s v="food trucks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x v="2563"/>
    <d v="2015-07-30T03:20:51"/>
    <b v="0"/>
    <n v="0"/>
    <b v="0"/>
    <s v="food/food trucks"/>
    <n v="0"/>
    <e v="#DIV/0!"/>
    <x v="7"/>
    <s v="food trucks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x v="2564"/>
    <d v="2014-08-01T00:58:19"/>
    <b v="0"/>
    <n v="0"/>
    <b v="0"/>
    <s v="food/food trucks"/>
    <n v="0"/>
    <e v="#DIV/0!"/>
    <x v="7"/>
    <s v="food trucks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x v="2565"/>
    <d v="2016-05-09T20:50:00"/>
    <b v="0"/>
    <n v="1"/>
    <b v="0"/>
    <s v="food/food trucks"/>
    <n v="0.01"/>
    <n v="100"/>
    <x v="7"/>
    <s v="food trucks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x v="2566"/>
    <d v="2014-08-21T23:32:28"/>
    <b v="0"/>
    <n v="0"/>
    <b v="0"/>
    <s v="food/food trucks"/>
    <n v="0"/>
    <e v="#DIV/0!"/>
    <x v="7"/>
    <s v="food trucks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x v="2567"/>
    <d v="2015-04-23T21:05:38"/>
    <b v="0"/>
    <n v="2"/>
    <b v="0"/>
    <s v="food/food trucks"/>
    <n v="2.6666666666666666E-3"/>
    <n v="60"/>
    <x v="7"/>
    <s v="food trucks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x v="2568"/>
    <d v="2016-09-01T15:59:54"/>
    <b v="0"/>
    <n v="1"/>
    <b v="0"/>
    <s v="food/food trucks"/>
    <n v="5.0000000000000001E-3"/>
    <n v="50"/>
    <x v="7"/>
    <s v="food trucks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x v="2569"/>
    <d v="2015-09-17T02:31:52"/>
    <b v="0"/>
    <n v="2"/>
    <b v="0"/>
    <s v="food/food trucks"/>
    <n v="2.2307692307692306E-2"/>
    <n v="72.5"/>
    <x v="7"/>
    <s v="food trucks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x v="2570"/>
    <d v="2017-02-08T21:40:35"/>
    <b v="0"/>
    <n v="2"/>
    <b v="0"/>
    <s v="food/food trucks"/>
    <n v="8.4285714285714294E-3"/>
    <n v="29.5"/>
    <x v="7"/>
    <s v="food trucks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x v="2571"/>
    <d v="2016-05-19T08:12:01"/>
    <b v="0"/>
    <n v="4"/>
    <b v="0"/>
    <s v="food/food trucks"/>
    <n v="2.5000000000000001E-3"/>
    <n v="62.5"/>
    <x v="7"/>
    <s v="food trucks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x v="2572"/>
    <d v="2015-04-13T02:51:57"/>
    <b v="0"/>
    <n v="0"/>
    <b v="0"/>
    <s v="food/food trucks"/>
    <n v="0"/>
    <e v="#DIV/0!"/>
    <x v="7"/>
    <s v="food trucks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x v="2573"/>
    <d v="2014-08-23T14:12:29"/>
    <b v="0"/>
    <n v="0"/>
    <b v="0"/>
    <s v="food/food trucks"/>
    <n v="0"/>
    <e v="#DIV/0!"/>
    <x v="7"/>
    <s v="food trucks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x v="2574"/>
    <d v="2016-05-18T19:49:05"/>
    <b v="0"/>
    <n v="0"/>
    <b v="0"/>
    <s v="food/food trucks"/>
    <n v="0"/>
    <e v="#DIV/0!"/>
    <x v="7"/>
    <s v="food trucks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x v="2575"/>
    <d v="2015-01-12T02:36:34"/>
    <b v="0"/>
    <n v="0"/>
    <b v="0"/>
    <s v="food/food trucks"/>
    <n v="0"/>
    <e v="#DIV/0!"/>
    <x v="7"/>
    <s v="food trucks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x v="2576"/>
    <d v="2015-04-10T23:14:07"/>
    <b v="0"/>
    <n v="0"/>
    <b v="0"/>
    <s v="food/food trucks"/>
    <n v="0"/>
    <e v="#DIV/0!"/>
    <x v="7"/>
    <s v="food trucks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x v="2577"/>
    <d v="2014-08-04T19:41:37"/>
    <b v="0"/>
    <n v="0"/>
    <b v="0"/>
    <s v="food/food trucks"/>
    <n v="0"/>
    <e v="#DIV/0!"/>
    <x v="7"/>
    <s v="food trucks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x v="2578"/>
    <d v="2015-10-09T17:00:00"/>
    <b v="0"/>
    <n v="0"/>
    <b v="0"/>
    <s v="food/food trucks"/>
    <n v="0"/>
    <e v="#DIV/0!"/>
    <x v="7"/>
    <s v="food trucks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x v="2579"/>
    <d v="2014-09-15T19:55:03"/>
    <b v="0"/>
    <n v="12"/>
    <b v="0"/>
    <s v="food/food trucks"/>
    <n v="1.3849999999999999E-3"/>
    <n v="23.083333333333332"/>
    <x v="7"/>
    <s v="food trucks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x v="2580"/>
    <d v="2015-05-16T03:00:00"/>
    <b v="0"/>
    <n v="2"/>
    <b v="0"/>
    <s v="food/food trucks"/>
    <n v="6.0000000000000001E-3"/>
    <n v="25.5"/>
    <x v="7"/>
    <s v="food trucks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x v="2581"/>
    <d v="2015-11-16T16:04:58"/>
    <b v="0"/>
    <n v="11"/>
    <b v="0"/>
    <s v="food/food trucks"/>
    <n v="0.106"/>
    <n v="48.18181818181818"/>
    <x v="7"/>
    <s v="food trucks"/>
  </r>
  <r>
    <n v="2582"/>
    <s v="Drunken Wings"/>
    <s v="The place where chicken meets liquor for the first time!"/>
    <n v="90000"/>
    <n v="1"/>
    <x v="2"/>
    <s v="US"/>
    <s v="USD"/>
    <n v="1477784634"/>
    <n v="1475192634"/>
    <x v="2582"/>
    <d v="2016-10-29T23:43:54"/>
    <b v="0"/>
    <n v="1"/>
    <b v="0"/>
    <s v="food/food trucks"/>
    <n v="1.1111111111111112E-5"/>
    <n v="1"/>
    <x v="7"/>
    <s v="food trucks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x v="2583"/>
    <d v="2015-03-16T17:28:00"/>
    <b v="0"/>
    <n v="5"/>
    <b v="0"/>
    <s v="food/food trucks"/>
    <n v="5.0000000000000001E-3"/>
    <n v="1"/>
    <x v="7"/>
    <s v="food trucks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x v="2584"/>
    <d v="2015-06-15T04:09:29"/>
    <b v="0"/>
    <n v="0"/>
    <b v="0"/>
    <s v="food/food trucks"/>
    <n v="0"/>
    <e v="#DIV/0!"/>
    <x v="7"/>
    <s v="food trucks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x v="2585"/>
    <d v="2014-07-05T23:07:12"/>
    <b v="0"/>
    <n v="1"/>
    <b v="0"/>
    <s v="food/food trucks"/>
    <n v="1.6666666666666668E-3"/>
    <n v="50"/>
    <x v="7"/>
    <s v="food trucks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x v="2586"/>
    <d v="2015-12-25T07:55:36"/>
    <b v="0"/>
    <n v="1"/>
    <b v="0"/>
    <s v="food/food trucks"/>
    <n v="1.6666666666666668E-3"/>
    <n v="5"/>
    <x v="7"/>
    <s v="food trucks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x v="2587"/>
    <d v="2015-12-30T16:12:33"/>
    <b v="0"/>
    <n v="6"/>
    <b v="0"/>
    <s v="food/food trucks"/>
    <n v="2.4340000000000001E-2"/>
    <n v="202.83333333333334"/>
    <x v="7"/>
    <s v="food trucks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x v="2588"/>
    <d v="2015-03-31T13:14:00"/>
    <b v="0"/>
    <n v="8"/>
    <b v="0"/>
    <s v="food/food trucks"/>
    <n v="3.8833333333333331E-2"/>
    <n v="29.125"/>
    <x v="7"/>
    <s v="food trucks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x v="2589"/>
    <d v="2016-03-23T11:52:07"/>
    <b v="0"/>
    <n v="1"/>
    <b v="0"/>
    <s v="food/food trucks"/>
    <n v="1E-4"/>
    <n v="5"/>
    <x v="7"/>
    <s v="food trucks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x v="2590"/>
    <d v="2016-01-26T14:08:17"/>
    <b v="0"/>
    <n v="0"/>
    <b v="0"/>
    <s v="food/food trucks"/>
    <n v="0"/>
    <e v="#DIV/0!"/>
    <x v="7"/>
    <s v="food trucks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x v="2591"/>
    <d v="2016-03-13T20:45:24"/>
    <b v="0"/>
    <n v="2"/>
    <b v="0"/>
    <s v="food/food trucks"/>
    <n v="1.7333333333333333E-2"/>
    <n v="13"/>
    <x v="7"/>
    <s v="food trucks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x v="2592"/>
    <d v="2014-10-05T19:13:41"/>
    <b v="0"/>
    <n v="1"/>
    <b v="0"/>
    <s v="food/food trucks"/>
    <n v="1.6666666666666668E-3"/>
    <n v="50"/>
    <x v="7"/>
    <s v="food trucks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x v="2593"/>
    <d v="2015-04-25T20:17:06"/>
    <b v="0"/>
    <n v="0"/>
    <b v="0"/>
    <s v="food/food trucks"/>
    <n v="0"/>
    <e v="#DIV/0!"/>
    <x v="7"/>
    <s v="food trucks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x v="2594"/>
    <d v="2014-08-07T23:13:48"/>
    <b v="0"/>
    <n v="1"/>
    <b v="0"/>
    <s v="food/food trucks"/>
    <n v="1.2500000000000001E-5"/>
    <n v="1"/>
    <x v="7"/>
    <s v="food trucks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x v="2595"/>
    <d v="2017-02-24T05:51:40"/>
    <b v="0"/>
    <n v="19"/>
    <b v="0"/>
    <s v="food/food trucks"/>
    <n v="0.12166666666666667"/>
    <n v="96.05263157894737"/>
    <x v="7"/>
    <s v="food trucks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x v="2596"/>
    <d v="2014-08-07T15:56:49"/>
    <b v="0"/>
    <n v="27"/>
    <b v="0"/>
    <s v="food/food trucks"/>
    <n v="0.23588571428571428"/>
    <n v="305.77777777777777"/>
    <x v="7"/>
    <s v="food trucks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x v="2597"/>
    <d v="2016-06-19T08:11:57"/>
    <b v="0"/>
    <n v="7"/>
    <b v="0"/>
    <s v="food/food trucks"/>
    <n v="5.6666666666666664E-2"/>
    <n v="12.142857142857142"/>
    <x v="7"/>
    <s v="food trucks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x v="2598"/>
    <d v="2015-09-23T20:10:01"/>
    <b v="0"/>
    <n v="14"/>
    <b v="0"/>
    <s v="food/food trucks"/>
    <n v="0.39"/>
    <n v="83.571428571428569"/>
    <x v="7"/>
    <s v="food trucks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x v="2599"/>
    <d v="2014-08-03T18:05:47"/>
    <b v="0"/>
    <n v="5"/>
    <b v="0"/>
    <s v="food/food trucks"/>
    <n v="9.9546510341776348E-3"/>
    <n v="18"/>
    <x v="7"/>
    <s v="food trucks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x v="2600"/>
    <d v="2016-03-25T20:36:40"/>
    <b v="0"/>
    <n v="30"/>
    <b v="0"/>
    <s v="food/food trucks"/>
    <n v="6.9320000000000007E-2"/>
    <n v="115.53333333333333"/>
    <x v="7"/>
    <s v="food trucks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x v="2601"/>
    <d v="2012-09-13T03:59:00"/>
    <b v="1"/>
    <n v="151"/>
    <b v="1"/>
    <s v="technology/space exploration"/>
    <n v="6.6139999999999999"/>
    <n v="21.900662251655628"/>
    <x v="2"/>
    <s v="space exploratio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x v="2602"/>
    <d v="2014-11-12T21:20:00"/>
    <b v="1"/>
    <n v="489"/>
    <b v="1"/>
    <s v="technology/space exploration"/>
    <n v="3.2609166666666667"/>
    <n v="80.022494887525568"/>
    <x v="2"/>
    <s v="space exploration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x v="2603"/>
    <d v="2013-12-23T21:54:14"/>
    <b v="1"/>
    <n v="50"/>
    <b v="1"/>
    <s v="technology/space exploration"/>
    <n v="1.0148571428571429"/>
    <n v="35.520000000000003"/>
    <x v="2"/>
    <s v="space exploration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x v="2604"/>
    <d v="2012-04-29T01:13:43"/>
    <b v="1"/>
    <n v="321"/>
    <b v="1"/>
    <s v="technology/space exploration"/>
    <n v="1.0421799999999999"/>
    <n v="64.933333333333323"/>
    <x v="2"/>
    <s v="space exploration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x v="2605"/>
    <d v="2016-06-17T12:59:50"/>
    <b v="1"/>
    <n v="1762"/>
    <b v="1"/>
    <s v="technology/space exploration"/>
    <n v="1.0742157000000001"/>
    <n v="60.965703745743475"/>
    <x v="2"/>
    <s v="space exploration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x v="2606"/>
    <d v="2014-04-29T17:06:22"/>
    <b v="1"/>
    <n v="385"/>
    <b v="1"/>
    <s v="technology/space exploration"/>
    <n v="1.1005454545454545"/>
    <n v="31.444155844155844"/>
    <x v="2"/>
    <s v="space exploration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x v="2607"/>
    <d v="2015-08-12T02:00:00"/>
    <b v="1"/>
    <n v="398"/>
    <b v="1"/>
    <s v="technology/space exploration"/>
    <n v="4.077"/>
    <n v="81.949748743718587"/>
    <x v="2"/>
    <s v="space exploration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x v="2608"/>
    <d v="2017-03-15T00:00:00"/>
    <b v="1"/>
    <n v="304"/>
    <b v="1"/>
    <s v="technology/space exploration"/>
    <n v="2.2392500000000002"/>
    <n v="58.92763157894737"/>
    <x v="2"/>
    <s v="space exploration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x v="2609"/>
    <d v="2012-07-15T05:42:31"/>
    <b v="1"/>
    <n v="676"/>
    <b v="1"/>
    <s v="technology/space exploration"/>
    <n v="3.038011142857143"/>
    <n v="157.29347633136095"/>
    <x v="2"/>
    <s v="space exploration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x v="2610"/>
    <d v="2016-08-22T06:59:00"/>
    <b v="1"/>
    <n v="577"/>
    <b v="1"/>
    <s v="technology/space exploration"/>
    <n v="1.4132510432681749"/>
    <n v="55.758509532062391"/>
    <x v="2"/>
    <s v="space exploration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x v="2611"/>
    <d v="2017-01-02T22:59:00"/>
    <b v="1"/>
    <n v="3663"/>
    <b v="1"/>
    <s v="technology/space exploration"/>
    <n v="27.906363636363636"/>
    <n v="83.802893802893806"/>
    <x v="2"/>
    <s v="space exploration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x v="2612"/>
    <d v="2015-01-09T03:26:10"/>
    <b v="1"/>
    <n v="294"/>
    <b v="1"/>
    <s v="technology/space exploration"/>
    <n v="1.7176130000000001"/>
    <n v="58.422210884353746"/>
    <x v="2"/>
    <s v="space exploration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x v="2613"/>
    <d v="2012-09-21T19:38:14"/>
    <b v="1"/>
    <n v="28"/>
    <b v="1"/>
    <s v="technology/space exploration"/>
    <n v="1.0101333333333333"/>
    <n v="270.57142857142856"/>
    <x v="2"/>
    <s v="space exploration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x v="2614"/>
    <d v="2014-04-30T05:00:00"/>
    <b v="1"/>
    <n v="100"/>
    <b v="1"/>
    <s v="technology/space exploration"/>
    <n v="1.02"/>
    <n v="107.1"/>
    <x v="2"/>
    <s v="space exploration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x v="2615"/>
    <d v="2016-04-30T12:00:00"/>
    <b v="0"/>
    <n v="72"/>
    <b v="1"/>
    <s v="technology/space exploration"/>
    <n v="1.6976511744127936"/>
    <n v="47.180555555555557"/>
    <x v="2"/>
    <s v="space exploration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x v="2616"/>
    <d v="2015-08-25T23:52:09"/>
    <b v="1"/>
    <n v="238"/>
    <b v="1"/>
    <s v="technology/space exploration"/>
    <n v="1.14534"/>
    <n v="120.30882352941177"/>
    <x v="2"/>
    <s v="space exploration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x v="2617"/>
    <d v="2014-10-20T20:59:11"/>
    <b v="1"/>
    <n v="159"/>
    <b v="1"/>
    <s v="technology/space exploration"/>
    <n v="8.7759999999999998"/>
    <n v="27.59748427672956"/>
    <x v="2"/>
    <s v="space exploration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x v="2618"/>
    <d v="2015-12-01T20:01:01"/>
    <b v="1"/>
    <n v="77"/>
    <b v="1"/>
    <s v="technology/space exploration"/>
    <n v="1.0538666666666667"/>
    <n v="205.2987012987013"/>
    <x v="2"/>
    <s v="space exploration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x v="2619"/>
    <d v="2015-10-23T11:00:00"/>
    <b v="1"/>
    <n v="53"/>
    <b v="1"/>
    <s v="technology/space exploration"/>
    <n v="1.8839999999999999"/>
    <n v="35.547169811320757"/>
    <x v="2"/>
    <s v="space exploration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x v="2620"/>
    <d v="2015-10-11T01:00:00"/>
    <b v="1"/>
    <n v="1251"/>
    <b v="1"/>
    <s v="technology/space exploration"/>
    <n v="1.436523076923077"/>
    <n v="74.639488409272587"/>
    <x v="2"/>
    <s v="space exploration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x v="2621"/>
    <d v="2015-05-21T17:56:28"/>
    <b v="1"/>
    <n v="465"/>
    <b v="1"/>
    <s v="technology/space exploration"/>
    <n v="1.4588000000000001"/>
    <n v="47.058064516129029"/>
    <x v="2"/>
    <s v="space exploration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x v="2622"/>
    <d v="2016-12-30T17:50:16"/>
    <b v="0"/>
    <n v="74"/>
    <b v="1"/>
    <s v="technology/space exploration"/>
    <n v="1.3118399999999999"/>
    <n v="26.591351351351353"/>
    <x v="2"/>
    <s v="space exploration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x v="2623"/>
    <d v="2016-12-02T06:09:26"/>
    <b v="0"/>
    <n v="62"/>
    <b v="1"/>
    <s v="technology/space exploration"/>
    <n v="1.1399999999999999"/>
    <n v="36.774193548387096"/>
    <x v="2"/>
    <s v="space exploration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x v="2624"/>
    <d v="2012-09-13T10:07:02"/>
    <b v="0"/>
    <n v="3468"/>
    <b v="1"/>
    <s v="technology/space exploration"/>
    <n v="13.794206249999998"/>
    <n v="31.820544982698959"/>
    <x v="2"/>
    <s v="space exploration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x v="2625"/>
    <d v="2016-11-09T20:26:48"/>
    <b v="0"/>
    <n v="52"/>
    <b v="1"/>
    <s v="technology/space exploration"/>
    <n v="9.56"/>
    <n v="27.576923076923077"/>
    <x v="2"/>
    <s v="space exploration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x v="2626"/>
    <d v="2015-06-03T15:04:29"/>
    <b v="0"/>
    <n v="50"/>
    <b v="1"/>
    <s v="technology/space exploration"/>
    <n v="1.1200000000000001"/>
    <n v="56"/>
    <x v="2"/>
    <s v="space exploration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x v="2627"/>
    <d v="2015-11-26T20:54:21"/>
    <b v="0"/>
    <n v="45"/>
    <b v="1"/>
    <s v="technology/space exploration"/>
    <n v="6.4666666666666668"/>
    <n v="21.555555555555557"/>
    <x v="2"/>
    <s v="space exploration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x v="2628"/>
    <d v="2014-11-30T23:11:07"/>
    <b v="0"/>
    <n v="21"/>
    <b v="1"/>
    <s v="technology/space exploration"/>
    <n v="1.1036948748510131"/>
    <n v="44.095238095238095"/>
    <x v="2"/>
    <s v="space exploration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x v="2629"/>
    <d v="2015-05-14T12:55:22"/>
    <b v="0"/>
    <n v="100"/>
    <b v="1"/>
    <s v="technology/space exploration"/>
    <n v="1.2774000000000001"/>
    <n v="63.87"/>
    <x v="2"/>
    <s v="space exploration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x v="2630"/>
    <d v="2016-06-30T10:00:00"/>
    <b v="0"/>
    <n v="81"/>
    <b v="1"/>
    <s v="technology/space exploration"/>
    <n v="1.579"/>
    <n v="38.987654320987652"/>
    <x v="2"/>
    <s v="space exploration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x v="2631"/>
    <d v="2015-08-30T04:03:47"/>
    <b v="0"/>
    <n v="286"/>
    <b v="1"/>
    <s v="technology/space exploration"/>
    <n v="1.1466525000000001"/>
    <n v="80.185489510489504"/>
    <x v="2"/>
    <s v="space exploration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x v="2632"/>
    <d v="2016-05-29T01:28:59"/>
    <b v="0"/>
    <n v="42"/>
    <b v="1"/>
    <s v="technology/space exploration"/>
    <n v="1.3700934579439252"/>
    <n v="34.904761904761905"/>
    <x v="2"/>
    <s v="space exploration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x v="2633"/>
    <d v="2014-02-27T23:00:00"/>
    <b v="0"/>
    <n v="199"/>
    <b v="1"/>
    <s v="technology/space exploration"/>
    <n v="3.5461999999999998"/>
    <n v="89.100502512562812"/>
    <x v="2"/>
    <s v="space exploration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x v="2634"/>
    <d v="2016-09-29T15:45:21"/>
    <b v="0"/>
    <n v="25"/>
    <b v="1"/>
    <s v="technology/space exploration"/>
    <n v="1.0602150537634409"/>
    <n v="39.44"/>
    <x v="2"/>
    <s v="space exploration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x v="2635"/>
    <d v="2015-03-09T21:49:21"/>
    <b v="0"/>
    <n v="84"/>
    <b v="1"/>
    <s v="technology/space exploration"/>
    <n v="1"/>
    <n v="136.9047619047619"/>
    <x v="2"/>
    <s v="space exploration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x v="2636"/>
    <d v="2016-10-16T01:00:00"/>
    <b v="0"/>
    <n v="50"/>
    <b v="1"/>
    <s v="technology/space exploration"/>
    <n v="1.873"/>
    <n v="37.46"/>
    <x v="2"/>
    <s v="space exploration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x v="2637"/>
    <d v="2016-10-12T13:11:15"/>
    <b v="0"/>
    <n v="26"/>
    <b v="1"/>
    <s v="technology/space exploration"/>
    <n v="1.6619999999999999"/>
    <n v="31.96153846153846"/>
    <x v="2"/>
    <s v="space exploration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x v="2638"/>
    <d v="2015-01-15T21:54:55"/>
    <b v="0"/>
    <n v="14"/>
    <b v="1"/>
    <s v="technology/space exploration"/>
    <n v="1.0172910662824208"/>
    <n v="25.214285714285715"/>
    <x v="2"/>
    <s v="space exploration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x v="2639"/>
    <d v="2015-02-19T20:45:48"/>
    <b v="0"/>
    <n v="49"/>
    <b v="1"/>
    <s v="technology/space exploration"/>
    <n v="1.64"/>
    <n v="10.040816326530612"/>
    <x v="2"/>
    <s v="space exploration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x v="2640"/>
    <d v="2015-06-08T03:51:14"/>
    <b v="0"/>
    <n v="69"/>
    <b v="1"/>
    <s v="technology/space exploration"/>
    <n v="1.0566666666666666"/>
    <n v="45.94202898550725"/>
    <x v="2"/>
    <s v="space exploration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x v="2641"/>
    <d v="2014-09-15T20:09:00"/>
    <b v="0"/>
    <n v="1"/>
    <b v="0"/>
    <s v="technology/space exploration"/>
    <n v="0.01"/>
    <n v="15"/>
    <x v="2"/>
    <s v="space exploration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x v="2642"/>
    <d v="2016-07-15T06:57:00"/>
    <b v="0"/>
    <n v="0"/>
    <b v="0"/>
    <s v="technology/space exploration"/>
    <n v="0"/>
    <e v="#DIV/0!"/>
    <x v="2"/>
    <s v="space exploration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x v="2643"/>
    <d v="2016-12-21T07:59:00"/>
    <b v="1"/>
    <n v="1501"/>
    <b v="0"/>
    <s v="technology/space exploration"/>
    <n v="0.33559730999999998"/>
    <n v="223.58248500999335"/>
    <x v="2"/>
    <s v="space exploration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x v="2644"/>
    <d v="2017-03-10T19:00:35"/>
    <b v="1"/>
    <n v="52"/>
    <b v="0"/>
    <s v="technology/space exploration"/>
    <n v="2.053E-2"/>
    <n v="39.480769230769234"/>
    <x v="2"/>
    <s v="space exploration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x v="2645"/>
    <d v="2014-11-08T21:13:23"/>
    <b v="1"/>
    <n v="23"/>
    <b v="0"/>
    <s v="technology/space exploration"/>
    <n v="0.105"/>
    <n v="91.304347826086953"/>
    <x v="2"/>
    <s v="space exploration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x v="2646"/>
    <d v="2015-09-09T07:31:09"/>
    <b v="1"/>
    <n v="535"/>
    <b v="0"/>
    <s v="technology/space exploration"/>
    <n v="8.4172839999999999E-2"/>
    <n v="78.666205607476627"/>
    <x v="2"/>
    <s v="space exploration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x v="2647"/>
    <d v="2015-08-14T06:16:59"/>
    <b v="0"/>
    <n v="3"/>
    <b v="0"/>
    <s v="technology/space exploration"/>
    <n v="1.44E-2"/>
    <n v="12"/>
    <x v="2"/>
    <s v="space exploration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x v="2648"/>
    <d v="2016-03-09T17:09:20"/>
    <b v="0"/>
    <n v="6"/>
    <b v="0"/>
    <s v="technology/space exploration"/>
    <n v="8.8333333333333337E-3"/>
    <n v="17.666666666666668"/>
    <x v="2"/>
    <s v="space exploration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x v="2649"/>
    <d v="2016-02-01T23:55:41"/>
    <b v="0"/>
    <n v="3"/>
    <b v="0"/>
    <s v="technology/space exploration"/>
    <n v="9.9200000000000004E-4"/>
    <n v="41.333333333333336"/>
    <x v="2"/>
    <s v="space exploration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x v="2650"/>
    <d v="2016-12-21T14:59:03"/>
    <b v="0"/>
    <n v="5"/>
    <b v="0"/>
    <s v="technology/space exploration"/>
    <n v="5.966666666666667E-3"/>
    <n v="71.599999999999994"/>
    <x v="2"/>
    <s v="space exploration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x v="2651"/>
    <d v="2015-12-17T19:20:09"/>
    <b v="0"/>
    <n v="17"/>
    <b v="0"/>
    <s v="technology/space exploration"/>
    <n v="1.8689285714285714E-2"/>
    <n v="307.8235294117647"/>
    <x v="2"/>
    <s v="space exploration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x v="2652"/>
    <d v="2014-12-10T03:48:45"/>
    <b v="0"/>
    <n v="11"/>
    <b v="0"/>
    <s v="technology/space exploration"/>
    <n v="8.8500000000000002E-3"/>
    <n v="80.454545454545453"/>
    <x v="2"/>
    <s v="space exploration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x v="2653"/>
    <d v="2014-06-13T04:00:00"/>
    <b v="0"/>
    <n v="70"/>
    <b v="0"/>
    <s v="technology/space exploration"/>
    <n v="0.1152156862745098"/>
    <n v="83.942857142857136"/>
    <x v="2"/>
    <s v="space exploration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x v="2654"/>
    <d v="2015-04-21T13:25:26"/>
    <b v="0"/>
    <n v="6"/>
    <b v="0"/>
    <s v="technology/space exploration"/>
    <n v="5.1000000000000004E-4"/>
    <n v="8.5"/>
    <x v="2"/>
    <s v="space exploration"/>
  </r>
  <r>
    <n v="2655"/>
    <s v="Balloons (Canceled)"/>
    <s v="Thank you for your support!"/>
    <n v="15000"/>
    <n v="3155"/>
    <x v="1"/>
    <s v="US"/>
    <s v="USD"/>
    <n v="1455048000"/>
    <n v="1452631647"/>
    <x v="2655"/>
    <d v="2016-02-09T20:00:00"/>
    <b v="0"/>
    <n v="43"/>
    <b v="0"/>
    <s v="technology/space exploration"/>
    <n v="0.21033333333333334"/>
    <n v="73.372093023255815"/>
    <x v="2"/>
    <s v="space exploration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x v="2656"/>
    <d v="2017-03-12T19:00:00"/>
    <b v="0"/>
    <n v="152"/>
    <b v="0"/>
    <s v="technology/space exploration"/>
    <n v="0.11436666666666667"/>
    <n v="112.86184210526316"/>
    <x v="2"/>
    <s v="space exploration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x v="2657"/>
    <d v="2016-08-03T01:30:00"/>
    <b v="0"/>
    <n v="59"/>
    <b v="0"/>
    <s v="technology/space exploration"/>
    <n v="0.18737933333333334"/>
    <n v="95.277627118644077"/>
    <x v="2"/>
    <s v="space exploration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x v="2658"/>
    <d v="2016-07-30T21:13:14"/>
    <b v="0"/>
    <n v="4"/>
    <b v="0"/>
    <s v="technology/space exploration"/>
    <n v="9.2857142857142856E-4"/>
    <n v="22.75"/>
    <x v="2"/>
    <s v="space exploration"/>
  </r>
  <r>
    <n v="2659"/>
    <s v="test (Canceled)"/>
    <s v="test"/>
    <n v="49000"/>
    <n v="1333"/>
    <x v="1"/>
    <s v="US"/>
    <s v="USD"/>
    <n v="1429321210"/>
    <n v="1426729210"/>
    <x v="2659"/>
    <d v="2015-04-18T01:40:10"/>
    <b v="0"/>
    <n v="10"/>
    <b v="0"/>
    <s v="technology/space exploration"/>
    <n v="2.720408163265306E-2"/>
    <n v="133.30000000000001"/>
    <x v="2"/>
    <s v="space exploration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x v="2660"/>
    <d v="2015-11-24T18:06:58"/>
    <b v="0"/>
    <n v="5"/>
    <b v="0"/>
    <s v="technology/space exploration"/>
    <n v="9.5E-4"/>
    <n v="3.8"/>
    <x v="2"/>
    <s v="space exploration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x v="2661"/>
    <d v="2013-10-25T23:00:10"/>
    <b v="0"/>
    <n v="60"/>
    <b v="1"/>
    <s v="technology/makerspaces"/>
    <n v="1.0289999999999999"/>
    <n v="85.75"/>
    <x v="2"/>
    <s v="makerspaces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x v="2662"/>
    <d v="2015-08-21T17:55:13"/>
    <b v="0"/>
    <n v="80"/>
    <b v="1"/>
    <s v="technology/makerspaces"/>
    <n v="1.0680000000000001"/>
    <n v="267"/>
    <x v="2"/>
    <s v="makerspaces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x v="2663"/>
    <d v="2015-09-04T15:00:00"/>
    <b v="0"/>
    <n v="56"/>
    <b v="1"/>
    <s v="technology/makerspaces"/>
    <n v="1.0459624999999999"/>
    <n v="373.55803571428572"/>
    <x v="2"/>
    <s v="makerspaces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x v="2664"/>
    <d v="2015-12-09T06:59:00"/>
    <b v="0"/>
    <n v="104"/>
    <b v="1"/>
    <s v="technology/makerspaces"/>
    <n v="1.0342857142857143"/>
    <n v="174.03846153846155"/>
    <x v="2"/>
    <s v="makerspaces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x v="2665"/>
    <d v="2015-05-04T21:29:34"/>
    <b v="0"/>
    <n v="46"/>
    <b v="1"/>
    <s v="technology/makerspaces"/>
    <n v="1.2314285714285715"/>
    <n v="93.695652173913047"/>
    <x v="2"/>
    <s v="makerspaces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x v="2666"/>
    <d v="2015-09-25T21:00:00"/>
    <b v="0"/>
    <n v="206"/>
    <b v="1"/>
    <s v="technology/makerspaces"/>
    <n v="1.592951"/>
    <n v="77.327718446601949"/>
    <x v="2"/>
    <s v="makerspaces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x v="2667"/>
    <d v="2016-02-10T22:13:36"/>
    <b v="0"/>
    <n v="18"/>
    <b v="1"/>
    <s v="technology/makerspaces"/>
    <n v="1.1066666666666667"/>
    <n v="92.222222222222229"/>
    <x v="2"/>
    <s v="makerspaces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x v="2668"/>
    <d v="2015-11-09T14:32:00"/>
    <b v="0"/>
    <n v="28"/>
    <b v="1"/>
    <s v="technology/makerspaces"/>
    <n v="1.7070000000000001"/>
    <n v="60.964285714285715"/>
    <x v="2"/>
    <s v="makerspaces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x v="2669"/>
    <d v="2016-01-10T00:51:36"/>
    <b v="0"/>
    <n v="11"/>
    <b v="1"/>
    <s v="technology/makerspaces"/>
    <n v="1.25125"/>
    <n v="91"/>
    <x v="2"/>
    <s v="makerspaces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x v="2670"/>
    <d v="2014-07-29T00:29:40"/>
    <b v="1"/>
    <n v="60"/>
    <b v="0"/>
    <s v="technology/makerspaces"/>
    <n v="6.4158609339642042E-2"/>
    <n v="41.583333333333336"/>
    <x v="2"/>
    <s v="makerspaces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x v="2671"/>
    <d v="2014-12-19T19:38:00"/>
    <b v="1"/>
    <n v="84"/>
    <b v="0"/>
    <s v="technology/makerspaces"/>
    <n v="0.11344"/>
    <n v="33.761904761904759"/>
    <x v="2"/>
    <s v="makerspaces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x v="2672"/>
    <d v="2015-12-28T06:00:00"/>
    <b v="1"/>
    <n v="47"/>
    <b v="0"/>
    <s v="technology/makerspaces"/>
    <n v="0.33189999999999997"/>
    <n v="70.61702127659575"/>
    <x v="2"/>
    <s v="makerspaces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x v="2673"/>
    <d v="2014-10-29T22:45:00"/>
    <b v="1"/>
    <n v="66"/>
    <b v="0"/>
    <s v="technology/makerspaces"/>
    <n v="0.27579999999999999"/>
    <n v="167.15151515151516"/>
    <x v="2"/>
    <s v="makerspaces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x v="2674"/>
    <d v="2016-07-05T04:59:00"/>
    <b v="1"/>
    <n v="171"/>
    <b v="0"/>
    <s v="technology/makerspaces"/>
    <n v="0.62839999999999996"/>
    <n v="128.61988304093566"/>
    <x v="2"/>
    <s v="makerspaces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x v="2675"/>
    <d v="2014-11-10T21:34:49"/>
    <b v="1"/>
    <n v="29"/>
    <b v="0"/>
    <s v="technology/makerspaces"/>
    <n v="7.5880000000000003E-2"/>
    <n v="65.41379310344827"/>
    <x v="2"/>
    <s v="makerspaces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x v="2676"/>
    <d v="2016-05-22T14:59:34"/>
    <b v="0"/>
    <n v="9"/>
    <b v="0"/>
    <s v="technology/makerspaces"/>
    <n v="0.50380952380952382"/>
    <n v="117.55555555555556"/>
    <x v="2"/>
    <s v="makerspaces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x v="2677"/>
    <d v="2014-07-03T00:42:23"/>
    <b v="0"/>
    <n v="27"/>
    <b v="0"/>
    <s v="technology/makerspaces"/>
    <n v="0.17512820512820512"/>
    <n v="126.48148148148148"/>
    <x v="2"/>
    <s v="makerspaces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x v="2678"/>
    <d v="2015-09-24T19:09:25"/>
    <b v="0"/>
    <n v="2"/>
    <b v="0"/>
    <s v="technology/makerspaces"/>
    <n v="1.3750000000000001E-4"/>
    <n v="550"/>
    <x v="2"/>
    <s v="makerspaces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x v="2679"/>
    <d v="2015-02-28T00:01:34"/>
    <b v="0"/>
    <n v="3"/>
    <b v="0"/>
    <s v="technology/makerspaces"/>
    <n v="3.3E-3"/>
    <n v="44"/>
    <x v="2"/>
    <s v="makerspaces"/>
  </r>
  <r>
    <n v="2680"/>
    <s v="iHeart Pillow"/>
    <s v="iHeartPillow, Connecting loved ones"/>
    <n v="32000"/>
    <n v="276"/>
    <x v="2"/>
    <s v="ES"/>
    <s v="EUR"/>
    <n v="1459915491"/>
    <n v="1457327091"/>
    <x v="2680"/>
    <d v="2016-04-06T04:04:51"/>
    <b v="0"/>
    <n v="4"/>
    <b v="0"/>
    <s v="technology/makerspaces"/>
    <n v="8.6250000000000007E-3"/>
    <n v="69"/>
    <x v="2"/>
    <s v="makerspaces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x v="2681"/>
    <d v="2014-07-10T21:29:10"/>
    <b v="0"/>
    <n v="2"/>
    <b v="0"/>
    <s v="food/food trucks"/>
    <n v="6.875E-3"/>
    <n v="27.5"/>
    <x v="7"/>
    <s v="food trucks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x v="2682"/>
    <d v="2014-11-22T05:59:00"/>
    <b v="0"/>
    <n v="20"/>
    <b v="0"/>
    <s v="food/food trucks"/>
    <n v="0.28299999999999997"/>
    <n v="84.9"/>
    <x v="7"/>
    <s v="food trucks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x v="2683"/>
    <d v="2015-03-01T18:07:20"/>
    <b v="0"/>
    <n v="3"/>
    <b v="0"/>
    <s v="food/food trucks"/>
    <n v="2.3999999999999998E-3"/>
    <n v="12"/>
    <x v="7"/>
    <s v="food trucks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x v="2684"/>
    <d v="2014-08-09T21:57:05"/>
    <b v="0"/>
    <n v="4"/>
    <b v="0"/>
    <s v="food/food trucks"/>
    <n v="1.1428571428571429E-2"/>
    <n v="200"/>
    <x v="7"/>
    <s v="food trucks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x v="2685"/>
    <d v="2015-04-27T15:42:10"/>
    <b v="0"/>
    <n v="1"/>
    <b v="0"/>
    <s v="food/food trucks"/>
    <n v="2.0000000000000001E-4"/>
    <n v="10"/>
    <x v="7"/>
    <s v="food trucks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x v="2686"/>
    <d v="2014-09-30T23:23:43"/>
    <b v="0"/>
    <n v="0"/>
    <b v="0"/>
    <s v="food/food trucks"/>
    <n v="0"/>
    <e v="#DIV/0!"/>
    <x v="7"/>
    <s v="food trucks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x v="2687"/>
    <d v="2015-06-29T15:21:58"/>
    <b v="0"/>
    <n v="0"/>
    <b v="0"/>
    <s v="food/food trucks"/>
    <n v="0"/>
    <e v="#DIV/0!"/>
    <x v="7"/>
    <s v="food trucks"/>
  </r>
  <r>
    <n v="2688"/>
    <s v="Mac N Cheez Food Truck"/>
    <s v="The amazing gourmet Mac N Cheez Food Truck Campaigne!"/>
    <n v="50000"/>
    <n v="74"/>
    <x v="2"/>
    <s v="US"/>
    <s v="USD"/>
    <n v="1424746800"/>
    <n v="1422067870"/>
    <x v="2688"/>
    <d v="2015-02-24T03:00:00"/>
    <b v="0"/>
    <n v="14"/>
    <b v="0"/>
    <s v="food/food trucks"/>
    <n v="1.48E-3"/>
    <n v="5.2857142857142856"/>
    <x v="7"/>
    <s v="food trucks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x v="2689"/>
    <d v="2016-07-30T23:04:50"/>
    <b v="0"/>
    <n v="1"/>
    <b v="0"/>
    <s v="food/food trucks"/>
    <n v="2.8571428571428571E-5"/>
    <n v="1"/>
    <x v="7"/>
    <s v="food trucks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x v="2690"/>
    <d v="2015-06-03T02:31:16"/>
    <b v="0"/>
    <n v="118"/>
    <b v="0"/>
    <s v="food/food trucks"/>
    <n v="0.107325"/>
    <n v="72.762711864406782"/>
    <x v="7"/>
    <s v="food trucks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x v="2691"/>
    <d v="2015-05-10T17:22:37"/>
    <b v="0"/>
    <n v="2"/>
    <b v="0"/>
    <s v="food/food trucks"/>
    <n v="5.3846153846153844E-4"/>
    <n v="17.5"/>
    <x v="7"/>
    <s v="food trucks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x v="2692"/>
    <d v="2015-03-25T07:01:00"/>
    <b v="0"/>
    <n v="1"/>
    <b v="0"/>
    <s v="food/food trucks"/>
    <n v="7.1428571428571426E-3"/>
    <n v="25"/>
    <x v="7"/>
    <s v="food trucks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x v="2693"/>
    <d v="2014-08-13T03:19:26"/>
    <b v="0"/>
    <n v="3"/>
    <b v="0"/>
    <s v="food/food trucks"/>
    <n v="8.0000000000000002E-3"/>
    <n v="13.333333333333334"/>
    <x v="7"/>
    <s v="food trucks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x v="2694"/>
    <d v="2014-09-26T03:22:19"/>
    <b v="0"/>
    <n v="1"/>
    <b v="0"/>
    <s v="food/food trucks"/>
    <n v="3.3333333333333335E-5"/>
    <n v="1"/>
    <x v="7"/>
    <s v="food trucks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x v="2695"/>
    <d v="2015-04-14T03:21:58"/>
    <b v="0"/>
    <n v="3"/>
    <b v="0"/>
    <s v="food/food trucks"/>
    <n v="4.7333333333333333E-3"/>
    <n v="23.666666666666668"/>
    <x v="7"/>
    <s v="food trucks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x v="2696"/>
    <d v="2014-12-25T20:16:00"/>
    <b v="0"/>
    <n v="38"/>
    <b v="0"/>
    <s v="food/food trucks"/>
    <n v="5.6500000000000002E-2"/>
    <n v="89.21052631578948"/>
    <x v="7"/>
    <s v="food trucks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x v="2697"/>
    <d v="2015-08-02T22:00:00"/>
    <b v="0"/>
    <n v="52"/>
    <b v="0"/>
    <s v="food/food trucks"/>
    <n v="0.26352173913043481"/>
    <n v="116.55769230769231"/>
    <x v="7"/>
    <s v="food trucks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x v="2698"/>
    <d v="2014-06-27T21:33:28"/>
    <b v="0"/>
    <n v="2"/>
    <b v="0"/>
    <s v="food/food trucks"/>
    <n v="3.2512500000000002E-3"/>
    <n v="13.005000000000001"/>
    <x v="7"/>
    <s v="food trucks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x v="2699"/>
    <d v="2014-08-08T21:31:03"/>
    <b v="0"/>
    <n v="0"/>
    <b v="0"/>
    <s v="food/food trucks"/>
    <n v="0"/>
    <e v="#DIV/0!"/>
    <x v="7"/>
    <s v="food trucks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x v="2700"/>
    <d v="2014-09-18T20:59:32"/>
    <b v="0"/>
    <n v="4"/>
    <b v="0"/>
    <s v="food/food trucks"/>
    <n v="7.0007000700070005E-3"/>
    <n v="17.5"/>
    <x v="7"/>
    <s v="food trucks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x v="2701"/>
    <d v="2017-04-07T17:35:34"/>
    <b v="0"/>
    <n v="46"/>
    <b v="0"/>
    <s v="theater/spaces"/>
    <n v="0.46176470588235297"/>
    <n v="34.130434782608695"/>
    <x v="1"/>
    <s v="spaces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x v="2702"/>
    <d v="2017-04-05T18:14:37"/>
    <b v="1"/>
    <n v="26"/>
    <b v="0"/>
    <s v="theater/spaces"/>
    <n v="0.34410000000000002"/>
    <n v="132.34615384615384"/>
    <x v="1"/>
    <s v="spaces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x v="2703"/>
    <d v="2017-03-22T15:33:50"/>
    <b v="0"/>
    <n v="45"/>
    <b v="0"/>
    <s v="theater/spaces"/>
    <n v="1.0375000000000001"/>
    <n v="922.22222222222217"/>
    <x v="1"/>
    <s v="spaces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x v="2704"/>
    <d v="2017-04-05T19:41:54"/>
    <b v="0"/>
    <n v="7"/>
    <b v="0"/>
    <s v="theater/spaces"/>
    <n v="6.0263157894736845E-2"/>
    <n v="163.57142857142858"/>
    <x v="1"/>
    <s v="spaces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x v="2705"/>
    <d v="2017-03-24T20:59:18"/>
    <b v="0"/>
    <n v="8"/>
    <b v="0"/>
    <s v="theater/spaces"/>
    <n v="0.10539393939393939"/>
    <n v="217.375"/>
    <x v="1"/>
    <s v="spaces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x v="2706"/>
    <d v="2014-10-16T06:59:00"/>
    <b v="1"/>
    <n v="263"/>
    <b v="1"/>
    <s v="theater/spaces"/>
    <n v="1.1229714285714285"/>
    <n v="149.44486692015209"/>
    <x v="1"/>
    <s v="spaces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x v="2707"/>
    <d v="2013-05-27T06:59:00"/>
    <b v="1"/>
    <n v="394"/>
    <b v="1"/>
    <s v="theater/spaces"/>
    <n v="3.50844625"/>
    <n v="71.237487309644663"/>
    <x v="1"/>
    <s v="spaces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x v="2708"/>
    <d v="2016-07-21T16:45:26"/>
    <b v="1"/>
    <n v="1049"/>
    <b v="1"/>
    <s v="theater/spaces"/>
    <n v="2.3321535"/>
    <n v="44.464318398474738"/>
    <x v="1"/>
    <s v="spaces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x v="2709"/>
    <d v="2016-10-04T03:59:00"/>
    <b v="1"/>
    <n v="308"/>
    <b v="1"/>
    <s v="theater/spaces"/>
    <n v="1.01606"/>
    <n v="164.94480519480518"/>
    <x v="1"/>
    <s v="spaces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x v="2710"/>
    <d v="2014-08-09T02:00:00"/>
    <b v="1"/>
    <n v="1088"/>
    <b v="1"/>
    <s v="theater/spaces"/>
    <n v="1.5390035000000002"/>
    <n v="84.871516544117654"/>
    <x v="1"/>
    <s v="spaces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x v="2711"/>
    <d v="2014-06-20T22:01:00"/>
    <b v="1"/>
    <n v="73"/>
    <b v="1"/>
    <s v="theater/spaces"/>
    <n v="1.007161125319693"/>
    <n v="53.945205479452056"/>
    <x v="1"/>
    <s v="spaces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x v="2712"/>
    <d v="2013-07-13T18:00:00"/>
    <b v="1"/>
    <n v="143"/>
    <b v="1"/>
    <s v="theater/spaces"/>
    <n v="1.3138181818181818"/>
    <n v="50.531468531468533"/>
    <x v="1"/>
    <s v="spaces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x v="2713"/>
    <d v="2015-12-24T15:41:24"/>
    <b v="1"/>
    <n v="1420"/>
    <b v="1"/>
    <s v="theater/spaces"/>
    <n v="1.0224133333333334"/>
    <n v="108.00140845070422"/>
    <x v="1"/>
    <s v="spaces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x v="2714"/>
    <d v="2016-10-14T23:00:00"/>
    <b v="1"/>
    <n v="305"/>
    <b v="1"/>
    <s v="theater/spaces"/>
    <n v="1.1635599999999999"/>
    <n v="95.373770491803285"/>
    <x v="1"/>
    <s v="spaces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x v="2715"/>
    <d v="2016-02-21T09:33:48"/>
    <b v="1"/>
    <n v="551"/>
    <b v="1"/>
    <s v="theater/spaces"/>
    <n v="2.6462241666666664"/>
    <n v="57.631016333938291"/>
    <x v="1"/>
    <s v="spaces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x v="2716"/>
    <d v="2015-10-08T07:59:53"/>
    <b v="1"/>
    <n v="187"/>
    <b v="1"/>
    <s v="theater/spaces"/>
    <n v="1.1998010000000001"/>
    <n v="64.160481283422456"/>
    <x v="1"/>
    <s v="spaces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x v="2717"/>
    <d v="2014-12-06T22:57:29"/>
    <b v="1"/>
    <n v="325"/>
    <b v="1"/>
    <s v="theater/spaces"/>
    <n v="1.2010400000000001"/>
    <n v="92.387692307692305"/>
    <x v="1"/>
    <s v="spaces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x v="2718"/>
    <d v="2016-05-03T23:00:00"/>
    <b v="1"/>
    <n v="148"/>
    <b v="1"/>
    <s v="theater/spaces"/>
    <n v="1.0358333333333334"/>
    <n v="125.97972972972973"/>
    <x v="1"/>
    <s v="spaces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x v="2719"/>
    <d v="2016-04-17T23:44:54"/>
    <b v="0"/>
    <n v="69"/>
    <b v="1"/>
    <s v="theater/spaces"/>
    <n v="1.0883333333333334"/>
    <n v="94.637681159420296"/>
    <x v="1"/>
    <s v="spaces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x v="2720"/>
    <d v="2016-11-11T12:10:53"/>
    <b v="0"/>
    <n v="173"/>
    <b v="1"/>
    <s v="theater/spaces"/>
    <n v="1.1812400000000001"/>
    <n v="170.69942196531792"/>
    <x v="1"/>
    <s v="spaces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x v="2721"/>
    <d v="2013-09-06T19:00:00"/>
    <b v="0"/>
    <n v="269"/>
    <b v="1"/>
    <s v="technology/hardware"/>
    <n v="14.62"/>
    <n v="40.762081784386616"/>
    <x v="2"/>
    <s v="hardware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x v="2722"/>
    <d v="2017-01-29T20:34:13"/>
    <b v="0"/>
    <n v="185"/>
    <b v="1"/>
    <s v="technology/hardware"/>
    <n v="2.5253999999999999"/>
    <n v="68.254054054054052"/>
    <x v="2"/>
    <s v="hardware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x v="2723"/>
    <d v="2014-12-31T21:08:08"/>
    <b v="0"/>
    <n v="176"/>
    <b v="1"/>
    <s v="technology/hardware"/>
    <n v="1.4005000000000001"/>
    <n v="95.48863636363636"/>
    <x v="2"/>
    <s v="hardware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x v="2724"/>
    <d v="2015-08-15T07:50:59"/>
    <b v="0"/>
    <n v="1019"/>
    <b v="1"/>
    <s v="technology/hardware"/>
    <n v="2.9687520259319289"/>
    <n v="7.1902649656526005"/>
    <x v="2"/>
    <s v="hardware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x v="2725"/>
    <d v="2017-03-01T17:52:15"/>
    <b v="0"/>
    <n v="113"/>
    <b v="1"/>
    <s v="technology/hardware"/>
    <n v="1.445425"/>
    <n v="511.65486725663715"/>
    <x v="2"/>
    <s v="hardware"/>
  </r>
  <r>
    <n v="2726"/>
    <s v="Krimston TWO - Dual SIM case for iPhone"/>
    <s v="Krimston TWO: iPhone Dual SIM Case"/>
    <n v="100000"/>
    <n v="105745"/>
    <x v="0"/>
    <s v="US"/>
    <s v="USD"/>
    <n v="1461333311"/>
    <n v="1458741311"/>
    <x v="2726"/>
    <d v="2016-04-22T13:55:11"/>
    <b v="0"/>
    <n v="404"/>
    <b v="1"/>
    <s v="technology/hardware"/>
    <n v="1.05745"/>
    <n v="261.74504950495049"/>
    <x v="2"/>
    <s v="hardware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x v="2727"/>
    <d v="2015-08-07T16:14:23"/>
    <b v="0"/>
    <n v="707"/>
    <b v="1"/>
    <s v="technology/hardware"/>
    <n v="4.9321000000000002"/>
    <n v="69.760961810466767"/>
    <x v="2"/>
    <s v="hardware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x v="2728"/>
    <d v="2015-12-30T14:23:54"/>
    <b v="0"/>
    <n v="392"/>
    <b v="1"/>
    <s v="technology/hardware"/>
    <n v="2.0182666666666669"/>
    <n v="77.229591836734699"/>
    <x v="2"/>
    <s v="hardware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x v="2729"/>
    <d v="2015-05-01T05:46:37"/>
    <b v="0"/>
    <n v="23"/>
    <b v="1"/>
    <s v="technology/hardware"/>
    <n v="1.0444"/>
    <n v="340.56521739130437"/>
    <x v="2"/>
    <s v="hardware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x v="2730"/>
    <d v="2013-04-22T12:59:35"/>
    <b v="0"/>
    <n v="682"/>
    <b v="1"/>
    <s v="technology/hardware"/>
    <n v="1.7029262962962963"/>
    <n v="67.417903225806455"/>
    <x v="2"/>
    <s v="hardware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x v="2731"/>
    <d v="2014-10-18T04:00:00"/>
    <b v="0"/>
    <n v="37"/>
    <b v="1"/>
    <s v="technology/hardware"/>
    <n v="1.0430333333333333"/>
    <n v="845.70270270270271"/>
    <x v="2"/>
    <s v="hardware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x v="2732"/>
    <d v="2013-05-28T00:00:00"/>
    <b v="0"/>
    <n v="146"/>
    <b v="1"/>
    <s v="technology/hardware"/>
    <n v="1.1825000000000001"/>
    <n v="97.191780821917803"/>
    <x v="2"/>
    <s v="hardware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x v="2733"/>
    <d v="2015-04-10T05:32:54"/>
    <b v="0"/>
    <n v="119"/>
    <b v="1"/>
    <s v="technology/hardware"/>
    <n v="1.07538"/>
    <n v="451.84033613445376"/>
    <x v="2"/>
    <s v="hardware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x v="2734"/>
    <d v="2016-10-13T21:59:00"/>
    <b v="0"/>
    <n v="163"/>
    <b v="1"/>
    <s v="technology/hardware"/>
    <n v="22603"/>
    <n v="138.66871165644173"/>
    <x v="2"/>
    <s v="hardware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x v="2735"/>
    <d v="2013-03-13T20:00:00"/>
    <b v="0"/>
    <n v="339"/>
    <b v="1"/>
    <s v="technology/hardware"/>
    <n v="9.7813466666666677"/>
    <n v="21.640147492625371"/>
    <x v="2"/>
    <s v="hardware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x v="2736"/>
    <d v="2014-04-23T15:59:33"/>
    <b v="0"/>
    <n v="58"/>
    <b v="1"/>
    <s v="technology/hardware"/>
    <n v="1.2290000000000001"/>
    <n v="169.51724137931035"/>
    <x v="2"/>
    <s v="hardware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x v="2737"/>
    <d v="2014-01-15T19:00:00"/>
    <b v="0"/>
    <n v="456"/>
    <b v="1"/>
    <s v="technology/hardware"/>
    <n v="2.4606080000000001"/>
    <n v="161.88210526315791"/>
    <x v="2"/>
    <s v="hardware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x v="2738"/>
    <d v="2016-11-06T03:26:44"/>
    <b v="0"/>
    <n v="15"/>
    <b v="1"/>
    <s v="technology/hardware"/>
    <n v="1.4794"/>
    <n v="493.13333333333333"/>
    <x v="2"/>
    <s v="hardware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x v="2739"/>
    <d v="2014-05-05T21:18:37"/>
    <b v="0"/>
    <n v="191"/>
    <b v="1"/>
    <s v="technology/hardware"/>
    <n v="3.8409090909090908"/>
    <n v="22.120418848167539"/>
    <x v="2"/>
    <s v="hardware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x v="2740"/>
    <d v="2015-03-11T23:45:52"/>
    <b v="0"/>
    <n v="17"/>
    <b v="1"/>
    <s v="technology/hardware"/>
    <n v="1.0333333333333334"/>
    <n v="18.235294117647058"/>
    <x v="2"/>
    <s v="hardware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x v="2741"/>
    <d v="2014-10-20T02:07:00"/>
    <b v="0"/>
    <n v="4"/>
    <b v="0"/>
    <s v="publishing/children's books"/>
    <n v="4.3750000000000004E-3"/>
    <n v="8.75"/>
    <x v="3"/>
    <s v="children's books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x v="2742"/>
    <d v="2012-05-15T17:16:27"/>
    <b v="0"/>
    <n v="18"/>
    <b v="0"/>
    <s v="publishing/children's books"/>
    <n v="0.29239999999999999"/>
    <n v="40.611111111111114"/>
    <x v="3"/>
    <s v="children's books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x v="2743"/>
    <d v="2016-10-19T07:53:27"/>
    <b v="0"/>
    <n v="0"/>
    <b v="0"/>
    <s v="publishing/children's books"/>
    <n v="0"/>
    <e v="#DIV/0!"/>
    <x v="3"/>
    <s v="children's books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x v="2744"/>
    <d v="2012-02-29T01:29:58"/>
    <b v="0"/>
    <n v="22"/>
    <b v="0"/>
    <s v="publishing/children's books"/>
    <n v="5.2187499999999998E-2"/>
    <n v="37.954545454545453"/>
    <x v="3"/>
    <s v="children's books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x v="2745"/>
    <d v="2012-07-14T23:42:48"/>
    <b v="0"/>
    <n v="49"/>
    <b v="0"/>
    <s v="publishing/children's books"/>
    <n v="0.21887499999999999"/>
    <n v="35.734693877551024"/>
    <x v="3"/>
    <s v="children's books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x v="2746"/>
    <d v="2014-08-29T18:45:11"/>
    <b v="0"/>
    <n v="19"/>
    <b v="0"/>
    <s v="publishing/children's books"/>
    <n v="0.26700000000000002"/>
    <n v="42.157894736842103"/>
    <x v="3"/>
    <s v="children's books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x v="2747"/>
    <d v="2012-06-16T03:10:00"/>
    <b v="0"/>
    <n v="4"/>
    <b v="0"/>
    <s v="publishing/children's books"/>
    <n v="0.28000000000000003"/>
    <n v="35"/>
    <x v="3"/>
    <s v="children's books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x v="2748"/>
    <d v="2016-09-02T17:03:22"/>
    <b v="0"/>
    <n v="4"/>
    <b v="0"/>
    <s v="publishing/children's books"/>
    <n v="1.06E-2"/>
    <n v="13.25"/>
    <x v="3"/>
    <s v="children's books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x v="2749"/>
    <d v="2015-04-04T18:10:37"/>
    <b v="0"/>
    <n v="2"/>
    <b v="0"/>
    <s v="publishing/children's books"/>
    <n v="1.0999999999999999E-2"/>
    <n v="55"/>
    <x v="3"/>
    <s v="children's books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x v="2750"/>
    <d v="2012-06-30T20:00:00"/>
    <b v="0"/>
    <n v="0"/>
    <b v="0"/>
    <s v="publishing/children's books"/>
    <n v="0"/>
    <e v="#DIV/0!"/>
    <x v="3"/>
    <s v="children's books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x v="2751"/>
    <d v="2014-06-17T21:17:22"/>
    <b v="0"/>
    <n v="0"/>
    <b v="0"/>
    <s v="publishing/children's books"/>
    <n v="0"/>
    <e v="#DIV/0!"/>
    <x v="3"/>
    <s v="children's books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x v="2752"/>
    <d v="2011-12-18T18:21:44"/>
    <b v="0"/>
    <n v="14"/>
    <b v="0"/>
    <s v="publishing/children's books"/>
    <n v="0.11458333333333333"/>
    <n v="39.285714285714285"/>
    <x v="3"/>
    <s v="children's books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x v="2753"/>
    <d v="2012-08-26T21:37:03"/>
    <b v="0"/>
    <n v="8"/>
    <b v="0"/>
    <s v="publishing/children's books"/>
    <n v="0.19"/>
    <n v="47.5"/>
    <x v="3"/>
    <s v="children's books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x v="2754"/>
    <d v="2014-09-11T15:15:51"/>
    <b v="0"/>
    <n v="0"/>
    <b v="0"/>
    <s v="publishing/children's books"/>
    <n v="0"/>
    <e v="#DIV/0!"/>
    <x v="3"/>
    <s v="children's books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x v="2755"/>
    <d v="2015-04-08T18:58:47"/>
    <b v="0"/>
    <n v="15"/>
    <b v="0"/>
    <s v="publishing/children's books"/>
    <n v="0.52"/>
    <n v="17.333333333333332"/>
    <x v="3"/>
    <s v="children's books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x v="2756"/>
    <d v="2014-01-11T21:36:41"/>
    <b v="0"/>
    <n v="33"/>
    <b v="0"/>
    <s v="publishing/children's books"/>
    <n v="0.1048"/>
    <n v="31.757575757575758"/>
    <x v="3"/>
    <s v="children's books"/>
  </r>
  <r>
    <n v="2757"/>
    <s v="C is for Crooked"/>
    <s v="A children's letter book that Lampoons Hillary Clinton"/>
    <n v="1500"/>
    <n v="10"/>
    <x v="2"/>
    <s v="US"/>
    <s v="USD"/>
    <n v="1470498332"/>
    <n v="1469202332"/>
    <x v="2757"/>
    <d v="2016-08-06T15:45:32"/>
    <b v="0"/>
    <n v="2"/>
    <b v="0"/>
    <s v="publishing/children's books"/>
    <n v="6.6666666666666671E-3"/>
    <n v="5"/>
    <x v="3"/>
    <s v="children's books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x v="2758"/>
    <d v="2016-10-10T10:36:23"/>
    <b v="0"/>
    <n v="6"/>
    <b v="0"/>
    <s v="publishing/children's books"/>
    <n v="0.11700000000000001"/>
    <n v="39"/>
    <x v="3"/>
    <s v="children's books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x v="2759"/>
    <d v="2016-07-16T08:47:46"/>
    <b v="0"/>
    <n v="2"/>
    <b v="0"/>
    <s v="publishing/children's books"/>
    <n v="0.105"/>
    <n v="52.5"/>
    <x v="3"/>
    <s v="children's books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x v="2760"/>
    <d v="2013-06-20T11:04:18"/>
    <b v="0"/>
    <n v="0"/>
    <b v="0"/>
    <s v="publishing/children's books"/>
    <n v="0"/>
    <e v="#DIV/0!"/>
    <x v="3"/>
    <s v="children's books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x v="2761"/>
    <d v="2013-01-03T01:31:33"/>
    <b v="0"/>
    <n v="4"/>
    <b v="0"/>
    <s v="publishing/children's books"/>
    <n v="7.1999999999999998E-3"/>
    <n v="9"/>
    <x v="3"/>
    <s v="children's books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x v="2762"/>
    <d v="2012-03-18T23:53:15"/>
    <b v="0"/>
    <n v="1"/>
    <b v="0"/>
    <s v="publishing/children's books"/>
    <n v="7.6923076923076927E-3"/>
    <n v="25"/>
    <x v="3"/>
    <s v="children's books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x v="2763"/>
    <d v="2013-05-24T13:54:44"/>
    <b v="0"/>
    <n v="3"/>
    <b v="0"/>
    <s v="publishing/children's books"/>
    <n v="2.2842639593908631E-3"/>
    <n v="30"/>
    <x v="3"/>
    <s v="children's books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x v="2764"/>
    <d v="2012-05-30T19:00:00"/>
    <b v="0"/>
    <n v="4"/>
    <b v="0"/>
    <s v="publishing/children's books"/>
    <n v="1.125E-2"/>
    <n v="11.25"/>
    <x v="3"/>
    <s v="children's books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x v="2765"/>
    <d v="2012-10-28T13:53:48"/>
    <b v="0"/>
    <n v="0"/>
    <b v="0"/>
    <s v="publishing/children's books"/>
    <n v="0"/>
    <e v="#DIV/0!"/>
    <x v="3"/>
    <s v="children's books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x v="2766"/>
    <d v="2011-08-11T16:01:58"/>
    <b v="0"/>
    <n v="4"/>
    <b v="0"/>
    <s v="publishing/children's books"/>
    <n v="0.02"/>
    <n v="25"/>
    <x v="3"/>
    <s v="children's books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x v="2767"/>
    <d v="2015-08-16T23:00:50"/>
    <b v="0"/>
    <n v="3"/>
    <b v="0"/>
    <s v="publishing/children's books"/>
    <n v="8.5000000000000006E-3"/>
    <n v="11.333333333333334"/>
    <x v="3"/>
    <s v="children's books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x v="2768"/>
    <d v="2012-03-29T13:45:23"/>
    <b v="0"/>
    <n v="34"/>
    <b v="0"/>
    <s v="publishing/children's books"/>
    <n v="0.14314285714285716"/>
    <n v="29.470588235294116"/>
    <x v="3"/>
    <s v="children's books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x v="2769"/>
    <d v="2014-06-05T19:49:50"/>
    <b v="0"/>
    <n v="2"/>
    <b v="0"/>
    <s v="publishing/children's books"/>
    <n v="2.5000000000000001E-3"/>
    <n v="1"/>
    <x v="3"/>
    <s v="children's books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x v="2770"/>
    <d v="2014-03-18T15:55:30"/>
    <b v="0"/>
    <n v="33"/>
    <b v="0"/>
    <s v="publishing/children's books"/>
    <n v="0.1041125"/>
    <n v="63.098484848484851"/>
    <x v="3"/>
    <s v="children's books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x v="2771"/>
    <d v="2013-02-01T17:00:00"/>
    <b v="0"/>
    <n v="0"/>
    <b v="0"/>
    <s v="publishing/children's books"/>
    <n v="0"/>
    <e v="#DIV/0!"/>
    <x v="3"/>
    <s v="children's books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x v="2772"/>
    <d v="2013-10-05T20:51:34"/>
    <b v="0"/>
    <n v="0"/>
    <b v="0"/>
    <s v="publishing/children's books"/>
    <n v="0"/>
    <e v="#DIV/0!"/>
    <x v="3"/>
    <s v="children's books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x v="2773"/>
    <d v="2016-04-24T20:45:21"/>
    <b v="0"/>
    <n v="1"/>
    <b v="0"/>
    <s v="publishing/children's books"/>
    <n v="1.8867924528301887E-3"/>
    <n v="1"/>
    <x v="3"/>
    <s v="children's books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x v="2774"/>
    <d v="2013-03-08T03:02:08"/>
    <b v="0"/>
    <n v="13"/>
    <b v="0"/>
    <s v="publishing/children's books"/>
    <n v="0.14249999999999999"/>
    <n v="43.846153846153847"/>
    <x v="3"/>
    <s v="children's books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x v="2775"/>
    <d v="2011-12-16T00:19:14"/>
    <b v="0"/>
    <n v="2"/>
    <b v="0"/>
    <s v="publishing/children's books"/>
    <n v="0.03"/>
    <n v="75"/>
    <x v="3"/>
    <s v="children's books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x v="2776"/>
    <d v="2015-06-12T07:07:56"/>
    <b v="0"/>
    <n v="36"/>
    <b v="0"/>
    <s v="publishing/children's books"/>
    <n v="7.8809523809523815E-2"/>
    <n v="45.972222222222221"/>
    <x v="3"/>
    <s v="children's books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x v="2777"/>
    <d v="2015-07-17T16:03:24"/>
    <b v="0"/>
    <n v="1"/>
    <b v="0"/>
    <s v="publishing/children's books"/>
    <n v="3.3333333333333335E-3"/>
    <n v="10"/>
    <x v="3"/>
    <s v="children's books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x v="2778"/>
    <d v="2014-08-25T23:28:26"/>
    <b v="0"/>
    <n v="15"/>
    <b v="0"/>
    <s v="publishing/children's books"/>
    <n v="0.25545454545454543"/>
    <n v="93.666666666666671"/>
    <x v="3"/>
    <s v="children's books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x v="2779"/>
    <d v="2015-11-22T15:03:41"/>
    <b v="0"/>
    <n v="1"/>
    <b v="0"/>
    <s v="publishing/children's books"/>
    <n v="2.12E-2"/>
    <n v="53"/>
    <x v="3"/>
    <s v="children's books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x v="2780"/>
    <d v="2017-03-10T10:44:48"/>
    <b v="0"/>
    <n v="0"/>
    <b v="0"/>
    <s v="publishing/children's books"/>
    <n v="0"/>
    <e v="#DIV/0!"/>
    <x v="3"/>
    <s v="children's books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x v="2781"/>
    <d v="2015-02-12T07:00:00"/>
    <b v="0"/>
    <n v="28"/>
    <b v="1"/>
    <s v="theater/plays"/>
    <n v="1.0528"/>
    <n v="47"/>
    <x v="1"/>
    <s v="plays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x v="2782"/>
    <d v="2015-02-17T04:59:00"/>
    <b v="0"/>
    <n v="18"/>
    <b v="1"/>
    <s v="theater/plays"/>
    <n v="1.2"/>
    <n v="66.666666666666671"/>
    <x v="1"/>
    <s v="plays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x v="2783"/>
    <d v="2015-04-23T12:50:46"/>
    <b v="0"/>
    <n v="61"/>
    <b v="1"/>
    <s v="theater/plays"/>
    <n v="1.145"/>
    <n v="18.770491803278688"/>
    <x v="1"/>
    <s v="plays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x v="2784"/>
    <d v="2014-10-29T18:54:03"/>
    <b v="0"/>
    <n v="108"/>
    <b v="1"/>
    <s v="theater/plays"/>
    <n v="1.19"/>
    <n v="66.111111111111114"/>
    <x v="1"/>
    <s v="plays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x v="2785"/>
    <d v="2016-08-05T21:00:00"/>
    <b v="0"/>
    <n v="142"/>
    <b v="1"/>
    <s v="theater/plays"/>
    <n v="1.0468"/>
    <n v="36.859154929577464"/>
    <x v="1"/>
    <s v="plays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x v="2786"/>
    <d v="2014-07-09T13:39:40"/>
    <b v="0"/>
    <n v="74"/>
    <b v="1"/>
    <s v="theater/plays"/>
    <n v="1.1783999999999999"/>
    <n v="39.810810810810814"/>
    <x v="1"/>
    <s v="plays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x v="2787"/>
    <d v="2014-07-18T04:45:52"/>
    <b v="0"/>
    <n v="38"/>
    <b v="1"/>
    <s v="theater/plays"/>
    <n v="1.1970000000000001"/>
    <n v="31.5"/>
    <x v="1"/>
    <s v="plays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x v="2788"/>
    <d v="2016-07-29T16:50:43"/>
    <b v="0"/>
    <n v="20"/>
    <b v="1"/>
    <s v="theater/plays"/>
    <n v="1.0249999999999999"/>
    <n v="102.5"/>
    <x v="1"/>
    <s v="plays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x v="2789"/>
    <d v="2015-03-12T04:00:00"/>
    <b v="0"/>
    <n v="24"/>
    <b v="1"/>
    <s v="theater/plays"/>
    <n v="1.0116666666666667"/>
    <n v="126.45833333333333"/>
    <x v="1"/>
    <s v="plays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x v="2790"/>
    <d v="2015-02-11T22:31:43"/>
    <b v="0"/>
    <n v="66"/>
    <b v="1"/>
    <s v="theater/plays"/>
    <n v="1.0533333333333332"/>
    <n v="47.878787878787875"/>
    <x v="1"/>
    <s v="plays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x v="2791"/>
    <d v="2016-09-09T04:00:00"/>
    <b v="0"/>
    <n v="28"/>
    <b v="1"/>
    <s v="theater/plays"/>
    <n v="1.0249999999999999"/>
    <n v="73.214285714285708"/>
    <x v="1"/>
    <s v="plays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x v="2792"/>
    <d v="2015-08-12T05:32:39"/>
    <b v="0"/>
    <n v="24"/>
    <b v="1"/>
    <s v="theater/plays"/>
    <n v="1.0760000000000001"/>
    <n v="89.666666666666671"/>
    <x v="1"/>
    <s v="plays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x v="2793"/>
    <d v="2015-07-21T10:03:25"/>
    <b v="0"/>
    <n v="73"/>
    <b v="1"/>
    <s v="theater/plays"/>
    <n v="1.105675"/>
    <n v="151.4623287671233"/>
    <x v="1"/>
    <s v="plays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x v="2794"/>
    <d v="2016-03-03T19:00:00"/>
    <b v="0"/>
    <n v="3"/>
    <b v="1"/>
    <s v="theater/plays"/>
    <n v="1.5"/>
    <n v="25"/>
    <x v="1"/>
    <s v="plays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x v="2795"/>
    <d v="2014-06-06T23:00:00"/>
    <b v="0"/>
    <n v="20"/>
    <b v="1"/>
    <s v="theater/plays"/>
    <n v="1.0428571428571429"/>
    <n v="36.5"/>
    <x v="1"/>
    <s v="plays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x v="2796"/>
    <d v="2014-07-05T12:40:28"/>
    <b v="0"/>
    <n v="21"/>
    <b v="1"/>
    <s v="theater/plays"/>
    <n v="1.155"/>
    <n v="44"/>
    <x v="1"/>
    <s v="plays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x v="2797"/>
    <d v="2014-07-08T22:34:00"/>
    <b v="0"/>
    <n v="94"/>
    <b v="1"/>
    <s v="theater/plays"/>
    <n v="1.02645125"/>
    <n v="87.357553191489373"/>
    <x v="1"/>
    <s v="plays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x v="2798"/>
    <d v="2015-07-31T16:00:00"/>
    <b v="0"/>
    <n v="139"/>
    <b v="1"/>
    <s v="theater/plays"/>
    <n v="1.014"/>
    <n v="36.474820143884891"/>
    <x v="1"/>
    <s v="plays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x v="2799"/>
    <d v="2016-06-17T16:00:00"/>
    <b v="0"/>
    <n v="130"/>
    <b v="1"/>
    <s v="theater/plays"/>
    <n v="1.1663479999999999"/>
    <n v="44.859538461538463"/>
    <x v="1"/>
    <s v="plays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x v="2800"/>
    <d v="2015-01-04T13:16:06"/>
    <b v="0"/>
    <n v="31"/>
    <b v="1"/>
    <s v="theater/plays"/>
    <n v="1.33"/>
    <n v="42.903225806451616"/>
    <x v="1"/>
    <s v="plays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x v="2801"/>
    <d v="2014-10-10T11:00:00"/>
    <b v="0"/>
    <n v="13"/>
    <b v="1"/>
    <s v="theater/plays"/>
    <n v="1.3320000000000001"/>
    <n v="51.230769230769234"/>
    <x v="1"/>
    <s v="plays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x v="2802"/>
    <d v="2015-08-06T15:31:47"/>
    <b v="0"/>
    <n v="90"/>
    <b v="1"/>
    <s v="theater/plays"/>
    <n v="1.0183333333333333"/>
    <n v="33.944444444444443"/>
    <x v="1"/>
    <s v="plays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x v="2803"/>
    <d v="2015-07-16T00:00:00"/>
    <b v="0"/>
    <n v="141"/>
    <b v="1"/>
    <s v="theater/plays"/>
    <n v="1.2795000000000001"/>
    <n v="90.744680851063833"/>
    <x v="1"/>
    <s v="plays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x v="2804"/>
    <d v="2014-09-29T10:53:10"/>
    <b v="0"/>
    <n v="23"/>
    <b v="1"/>
    <s v="theater/plays"/>
    <n v="1.1499999999999999"/>
    <n v="50"/>
    <x v="1"/>
    <s v="plays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x v="2805"/>
    <d v="2015-08-22T12:07:53"/>
    <b v="0"/>
    <n v="18"/>
    <b v="1"/>
    <s v="theater/plays"/>
    <n v="1.1000000000000001"/>
    <n v="24.444444444444443"/>
    <x v="1"/>
    <s v="plays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x v="2806"/>
    <d v="2015-08-05T11:00:00"/>
    <b v="0"/>
    <n v="76"/>
    <b v="1"/>
    <s v="theater/plays"/>
    <n v="1.121"/>
    <n v="44.25"/>
    <x v="1"/>
    <s v="plays"/>
  </r>
  <r>
    <n v="2807"/>
    <s v="The Commission Theatre Co."/>
    <s v="Bringing Shakespeare back to the Playwrights"/>
    <n v="5000"/>
    <n v="6300"/>
    <x v="0"/>
    <s v="US"/>
    <s v="USD"/>
    <n v="1435611438"/>
    <n v="1433019438"/>
    <x v="2807"/>
    <d v="2015-06-29T20:57:18"/>
    <b v="0"/>
    <n v="93"/>
    <b v="1"/>
    <s v="theater/plays"/>
    <n v="1.26"/>
    <n v="67.741935483870961"/>
    <x v="1"/>
    <s v="plays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x v="2808"/>
    <d v="2015-08-22T20:18:55"/>
    <b v="0"/>
    <n v="69"/>
    <b v="1"/>
    <s v="theater/plays"/>
    <n v="1.0024444444444445"/>
    <n v="65.376811594202906"/>
    <x v="1"/>
    <s v="plays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x v="2809"/>
    <d v="2016-03-30T14:39:00"/>
    <b v="0"/>
    <n v="21"/>
    <b v="1"/>
    <s v="theater/plays"/>
    <n v="1.024"/>
    <n v="121.9047619047619"/>
    <x v="1"/>
    <s v="plays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x v="2810"/>
    <d v="2014-06-01T03:59:00"/>
    <b v="0"/>
    <n v="57"/>
    <b v="1"/>
    <s v="theater/plays"/>
    <n v="1.0820000000000001"/>
    <n v="47.456140350877192"/>
    <x v="1"/>
    <s v="plays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x v="2811"/>
    <d v="2015-02-23T11:55:03"/>
    <b v="0"/>
    <n v="108"/>
    <b v="1"/>
    <s v="theater/plays"/>
    <n v="1.0026999999999999"/>
    <n v="92.842592592592595"/>
    <x v="1"/>
    <s v="plays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x v="2812"/>
    <d v="2015-04-06T04:00:00"/>
    <b v="0"/>
    <n v="83"/>
    <b v="1"/>
    <s v="theater/plays"/>
    <n v="1.133"/>
    <n v="68.253012048192772"/>
    <x v="1"/>
    <s v="plays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x v="2813"/>
    <d v="2016-12-14T17:49:21"/>
    <b v="0"/>
    <n v="96"/>
    <b v="1"/>
    <s v="theater/plays"/>
    <n v="1.2757571428571428"/>
    <n v="37.209583333333335"/>
    <x v="1"/>
    <s v="plays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x v="2814"/>
    <d v="2015-05-09T09:35:15"/>
    <b v="0"/>
    <n v="64"/>
    <b v="1"/>
    <s v="theater/plays"/>
    <n v="1.0773333333333333"/>
    <n v="25.25"/>
    <x v="1"/>
    <s v="plays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x v="2815"/>
    <d v="2016-08-07T18:38:29"/>
    <b v="0"/>
    <n v="14"/>
    <b v="1"/>
    <s v="theater/plays"/>
    <n v="2.42"/>
    <n v="43.214285714285715"/>
    <x v="1"/>
    <s v="plays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x v="2816"/>
    <d v="2015-08-02T16:00:00"/>
    <b v="0"/>
    <n v="169"/>
    <b v="1"/>
    <s v="theater/plays"/>
    <n v="1.4156666666666666"/>
    <n v="25.130177514792898"/>
    <x v="1"/>
    <s v="plays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x v="2817"/>
    <d v="2015-02-28T15:14:22"/>
    <b v="0"/>
    <n v="33"/>
    <b v="1"/>
    <s v="theater/plays"/>
    <n v="1.3"/>
    <n v="23.636363636363637"/>
    <x v="1"/>
    <s v="plays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x v="2818"/>
    <d v="2015-09-23T14:21:26"/>
    <b v="0"/>
    <n v="102"/>
    <b v="1"/>
    <s v="theater/plays"/>
    <n v="1.0603"/>
    <n v="103.95098039215686"/>
    <x v="1"/>
    <s v="plays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x v="2819"/>
    <d v="2015-06-14T12:36:49"/>
    <b v="0"/>
    <n v="104"/>
    <b v="1"/>
    <s v="theater/plays"/>
    <n v="1.048"/>
    <n v="50.384615384615387"/>
    <x v="1"/>
    <s v="plays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x v="2820"/>
    <d v="2016-02-26T00:00:00"/>
    <b v="0"/>
    <n v="20"/>
    <b v="1"/>
    <s v="theater/plays"/>
    <n v="1.36"/>
    <n v="13.6"/>
    <x v="1"/>
    <s v="plays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x v="2821"/>
    <d v="2014-09-23T22:08:55"/>
    <b v="0"/>
    <n v="35"/>
    <b v="1"/>
    <s v="theater/plays"/>
    <n v="1"/>
    <n v="28.571428571428573"/>
    <x v="1"/>
    <s v="plays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x v="2822"/>
    <d v="2015-03-27T15:24:52"/>
    <b v="0"/>
    <n v="94"/>
    <b v="1"/>
    <s v="theater/plays"/>
    <n v="1"/>
    <n v="63.829787234042556"/>
    <x v="1"/>
    <s v="plays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x v="2823"/>
    <d v="2015-03-31T22:59:00"/>
    <b v="0"/>
    <n v="14"/>
    <b v="1"/>
    <s v="theater/plays"/>
    <n v="1.24"/>
    <n v="8.8571428571428577"/>
    <x v="1"/>
    <s v="plays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x v="2824"/>
    <d v="2015-06-13T01:43:00"/>
    <b v="0"/>
    <n v="15"/>
    <b v="1"/>
    <s v="theater/plays"/>
    <n v="1.1692307692307693"/>
    <n v="50.666666666666664"/>
    <x v="1"/>
    <s v="plays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x v="2825"/>
    <d v="2015-12-04T19:01:26"/>
    <b v="0"/>
    <n v="51"/>
    <b v="1"/>
    <s v="theater/plays"/>
    <n v="1.0333333333333334"/>
    <n v="60.784313725490193"/>
    <x v="1"/>
    <s v="plays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x v="2826"/>
    <d v="2015-07-10T07:00:00"/>
    <b v="0"/>
    <n v="19"/>
    <b v="1"/>
    <s v="theater/plays"/>
    <n v="1.0774999999999999"/>
    <n v="113.42105263157895"/>
    <x v="1"/>
    <s v="plays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x v="2827"/>
    <d v="2016-06-03T16:30:00"/>
    <b v="0"/>
    <n v="23"/>
    <b v="1"/>
    <s v="theater/plays"/>
    <n v="1.2024999999999999"/>
    <n v="104.56521739130434"/>
    <x v="1"/>
    <s v="plays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x v="2828"/>
    <d v="2015-10-02T23:00:00"/>
    <b v="0"/>
    <n v="97"/>
    <b v="1"/>
    <s v="theater/plays"/>
    <n v="1.0037894736842106"/>
    <n v="98.30927835051547"/>
    <x v="1"/>
    <s v="plays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x v="2829"/>
    <d v="2016-06-02T10:25:18"/>
    <b v="0"/>
    <n v="76"/>
    <b v="1"/>
    <s v="theater/plays"/>
    <n v="1.0651999999999999"/>
    <n v="35.039473684210527"/>
    <x v="1"/>
    <s v="plays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x v="2830"/>
    <d v="2014-05-12T03:59:00"/>
    <b v="0"/>
    <n v="11"/>
    <b v="1"/>
    <s v="theater/plays"/>
    <n v="1"/>
    <n v="272.72727272727275"/>
    <x v="1"/>
    <s v="plays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x v="2831"/>
    <d v="2015-07-16T19:47:50"/>
    <b v="0"/>
    <n v="52"/>
    <b v="1"/>
    <s v="theater/plays"/>
    <n v="1.1066666666666667"/>
    <n v="63.846153846153847"/>
    <x v="1"/>
    <s v="plays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x v="2832"/>
    <d v="2014-11-23T22:00:00"/>
    <b v="0"/>
    <n v="95"/>
    <b v="1"/>
    <s v="theater/plays"/>
    <n v="1.1471959999999999"/>
    <n v="30.189368421052631"/>
    <x v="1"/>
    <s v="plays"/>
  </r>
  <r>
    <n v="2833"/>
    <s v="Star Man Rocket Man"/>
    <s v="A new play about exploring outer space"/>
    <n v="2700"/>
    <n v="2923"/>
    <x v="0"/>
    <s v="US"/>
    <s v="USD"/>
    <n v="1444528800"/>
    <n v="1442804633"/>
    <x v="2833"/>
    <d v="2015-10-11T02:00:00"/>
    <b v="0"/>
    <n v="35"/>
    <b v="1"/>
    <s v="theater/plays"/>
    <n v="1.0825925925925926"/>
    <n v="83.51428571428572"/>
    <x v="1"/>
    <s v="plays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x v="2834"/>
    <d v="2015-01-30T23:02:10"/>
    <b v="0"/>
    <n v="21"/>
    <b v="1"/>
    <s v="theater/plays"/>
    <n v="1.7"/>
    <n v="64.761904761904759"/>
    <x v="1"/>
    <s v="plays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x v="2835"/>
    <d v="2015-12-05T00:00:00"/>
    <b v="0"/>
    <n v="93"/>
    <b v="1"/>
    <s v="theater/plays"/>
    <n v="1.8709899999999999"/>
    <n v="20.118172043010752"/>
    <x v="1"/>
    <s v="plays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x v="2836"/>
    <d v="2017-02-18T04:59:00"/>
    <b v="0"/>
    <n v="11"/>
    <b v="1"/>
    <s v="theater/plays"/>
    <n v="1.0777777777777777"/>
    <n v="44.090909090909093"/>
    <x v="1"/>
    <s v="plays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x v="2837"/>
    <d v="2015-12-09T22:48:04"/>
    <b v="0"/>
    <n v="21"/>
    <b v="1"/>
    <s v="theater/plays"/>
    <n v="1"/>
    <n v="40.476190476190474"/>
    <x v="1"/>
    <s v="plays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x v="2838"/>
    <d v="2014-08-13T22:00:00"/>
    <b v="0"/>
    <n v="54"/>
    <b v="1"/>
    <s v="theater/plays"/>
    <n v="1.2024999999999999"/>
    <n v="44.537037037037038"/>
    <x v="1"/>
    <s v="plays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x v="2839"/>
    <d v="2014-08-25T04:59:00"/>
    <b v="0"/>
    <n v="31"/>
    <b v="1"/>
    <s v="theater/plays"/>
    <n v="1.1142857142857143"/>
    <n v="125.80645161290323"/>
    <x v="1"/>
    <s v="plays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x v="2840"/>
    <d v="2015-03-18T17:00:00"/>
    <b v="0"/>
    <n v="132"/>
    <b v="1"/>
    <s v="theater/plays"/>
    <n v="1.04"/>
    <n v="19.696969696969695"/>
    <x v="1"/>
    <s v="plays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x v="2841"/>
    <d v="2015-12-13T18:44:57"/>
    <b v="0"/>
    <n v="1"/>
    <b v="0"/>
    <s v="theater/plays"/>
    <n v="0.01"/>
    <n v="10"/>
    <x v="1"/>
    <s v="plays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x v="2842"/>
    <d v="2014-06-21T11:00:00"/>
    <b v="0"/>
    <n v="0"/>
    <b v="0"/>
    <s v="theater/plays"/>
    <n v="0"/>
    <e v="#DIV/0!"/>
    <x v="1"/>
    <s v="plays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x v="2843"/>
    <d v="2016-06-13T04:00:00"/>
    <b v="0"/>
    <n v="0"/>
    <b v="0"/>
    <s v="theater/plays"/>
    <n v="0"/>
    <e v="#DIV/0!"/>
    <x v="1"/>
    <s v="plays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x v="2844"/>
    <d v="2017-01-04T13:06:20"/>
    <b v="0"/>
    <n v="1"/>
    <b v="0"/>
    <s v="theater/plays"/>
    <n v="5.4545454545454543E-2"/>
    <n v="30"/>
    <x v="1"/>
    <s v="plays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x v="2845"/>
    <d v="2015-06-08T00:23:53"/>
    <b v="0"/>
    <n v="39"/>
    <b v="0"/>
    <s v="theater/plays"/>
    <n v="0.31546666666666667"/>
    <n v="60.666666666666664"/>
    <x v="1"/>
    <s v="plays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x v="2846"/>
    <d v="2015-05-29T16:36:34"/>
    <b v="0"/>
    <n v="0"/>
    <b v="0"/>
    <s v="theater/plays"/>
    <n v="0"/>
    <e v="#DIV/0!"/>
    <x v="1"/>
    <s v="plays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x v="2847"/>
    <d v="2016-05-23T19:21:05"/>
    <b v="0"/>
    <n v="0"/>
    <b v="0"/>
    <s v="theater/plays"/>
    <n v="0"/>
    <e v="#DIV/0!"/>
    <x v="1"/>
    <s v="plays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x v="2848"/>
    <d v="2015-05-29T15:34:19"/>
    <b v="0"/>
    <n v="3"/>
    <b v="0"/>
    <s v="theater/plays"/>
    <n v="2E-3"/>
    <n v="23.333333333333332"/>
    <x v="1"/>
    <s v="plays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x v="2849"/>
    <d v="2016-04-23T10:16:40"/>
    <b v="0"/>
    <n v="1"/>
    <b v="0"/>
    <s v="theater/plays"/>
    <n v="0.01"/>
    <n v="5"/>
    <x v="1"/>
    <s v="plays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x v="2850"/>
    <d v="2014-09-06T00:10:11"/>
    <b v="0"/>
    <n v="13"/>
    <b v="0"/>
    <s v="theater/plays"/>
    <n v="3.8875E-2"/>
    <n v="23.923076923076923"/>
    <x v="1"/>
    <s v="plays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x v="2851"/>
    <d v="2016-01-29T23:17:00"/>
    <b v="0"/>
    <n v="0"/>
    <b v="0"/>
    <s v="theater/plays"/>
    <n v="0"/>
    <e v="#DIV/0!"/>
    <x v="1"/>
    <s v="plays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x v="2852"/>
    <d v="2014-06-21T01:05:03"/>
    <b v="0"/>
    <n v="6"/>
    <b v="0"/>
    <s v="theater/plays"/>
    <n v="1.9E-2"/>
    <n v="15.833333333333334"/>
    <x v="1"/>
    <s v="plays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x v="2853"/>
    <d v="2014-09-14T04:34:57"/>
    <b v="0"/>
    <n v="0"/>
    <b v="0"/>
    <s v="theater/plays"/>
    <n v="0"/>
    <e v="#DIV/0!"/>
    <x v="1"/>
    <s v="plays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x v="2854"/>
    <d v="2015-05-07T17:11:59"/>
    <b v="0"/>
    <n v="14"/>
    <b v="0"/>
    <s v="theater/plays"/>
    <n v="0.41699999999999998"/>
    <n v="29.785714285714285"/>
    <x v="1"/>
    <s v="plays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x v="2855"/>
    <d v="2016-01-29T23:34:00"/>
    <b v="0"/>
    <n v="5"/>
    <b v="0"/>
    <s v="theater/plays"/>
    <n v="0.5"/>
    <n v="60"/>
    <x v="1"/>
    <s v="plays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x v="2856"/>
    <d v="2015-08-08T21:34:00"/>
    <b v="0"/>
    <n v="6"/>
    <b v="0"/>
    <s v="theater/plays"/>
    <n v="4.8666666666666664E-2"/>
    <n v="24.333333333333332"/>
    <x v="1"/>
    <s v="plays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x v="2857"/>
    <d v="2017-02-20T18:00:00"/>
    <b v="0"/>
    <n v="15"/>
    <b v="0"/>
    <s v="theater/plays"/>
    <n v="0.19736842105263158"/>
    <n v="500"/>
    <x v="1"/>
    <s v="plays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x v="2858"/>
    <d v="2014-12-05T11:28:00"/>
    <b v="0"/>
    <n v="0"/>
    <b v="0"/>
    <s v="theater/plays"/>
    <n v="0"/>
    <e v="#DIV/0!"/>
    <x v="1"/>
    <s v="plays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x v="2859"/>
    <d v="2015-10-16T08:41:44"/>
    <b v="0"/>
    <n v="1"/>
    <b v="0"/>
    <s v="theater/plays"/>
    <n v="1.7500000000000002E-2"/>
    <n v="35"/>
    <x v="1"/>
    <s v="plays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x v="2860"/>
    <d v="2016-06-19T19:12:56"/>
    <b v="0"/>
    <n v="9"/>
    <b v="0"/>
    <s v="theater/plays"/>
    <n v="6.6500000000000004E-2"/>
    <n v="29.555555555555557"/>
    <x v="1"/>
    <s v="plays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x v="2861"/>
    <d v="2015-09-24T14:10:48"/>
    <b v="0"/>
    <n v="3"/>
    <b v="0"/>
    <s v="theater/plays"/>
    <n v="0.32"/>
    <n v="26.666666666666668"/>
    <x v="1"/>
    <s v="plays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x v="2862"/>
    <d v="2014-06-24T18:57:09"/>
    <b v="0"/>
    <n v="3"/>
    <b v="0"/>
    <s v="theater/plays"/>
    <n v="4.3307086614173228E-3"/>
    <n v="18.333333333333332"/>
    <x v="1"/>
    <s v="plays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x v="2863"/>
    <d v="2014-09-09T16:12:03"/>
    <b v="0"/>
    <n v="1"/>
    <b v="0"/>
    <s v="theater/plays"/>
    <n v="4.0000000000000002E-4"/>
    <n v="20"/>
    <x v="1"/>
    <s v="plays"/>
  </r>
  <r>
    <n v="2864"/>
    <s v="'Haunting Julia' by Alan Ayckbourn"/>
    <s v="Accessible, original theatre for all!"/>
    <n v="2500"/>
    <n v="40"/>
    <x v="2"/>
    <s v="GB"/>
    <s v="GBP"/>
    <n v="1437139080"/>
    <n v="1434552207"/>
    <x v="2864"/>
    <d v="2015-07-17T13:18:00"/>
    <b v="0"/>
    <n v="3"/>
    <b v="0"/>
    <s v="theater/plays"/>
    <n v="1.6E-2"/>
    <n v="13.333333333333334"/>
    <x v="1"/>
    <s v="plays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x v="2865"/>
    <d v="2015-01-06T02:44:19"/>
    <b v="0"/>
    <n v="0"/>
    <b v="0"/>
    <s v="theater/plays"/>
    <n v="0"/>
    <e v="#DIV/0!"/>
    <x v="1"/>
    <s v="plays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x v="2866"/>
    <d v="2016-10-14T22:00:00"/>
    <b v="0"/>
    <n v="2"/>
    <b v="0"/>
    <s v="theater/plays"/>
    <n v="8.9999999999999993E-3"/>
    <n v="22.5"/>
    <x v="1"/>
    <s v="plays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x v="2867"/>
    <d v="2016-07-04T04:00:00"/>
    <b v="0"/>
    <n v="10"/>
    <b v="0"/>
    <s v="theater/plays"/>
    <n v="0.2016"/>
    <n v="50.4"/>
    <x v="1"/>
    <s v="plays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x v="2868"/>
    <d v="2016-10-05T19:50:54"/>
    <b v="0"/>
    <n v="60"/>
    <b v="0"/>
    <s v="theater/plays"/>
    <n v="0.42011733333333334"/>
    <n v="105.02933333333334"/>
    <x v="1"/>
    <s v="plays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x v="2869"/>
    <d v="2016-07-19T14:14:41"/>
    <b v="0"/>
    <n v="5"/>
    <b v="0"/>
    <s v="theater/plays"/>
    <n v="8.8500000000000002E-3"/>
    <n v="35.4"/>
    <x v="1"/>
    <s v="plays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x v="2870"/>
    <d v="2014-05-17T04:32:45"/>
    <b v="0"/>
    <n v="9"/>
    <b v="0"/>
    <s v="theater/plays"/>
    <n v="0.15"/>
    <n v="83.333333333333329"/>
    <x v="1"/>
    <s v="plays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x v="2871"/>
    <d v="2014-12-21T17:43:33"/>
    <b v="0"/>
    <n v="13"/>
    <b v="0"/>
    <s v="theater/plays"/>
    <n v="4.6699999999999998E-2"/>
    <n v="35.92307692307692"/>
    <x v="1"/>
    <s v="plays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x v="2872"/>
    <d v="2015-06-20T02:47:18"/>
    <b v="0"/>
    <n v="0"/>
    <b v="0"/>
    <s v="theater/plays"/>
    <n v="0"/>
    <e v="#DIV/0!"/>
    <x v="1"/>
    <s v="plays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x v="2873"/>
    <d v="2015-01-28T19:37:11"/>
    <b v="0"/>
    <n v="8"/>
    <b v="0"/>
    <s v="theater/plays"/>
    <n v="0.38119999999999998"/>
    <n v="119.125"/>
    <x v="1"/>
    <s v="plays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x v="2874"/>
    <d v="2017-01-17T20:16:26"/>
    <b v="0"/>
    <n v="3"/>
    <b v="0"/>
    <s v="theater/plays"/>
    <n v="5.4199999999999998E-2"/>
    <n v="90.333333333333329"/>
    <x v="1"/>
    <s v="plays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x v="2875"/>
    <d v="2016-05-05T03:04:53"/>
    <b v="0"/>
    <n v="3"/>
    <b v="0"/>
    <s v="theater/plays"/>
    <n v="3.5E-4"/>
    <n v="2.3333333333333335"/>
    <x v="1"/>
    <s v="plays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x v="2876"/>
    <d v="2015-07-16T17:51:19"/>
    <b v="0"/>
    <n v="0"/>
    <b v="0"/>
    <s v="theater/plays"/>
    <n v="0"/>
    <e v="#DIV/0!"/>
    <x v="1"/>
    <s v="plays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x v="2877"/>
    <d v="2016-11-30T17:00:00"/>
    <b v="0"/>
    <n v="6"/>
    <b v="0"/>
    <s v="theater/plays"/>
    <n v="0.10833333333333334"/>
    <n v="108.33333333333333"/>
    <x v="1"/>
    <s v="plays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x v="2878"/>
    <d v="2015-07-03T14:46:35"/>
    <b v="0"/>
    <n v="4"/>
    <b v="0"/>
    <s v="theater/plays"/>
    <n v="2.1000000000000001E-2"/>
    <n v="15.75"/>
    <x v="1"/>
    <s v="plays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x v="2879"/>
    <d v="2016-01-20T17:24:21"/>
    <b v="0"/>
    <n v="1"/>
    <b v="0"/>
    <s v="theater/plays"/>
    <n v="2.5892857142857141E-3"/>
    <n v="29"/>
    <x v="1"/>
    <s v="plays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x v="2880"/>
    <d v="2015-08-20T17:05:00"/>
    <b v="0"/>
    <n v="29"/>
    <b v="0"/>
    <s v="theater/plays"/>
    <n v="0.23333333333333334"/>
    <n v="96.551724137931032"/>
    <x v="1"/>
    <s v="plays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x v="2881"/>
    <d v="2014-12-03T15:20:36"/>
    <b v="0"/>
    <n v="0"/>
    <b v="0"/>
    <s v="theater/plays"/>
    <n v="0"/>
    <e v="#DIV/0!"/>
    <x v="1"/>
    <s v="plays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x v="2882"/>
    <d v="2016-05-01T14:18:38"/>
    <b v="0"/>
    <n v="4"/>
    <b v="0"/>
    <s v="theater/plays"/>
    <n v="0.33600000000000002"/>
    <n v="63"/>
    <x v="1"/>
    <s v="plays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x v="2883"/>
    <d v="2016-02-06T04:59:00"/>
    <b v="0"/>
    <n v="5"/>
    <b v="0"/>
    <s v="theater/plays"/>
    <n v="0.1908"/>
    <n v="381.6"/>
    <x v="1"/>
    <s v="plays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x v="2884"/>
    <d v="2014-12-05T17:27:15"/>
    <b v="0"/>
    <n v="4"/>
    <b v="0"/>
    <s v="theater/plays"/>
    <n v="4.1111111111111114E-3"/>
    <n v="46.25"/>
    <x v="1"/>
    <s v="plays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x v="2885"/>
    <d v="2015-03-14T00:50:01"/>
    <b v="0"/>
    <n v="5"/>
    <b v="0"/>
    <s v="theater/plays"/>
    <n v="0.32500000000000001"/>
    <n v="26"/>
    <x v="1"/>
    <s v="plays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x v="2886"/>
    <d v="2015-09-19T03:59:00"/>
    <b v="0"/>
    <n v="1"/>
    <b v="0"/>
    <s v="theater/plays"/>
    <n v="0.05"/>
    <n v="10"/>
    <x v="1"/>
    <s v="plays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x v="2887"/>
    <d v="2015-01-11T10:15:24"/>
    <b v="0"/>
    <n v="1"/>
    <b v="0"/>
    <s v="theater/plays"/>
    <n v="1.6666666666666668E-3"/>
    <n v="5"/>
    <x v="1"/>
    <s v="plays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x v="2888"/>
    <d v="2014-10-18T04:59:00"/>
    <b v="0"/>
    <n v="0"/>
    <b v="0"/>
    <s v="theater/plays"/>
    <n v="0"/>
    <e v="#DIV/0!"/>
    <x v="1"/>
    <s v="plays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x v="2889"/>
    <d v="2014-08-29T20:43:05"/>
    <b v="0"/>
    <n v="14"/>
    <b v="0"/>
    <s v="theater/plays"/>
    <n v="0.38066666666666665"/>
    <n v="81.571428571428569"/>
    <x v="1"/>
    <s v="plays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x v="2890"/>
    <d v="2014-08-09T03:00:00"/>
    <b v="0"/>
    <n v="3"/>
    <b v="0"/>
    <s v="theater/plays"/>
    <n v="1.0500000000000001E-2"/>
    <n v="7"/>
    <x v="1"/>
    <s v="plays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x v="2891"/>
    <d v="2016-04-15T20:12:08"/>
    <b v="0"/>
    <n v="10"/>
    <b v="0"/>
    <s v="theater/plays"/>
    <n v="2.7300000000000001E-2"/>
    <n v="27.3"/>
    <x v="1"/>
    <s v="plays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x v="2892"/>
    <d v="2014-08-25T21:00:00"/>
    <b v="0"/>
    <n v="17"/>
    <b v="0"/>
    <s v="theater/plays"/>
    <n v="9.0909090909090912E-2"/>
    <n v="29.411764705882351"/>
    <x v="1"/>
    <s v="plays"/>
  </r>
  <r>
    <n v="2893"/>
    <s v="REDISCOVERING KIA THE PLAY"/>
    <s v="Fundraising for REDISCOVERING KIA THE PLAY"/>
    <n v="5000"/>
    <n v="25"/>
    <x v="2"/>
    <s v="US"/>
    <s v="USD"/>
    <n v="1420768800"/>
    <n v="1415644395"/>
    <x v="2893"/>
    <d v="2015-01-09T02:00:00"/>
    <b v="0"/>
    <n v="2"/>
    <b v="0"/>
    <s v="theater/plays"/>
    <n v="5.0000000000000001E-3"/>
    <n v="12.5"/>
    <x v="1"/>
    <s v="plays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x v="2894"/>
    <d v="2015-04-03T22:40:15"/>
    <b v="0"/>
    <n v="0"/>
    <b v="0"/>
    <s v="theater/plays"/>
    <n v="0"/>
    <e v="#DIV/0!"/>
    <x v="1"/>
    <s v="plays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x v="2895"/>
    <d v="2014-06-22T21:00:00"/>
    <b v="0"/>
    <n v="4"/>
    <b v="0"/>
    <s v="theater/plays"/>
    <n v="4.5999999999999999E-2"/>
    <n v="5.75"/>
    <x v="1"/>
    <s v="plays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x v="2896"/>
    <d v="2016-12-12T06:00:00"/>
    <b v="0"/>
    <n v="12"/>
    <b v="0"/>
    <s v="theater/plays"/>
    <n v="0.20833333333333334"/>
    <n v="52.083333333333336"/>
    <x v="1"/>
    <s v="plays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x v="2897"/>
    <d v="2015-10-11T15:29:05"/>
    <b v="0"/>
    <n v="3"/>
    <b v="0"/>
    <s v="theater/plays"/>
    <n v="4.583333333333333E-2"/>
    <n v="183.33333333333334"/>
    <x v="1"/>
    <s v="plays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x v="2898"/>
    <d v="2015-10-31T15:57:33"/>
    <b v="0"/>
    <n v="12"/>
    <b v="0"/>
    <s v="theater/plays"/>
    <n v="4.2133333333333335E-2"/>
    <n v="26.333333333333332"/>
    <x v="1"/>
    <s v="plays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x v="2899"/>
    <d v="2016-07-24T01:52:38"/>
    <b v="0"/>
    <n v="0"/>
    <b v="0"/>
    <s v="theater/plays"/>
    <n v="0"/>
    <e v="#DIV/0!"/>
    <x v="1"/>
    <s v="plays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x v="2900"/>
    <d v="2014-08-09T05:37:12"/>
    <b v="0"/>
    <n v="7"/>
    <b v="0"/>
    <s v="theater/plays"/>
    <n v="0.61909090909090914"/>
    <n v="486.42857142857144"/>
    <x v="1"/>
    <s v="plays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x v="2901"/>
    <d v="2015-02-07T21:42:19"/>
    <b v="0"/>
    <n v="2"/>
    <b v="0"/>
    <s v="theater/plays"/>
    <n v="8.0000000000000002E-3"/>
    <n v="3"/>
    <x v="1"/>
    <s v="plays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x v="2902"/>
    <d v="2015-08-24T10:33:16"/>
    <b v="0"/>
    <n v="1"/>
    <b v="0"/>
    <s v="theater/plays"/>
    <n v="1.6666666666666666E-4"/>
    <n v="25"/>
    <x v="1"/>
    <s v="plays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x v="2903"/>
    <d v="2015-09-09T04:00:18"/>
    <b v="0"/>
    <n v="4"/>
    <b v="0"/>
    <s v="theater/plays"/>
    <n v="7.7999999999999996E-3"/>
    <n v="9.75"/>
    <x v="1"/>
    <s v="plays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x v="2904"/>
    <d v="2014-11-09T12:00:00"/>
    <b v="0"/>
    <n v="4"/>
    <b v="0"/>
    <s v="theater/plays"/>
    <n v="0.05"/>
    <n v="18.75"/>
    <x v="1"/>
    <s v="plays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x v="2905"/>
    <d v="2016-09-07T01:21:53"/>
    <b v="0"/>
    <n v="17"/>
    <b v="0"/>
    <s v="theater/plays"/>
    <n v="0.17771428571428571"/>
    <n v="36.588235294117645"/>
    <x v="1"/>
    <s v="plays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x v="2906"/>
    <d v="2015-08-01T01:00:00"/>
    <b v="0"/>
    <n v="7"/>
    <b v="0"/>
    <s v="theater/plays"/>
    <n v="9.4166666666666662E-2"/>
    <n v="80.714285714285708"/>
    <x v="1"/>
    <s v="plays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x v="2907"/>
    <d v="2016-05-14T21:03:57"/>
    <b v="0"/>
    <n v="2"/>
    <b v="0"/>
    <s v="theater/plays"/>
    <n v="8.0000000000000004E-4"/>
    <n v="1"/>
    <x v="1"/>
    <s v="plays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x v="2908"/>
    <d v="2016-06-08T17:33:39"/>
    <b v="0"/>
    <n v="5"/>
    <b v="0"/>
    <s v="theater/plays"/>
    <n v="2.75E-2"/>
    <n v="52.8"/>
    <x v="1"/>
    <s v="plays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x v="2909"/>
    <d v="2014-11-25T19:46:00"/>
    <b v="0"/>
    <n v="1"/>
    <b v="0"/>
    <s v="theater/plays"/>
    <n v="1.1111111111111112E-4"/>
    <n v="20"/>
    <x v="1"/>
    <s v="plays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x v="2910"/>
    <d v="2015-06-12T20:11:27"/>
    <b v="0"/>
    <n v="1"/>
    <b v="0"/>
    <s v="theater/plays"/>
    <n v="3.3333333333333335E-5"/>
    <n v="1"/>
    <x v="1"/>
    <s v="plays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x v="2911"/>
    <d v="2015-06-27T18:27:06"/>
    <b v="0"/>
    <n v="14"/>
    <b v="0"/>
    <s v="theater/plays"/>
    <n v="0.36499999999999999"/>
    <n v="46.928571428571431"/>
    <x v="1"/>
    <s v="plays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x v="2912"/>
    <d v="2016-01-15T03:09:34"/>
    <b v="0"/>
    <n v="26"/>
    <b v="0"/>
    <s v="theater/plays"/>
    <n v="0.14058171745152354"/>
    <n v="78.07692307692308"/>
    <x v="1"/>
    <s v="plays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x v="2913"/>
    <d v="2014-09-06T22:08:59"/>
    <b v="0"/>
    <n v="2"/>
    <b v="0"/>
    <s v="theater/plays"/>
    <n v="2.0000000000000001E-4"/>
    <n v="1"/>
    <x v="1"/>
    <s v="plays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x v="2914"/>
    <d v="2015-03-14T20:46:34"/>
    <b v="0"/>
    <n v="1"/>
    <b v="0"/>
    <s v="theater/plays"/>
    <n v="4.0000000000000003E-5"/>
    <n v="1"/>
    <x v="1"/>
    <s v="plays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x v="2915"/>
    <d v="2016-03-16T08:33:10"/>
    <b v="0"/>
    <n v="3"/>
    <b v="0"/>
    <s v="theater/plays"/>
    <n v="0.61099999999999999"/>
    <n v="203.66666666666666"/>
    <x v="1"/>
    <s v="plays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x v="2916"/>
    <d v="2014-05-19T11:26:29"/>
    <b v="0"/>
    <n v="7"/>
    <b v="0"/>
    <s v="theater/plays"/>
    <n v="7.8378378378378383E-2"/>
    <n v="20.714285714285715"/>
    <x v="1"/>
    <s v="plays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x v="2917"/>
    <d v="2015-09-16T05:37:27"/>
    <b v="0"/>
    <n v="9"/>
    <b v="0"/>
    <s v="theater/plays"/>
    <n v="0.2185"/>
    <n v="48.555555555555557"/>
    <x v="1"/>
    <s v="plays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x v="2918"/>
    <d v="2015-10-29T15:06:47"/>
    <b v="0"/>
    <n v="20"/>
    <b v="0"/>
    <s v="theater/plays"/>
    <n v="0.27239999999999998"/>
    <n v="68.099999999999994"/>
    <x v="1"/>
    <s v="plays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x v="2919"/>
    <d v="2014-08-05T14:52:09"/>
    <b v="0"/>
    <n v="6"/>
    <b v="0"/>
    <s v="theater/plays"/>
    <n v="8.5000000000000006E-2"/>
    <n v="8.5"/>
    <x v="1"/>
    <s v="plays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x v="2920"/>
    <d v="2015-03-25T18:01:10"/>
    <b v="0"/>
    <n v="13"/>
    <b v="0"/>
    <s v="theater/plays"/>
    <n v="0.26840000000000003"/>
    <n v="51.615384615384613"/>
    <x v="1"/>
    <s v="plays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x v="2921"/>
    <d v="2014-09-25T21:16:44"/>
    <b v="0"/>
    <n v="3"/>
    <b v="1"/>
    <s v="theater/musical"/>
    <n v="1.29"/>
    <n v="43"/>
    <x v="1"/>
    <s v="musical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x v="2922"/>
    <d v="2015-05-18T20:58:47"/>
    <b v="0"/>
    <n v="6"/>
    <b v="1"/>
    <s v="theater/musical"/>
    <n v="1"/>
    <n v="83.333333333333329"/>
    <x v="1"/>
    <s v="musical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x v="2923"/>
    <d v="2015-01-24T03:00:00"/>
    <b v="0"/>
    <n v="10"/>
    <b v="1"/>
    <s v="theater/musical"/>
    <n v="1"/>
    <n v="30"/>
    <x v="1"/>
    <s v="musical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x v="2924"/>
    <d v="2015-05-09T03:59:00"/>
    <b v="0"/>
    <n v="147"/>
    <b v="1"/>
    <s v="theater/musical"/>
    <n v="1.032"/>
    <n v="175.51020408163265"/>
    <x v="1"/>
    <s v="musical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x v="2925"/>
    <d v="2014-09-11T14:01:08"/>
    <b v="0"/>
    <n v="199"/>
    <b v="1"/>
    <s v="theater/musical"/>
    <n v="1.0244597777777777"/>
    <n v="231.66175879396985"/>
    <x v="1"/>
    <s v="musical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x v="2926"/>
    <d v="2015-02-23T18:22:59"/>
    <b v="0"/>
    <n v="50"/>
    <b v="1"/>
    <s v="theater/musical"/>
    <n v="1.25"/>
    <n v="75"/>
    <x v="1"/>
    <s v="musical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x v="2927"/>
    <d v="2014-07-15T05:00:00"/>
    <b v="0"/>
    <n v="21"/>
    <b v="1"/>
    <s v="theater/musical"/>
    <n v="1.3083333333333333"/>
    <n v="112.14285714285714"/>
    <x v="1"/>
    <s v="musical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x v="2928"/>
    <d v="2016-03-04T23:57:26"/>
    <b v="0"/>
    <n v="24"/>
    <b v="1"/>
    <s v="theater/musical"/>
    <n v="1"/>
    <n v="41.666666666666664"/>
    <x v="1"/>
    <s v="musical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x v="2929"/>
    <d v="2014-05-25T13:32:38"/>
    <b v="0"/>
    <n v="32"/>
    <b v="1"/>
    <s v="theater/musical"/>
    <n v="1.02069375"/>
    <n v="255.17343750000001"/>
    <x v="1"/>
    <s v="musical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x v="2930"/>
    <d v="2015-05-07T14:01:04"/>
    <b v="0"/>
    <n v="62"/>
    <b v="1"/>
    <s v="theater/musical"/>
    <n v="1.0092000000000001"/>
    <n v="162.7741935483871"/>
    <x v="1"/>
    <s v="musical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x v="2931"/>
    <d v="2014-09-15T06:08:00"/>
    <b v="0"/>
    <n v="9"/>
    <b v="1"/>
    <s v="theater/musical"/>
    <n v="1.06"/>
    <n v="88.333333333333329"/>
    <x v="1"/>
    <s v="musical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x v="2932"/>
    <d v="2015-02-21T11:00:00"/>
    <b v="0"/>
    <n v="38"/>
    <b v="1"/>
    <s v="theater/musical"/>
    <n v="1.0509677419354839"/>
    <n v="85.736842105263165"/>
    <x v="1"/>
    <s v="musical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x v="2933"/>
    <d v="2016-06-04T22:57:33"/>
    <b v="0"/>
    <n v="54"/>
    <b v="1"/>
    <s v="theater/musical"/>
    <n v="1.0276000000000001"/>
    <n v="47.574074074074076"/>
    <x v="1"/>
    <s v="musical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x v="2934"/>
    <d v="2014-06-15T15:16:04"/>
    <b v="0"/>
    <n v="37"/>
    <b v="1"/>
    <s v="theater/musical"/>
    <n v="1.08"/>
    <n v="72.972972972972968"/>
    <x v="1"/>
    <s v="musical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x v="2935"/>
    <d v="2016-08-29T17:00:00"/>
    <b v="0"/>
    <n v="39"/>
    <b v="1"/>
    <s v="theater/musical"/>
    <n v="1.0088571428571429"/>
    <n v="90.538461538461533"/>
    <x v="1"/>
    <s v="musical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x v="2936"/>
    <d v="2014-10-13T04:59:00"/>
    <b v="0"/>
    <n v="34"/>
    <b v="1"/>
    <s v="theater/musical"/>
    <n v="1.28"/>
    <n v="37.647058823529413"/>
    <x v="1"/>
    <s v="musical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x v="2937"/>
    <d v="2014-07-13T10:58:33"/>
    <b v="0"/>
    <n v="55"/>
    <b v="1"/>
    <s v="theater/musical"/>
    <n v="1.3333333333333333"/>
    <n v="36.363636363636367"/>
    <x v="1"/>
    <s v="musical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x v="2938"/>
    <d v="2015-01-30T16:53:34"/>
    <b v="0"/>
    <n v="32"/>
    <b v="1"/>
    <s v="theater/musical"/>
    <n v="1.0137499999999999"/>
    <n v="126.71875"/>
    <x v="1"/>
    <s v="musical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x v="2939"/>
    <d v="2014-08-28T01:00:00"/>
    <b v="0"/>
    <n v="25"/>
    <b v="1"/>
    <s v="theater/musical"/>
    <n v="1.0287500000000001"/>
    <n v="329.2"/>
    <x v="1"/>
    <s v="musical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x v="2940"/>
    <d v="2015-01-18T18:33:38"/>
    <b v="0"/>
    <n v="33"/>
    <b v="1"/>
    <s v="theater/musical"/>
    <n v="1.0724"/>
    <n v="81.242424242424249"/>
    <x v="1"/>
    <s v="musical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x v="2941"/>
    <d v="2015-03-01T23:02:35"/>
    <b v="0"/>
    <n v="1"/>
    <b v="0"/>
    <s v="theater/spaces"/>
    <n v="4.0000000000000003E-5"/>
    <n v="1"/>
    <x v="1"/>
    <s v="spaces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x v="2942"/>
    <d v="2015-12-16T20:18:00"/>
    <b v="0"/>
    <n v="202"/>
    <b v="0"/>
    <s v="theater/spaces"/>
    <n v="0.20424999999999999"/>
    <n v="202.22772277227722"/>
    <x v="1"/>
    <s v="spaces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x v="2943"/>
    <d v="2015-04-13T03:06:20"/>
    <b v="0"/>
    <n v="0"/>
    <b v="0"/>
    <s v="theater/spaces"/>
    <n v="0"/>
    <e v="#DIV/0!"/>
    <x v="1"/>
    <s v="spaces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x v="2944"/>
    <d v="2015-06-07T21:56:38"/>
    <b v="0"/>
    <n v="1"/>
    <b v="0"/>
    <s v="theater/spaces"/>
    <n v="0.01"/>
    <n v="100"/>
    <x v="1"/>
    <s v="spaces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x v="2945"/>
    <d v="2015-05-24T03:21:00"/>
    <b v="0"/>
    <n v="0"/>
    <b v="0"/>
    <s v="theater/spaces"/>
    <n v="0"/>
    <e v="#DIV/0!"/>
    <x v="1"/>
    <s v="spaces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x v="2946"/>
    <d v="2016-08-15T12:44:52"/>
    <b v="0"/>
    <n v="2"/>
    <b v="0"/>
    <s v="theater/spaces"/>
    <n v="1E-3"/>
    <n v="1"/>
    <x v="1"/>
    <s v="spaces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x v="2947"/>
    <d v="2016-11-24T17:11:00"/>
    <b v="0"/>
    <n v="13"/>
    <b v="0"/>
    <s v="theater/spaces"/>
    <n v="4.2880000000000001E-2"/>
    <n v="82.461538461538467"/>
    <x v="1"/>
    <s v="spaces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x v="2948"/>
    <d v="2015-06-02T15:34:53"/>
    <b v="0"/>
    <n v="9"/>
    <b v="0"/>
    <s v="theater/spaces"/>
    <n v="4.8000000000000001E-5"/>
    <n v="2.6666666666666665"/>
    <x v="1"/>
    <s v="spaces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x v="2949"/>
    <d v="2015-11-19T20:45:17"/>
    <b v="0"/>
    <n v="2"/>
    <b v="0"/>
    <s v="theater/spaces"/>
    <n v="2.5000000000000001E-2"/>
    <n v="12.5"/>
    <x v="1"/>
    <s v="spaces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x v="2950"/>
    <d v="2016-01-23T08:45:52"/>
    <b v="0"/>
    <n v="0"/>
    <b v="0"/>
    <s v="theater/spaces"/>
    <n v="0"/>
    <e v="#DIV/0!"/>
    <x v="1"/>
    <s v="spaces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x v="2951"/>
    <d v="2014-10-05T19:16:13"/>
    <b v="0"/>
    <n v="58"/>
    <b v="0"/>
    <s v="theater/spaces"/>
    <n v="2.1919999999999999E-2"/>
    <n v="18.896551724137932"/>
    <x v="1"/>
    <s v="spaces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x v="2952"/>
    <d v="2016-10-17T04:00:00"/>
    <b v="0"/>
    <n v="8"/>
    <b v="0"/>
    <s v="theater/spaces"/>
    <n v="8.0250000000000002E-2"/>
    <n v="200.625"/>
    <x v="1"/>
    <s v="spaces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x v="2953"/>
    <d v="2015-10-08T19:00:21"/>
    <b v="0"/>
    <n v="3"/>
    <b v="0"/>
    <s v="theater/spaces"/>
    <n v="1.5125E-3"/>
    <n v="201.66666666666666"/>
    <x v="1"/>
    <s v="spaces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x v="2954"/>
    <d v="2017-03-16T13:00:03"/>
    <b v="0"/>
    <n v="0"/>
    <b v="0"/>
    <s v="theater/spaces"/>
    <n v="0"/>
    <e v="#DIV/0!"/>
    <x v="1"/>
    <s v="spaces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x v="2955"/>
    <d v="2015-06-16T17:47:29"/>
    <b v="0"/>
    <n v="11"/>
    <b v="0"/>
    <s v="theater/spaces"/>
    <n v="0.59583333333333333"/>
    <n v="65"/>
    <x v="1"/>
    <s v="spaces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x v="2956"/>
    <d v="2016-05-04T23:00:50"/>
    <b v="0"/>
    <n v="20"/>
    <b v="0"/>
    <s v="theater/spaces"/>
    <n v="0.16734177215189874"/>
    <n v="66.099999999999994"/>
    <x v="1"/>
    <s v="spaces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x v="2957"/>
    <d v="2015-03-27T23:16:12"/>
    <b v="0"/>
    <n v="3"/>
    <b v="0"/>
    <s v="theater/spaces"/>
    <n v="1.8666666666666668E-2"/>
    <n v="93.333333333333329"/>
    <x v="1"/>
    <s v="spaces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x v="2958"/>
    <d v="2016-05-08T17:41:57"/>
    <b v="0"/>
    <n v="0"/>
    <b v="0"/>
    <s v="theater/spaces"/>
    <n v="0"/>
    <e v="#DIV/0!"/>
    <x v="1"/>
    <s v="spaces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x v="2959"/>
    <d v="2016-06-07T00:12:05"/>
    <b v="0"/>
    <n v="0"/>
    <b v="0"/>
    <s v="theater/spaces"/>
    <n v="0"/>
    <e v="#DIV/0!"/>
    <x v="1"/>
    <s v="spaces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x v="2960"/>
    <d v="2014-09-11T18:10:23"/>
    <b v="0"/>
    <n v="0"/>
    <b v="0"/>
    <s v="theater/spaces"/>
    <n v="0"/>
    <e v="#DIV/0!"/>
    <x v="1"/>
    <s v="spaces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x v="2961"/>
    <d v="2015-03-26T04:00:00"/>
    <b v="0"/>
    <n v="108"/>
    <b v="1"/>
    <s v="theater/plays"/>
    <n v="1.0962000000000001"/>
    <n v="50.75"/>
    <x v="1"/>
    <s v="plays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x v="2962"/>
    <d v="2015-03-01T06:59:00"/>
    <b v="0"/>
    <n v="20"/>
    <b v="1"/>
    <s v="theater/plays"/>
    <n v="1.218"/>
    <n v="60.9"/>
    <x v="1"/>
    <s v="plays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x v="2963"/>
    <d v="2015-07-02T11:17:04"/>
    <b v="0"/>
    <n v="98"/>
    <b v="1"/>
    <s v="theater/plays"/>
    <n v="1.0685"/>
    <n v="109.03061224489795"/>
    <x v="1"/>
    <s v="plays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x v="2964"/>
    <d v="2014-08-06T21:32:00"/>
    <b v="0"/>
    <n v="196"/>
    <b v="1"/>
    <s v="theater/plays"/>
    <n v="1.0071379999999999"/>
    <n v="25.692295918367346"/>
    <x v="1"/>
    <s v="plays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x v="2965"/>
    <d v="2015-07-07T17:30:33"/>
    <b v="0"/>
    <n v="39"/>
    <b v="1"/>
    <s v="theater/plays"/>
    <n v="1.0900000000000001"/>
    <n v="41.92307692307692"/>
    <x v="1"/>
    <s v="plays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x v="2966"/>
    <d v="2015-09-16T17:43:32"/>
    <b v="0"/>
    <n v="128"/>
    <b v="1"/>
    <s v="theater/plays"/>
    <n v="1.1363000000000001"/>
    <n v="88.7734375"/>
    <x v="1"/>
    <s v="plays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x v="2967"/>
    <d v="2015-03-09T03:44:52"/>
    <b v="0"/>
    <n v="71"/>
    <b v="1"/>
    <s v="theater/plays"/>
    <n v="1.1392"/>
    <n v="80.225352112676063"/>
    <x v="1"/>
    <s v="plays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x v="2968"/>
    <d v="2016-08-17T03:59:00"/>
    <b v="0"/>
    <n v="47"/>
    <b v="1"/>
    <s v="theater/plays"/>
    <n v="1.06"/>
    <n v="78.936170212765958"/>
    <x v="1"/>
    <s v="plays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x v="2969"/>
    <d v="2015-05-03T22:51:00"/>
    <b v="0"/>
    <n v="17"/>
    <b v="1"/>
    <s v="theater/plays"/>
    <n v="1.625"/>
    <n v="95.588235294117652"/>
    <x v="1"/>
    <s v="plays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x v="2970"/>
    <d v="2014-07-18T16:04:11"/>
    <b v="0"/>
    <n v="91"/>
    <b v="1"/>
    <s v="theater/plays"/>
    <n v="1.06"/>
    <n v="69.890109890109883"/>
    <x v="1"/>
    <s v="plays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x v="2971"/>
    <d v="2014-08-31T15:47:58"/>
    <b v="0"/>
    <n v="43"/>
    <b v="1"/>
    <s v="theater/plays"/>
    <n v="1.0015624999999999"/>
    <n v="74.534883720930239"/>
    <x v="1"/>
    <s v="plays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x v="2972"/>
    <d v="2016-12-05T01:00:00"/>
    <b v="0"/>
    <n v="17"/>
    <b v="1"/>
    <s v="theater/plays"/>
    <n v="1.0535000000000001"/>
    <n v="123.94117647058823"/>
    <x v="1"/>
    <s v="plays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x v="2973"/>
    <d v="2016-01-01T04:00:00"/>
    <b v="0"/>
    <n v="33"/>
    <b v="1"/>
    <s v="theater/plays"/>
    <n v="1.748"/>
    <n v="264.84848484848487"/>
    <x v="1"/>
    <s v="plays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x v="2974"/>
    <d v="2014-09-26T01:35:00"/>
    <b v="0"/>
    <n v="87"/>
    <b v="1"/>
    <s v="theater/plays"/>
    <n v="1.02"/>
    <n v="58.620689655172413"/>
    <x v="1"/>
    <s v="plays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x v="2975"/>
    <d v="2014-11-27T03:00:00"/>
    <b v="0"/>
    <n v="113"/>
    <b v="1"/>
    <s v="theater/plays"/>
    <n v="1.00125"/>
    <n v="70.884955752212392"/>
    <x v="1"/>
    <s v="plays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x v="2976"/>
    <d v="2016-03-13T12:00:00"/>
    <b v="0"/>
    <n v="14"/>
    <b v="1"/>
    <s v="theater/plays"/>
    <n v="1.7142857142857142"/>
    <n v="8.5714285714285712"/>
    <x v="1"/>
    <s v="plays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x v="2977"/>
    <d v="2015-03-23T02:14:00"/>
    <b v="0"/>
    <n v="30"/>
    <b v="1"/>
    <s v="theater/plays"/>
    <n v="1.1356666666666666"/>
    <n v="113.56666666666666"/>
    <x v="1"/>
    <s v="plays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x v="2978"/>
    <d v="2014-10-20T05:59:00"/>
    <b v="0"/>
    <n v="16"/>
    <b v="1"/>
    <s v="theater/plays"/>
    <n v="1.2946666666666666"/>
    <n v="60.6875"/>
    <x v="1"/>
    <s v="plays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x v="2979"/>
    <d v="2015-01-06T06:00:00"/>
    <b v="0"/>
    <n v="46"/>
    <b v="1"/>
    <s v="theater/plays"/>
    <n v="1.014"/>
    <n v="110.21739130434783"/>
    <x v="1"/>
    <s v="plays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x v="2980"/>
    <d v="2015-08-24T02:00:00"/>
    <b v="0"/>
    <n v="24"/>
    <b v="1"/>
    <s v="theater/plays"/>
    <n v="1.0916666666666666"/>
    <n v="136.45833333333334"/>
    <x v="1"/>
    <s v="plays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x v="2981"/>
    <d v="2015-09-23T13:25:56"/>
    <b v="1"/>
    <n v="97"/>
    <b v="1"/>
    <s v="theater/spaces"/>
    <n v="1.28925"/>
    <n v="53.164948453608247"/>
    <x v="1"/>
    <s v="spaces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x v="2982"/>
    <d v="2016-02-11T16:29:03"/>
    <b v="1"/>
    <n v="59"/>
    <b v="1"/>
    <s v="theater/spaces"/>
    <n v="1.0206"/>
    <n v="86.491525423728817"/>
    <x v="1"/>
    <s v="spaces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x v="2983"/>
    <d v="2014-11-11T16:10:36"/>
    <b v="1"/>
    <n v="1095"/>
    <b v="1"/>
    <s v="theater/spaces"/>
    <n v="1.465395775862069"/>
    <n v="155.23827397260274"/>
    <x v="1"/>
    <s v="spaces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x v="2984"/>
    <d v="2016-08-24T06:41:21"/>
    <b v="1"/>
    <n v="218"/>
    <b v="1"/>
    <s v="theater/spaces"/>
    <n v="1.00352"/>
    <n v="115.08256880733946"/>
    <x v="1"/>
    <s v="spaces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x v="2985"/>
    <d v="2016-10-31T04:00:00"/>
    <b v="0"/>
    <n v="111"/>
    <b v="1"/>
    <s v="theater/spaces"/>
    <n v="1.2164999999999999"/>
    <n v="109.5945945945946"/>
    <x v="1"/>
    <s v="spaces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x v="2986"/>
    <d v="2016-05-01T11:00:06"/>
    <b v="0"/>
    <n v="56"/>
    <b v="1"/>
    <s v="theater/spaces"/>
    <n v="1.0549999999999999"/>
    <n v="45.214285714285715"/>
    <x v="1"/>
    <s v="spaces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x v="2987"/>
    <d v="2016-10-13T00:00:00"/>
    <b v="0"/>
    <n v="265"/>
    <b v="1"/>
    <s v="theater/spaces"/>
    <n v="1.1040080000000001"/>
    <n v="104.15169811320754"/>
    <x v="1"/>
    <s v="spaces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x v="2988"/>
    <d v="2016-06-20T08:41:21"/>
    <b v="0"/>
    <n v="28"/>
    <b v="1"/>
    <s v="theater/spaces"/>
    <n v="1"/>
    <n v="35.714285714285715"/>
    <x v="1"/>
    <s v="spaces"/>
  </r>
  <r>
    <n v="2989"/>
    <s v="Let's Light Up The Gem!"/>
    <s v="Bring the movies back to Bethel, Maine."/>
    <n v="20000"/>
    <n v="35307"/>
    <x v="0"/>
    <s v="US"/>
    <s v="USD"/>
    <n v="1450673940"/>
    <n v="1448756962"/>
    <x v="2989"/>
    <d v="2015-12-21T04:59:00"/>
    <b v="0"/>
    <n v="364"/>
    <b v="1"/>
    <s v="theater/spaces"/>
    <n v="1.76535"/>
    <n v="96.997252747252745"/>
    <x v="1"/>
    <s v="spaces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x v="2990"/>
    <d v="2016-01-07T13:47:00"/>
    <b v="0"/>
    <n v="27"/>
    <b v="1"/>
    <s v="theater/spaces"/>
    <n v="1"/>
    <n v="370.37037037037038"/>
    <x v="1"/>
    <s v="spaces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x v="2991"/>
    <d v="2017-01-27T20:05:30"/>
    <b v="0"/>
    <n v="93"/>
    <b v="1"/>
    <s v="theater/spaces"/>
    <n v="1.0329411764705883"/>
    <n v="94.408602150537632"/>
    <x v="1"/>
    <s v="spaces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x v="2992"/>
    <d v="2016-10-09T18:25:10"/>
    <b v="0"/>
    <n v="64"/>
    <b v="1"/>
    <s v="theater/spaces"/>
    <n v="1.0449999999999999"/>
    <n v="48.984375"/>
    <x v="1"/>
    <s v="spaces"/>
  </r>
  <r>
    <n v="2993"/>
    <s v="TRUE WEST: Think, Dog! Productions"/>
    <s v="Help us build the Kitchen from Hell!"/>
    <n v="1000"/>
    <n v="1003"/>
    <x v="0"/>
    <s v="US"/>
    <s v="USD"/>
    <n v="1455998867"/>
    <n v="1453406867"/>
    <x v="2993"/>
    <d v="2016-02-20T20:07:47"/>
    <b v="0"/>
    <n v="22"/>
    <b v="1"/>
    <s v="theater/spaces"/>
    <n v="1.0029999999999999"/>
    <n v="45.590909090909093"/>
    <x v="1"/>
    <s v="spaces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x v="2994"/>
    <d v="2014-10-03T11:29:32"/>
    <b v="0"/>
    <n v="59"/>
    <b v="1"/>
    <s v="theater/spaces"/>
    <n v="4.577466666666667"/>
    <n v="23.275254237288134"/>
    <x v="1"/>
    <s v="spaces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x v="2995"/>
    <d v="2017-01-19T15:57:51"/>
    <b v="0"/>
    <n v="249"/>
    <b v="1"/>
    <s v="theater/spaces"/>
    <n v="1.0496000000000001"/>
    <n v="63.2289156626506"/>
    <x v="1"/>
    <s v="spaces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x v="2996"/>
    <d v="2015-05-26T21:54:00"/>
    <b v="0"/>
    <n v="392"/>
    <b v="1"/>
    <s v="theater/spaces"/>
    <n v="1.7194285714285715"/>
    <n v="153.5204081632653"/>
    <x v="1"/>
    <s v="spaces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x v="2997"/>
    <d v="2017-02-27T04:59:00"/>
    <b v="0"/>
    <n v="115"/>
    <b v="1"/>
    <s v="theater/spaces"/>
    <n v="1.0373000000000001"/>
    <n v="90.2"/>
    <x v="1"/>
    <s v="spaces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x v="2998"/>
    <d v="2014-06-16T04:25:00"/>
    <b v="0"/>
    <n v="433"/>
    <b v="1"/>
    <s v="theater/spaces"/>
    <n v="1.0302899999999999"/>
    <n v="118.97113163972287"/>
    <x v="1"/>
    <s v="spaces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x v="2999"/>
    <d v="2017-03-01T02:00:00"/>
    <b v="0"/>
    <n v="20"/>
    <b v="1"/>
    <s v="theater/spaces"/>
    <n v="1.1888888888888889"/>
    <n v="80.25"/>
    <x v="1"/>
    <s v="spaces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x v="3000"/>
    <d v="2017-01-31T18:00:00"/>
    <b v="0"/>
    <n v="8"/>
    <b v="1"/>
    <s v="theater/spaces"/>
    <n v="1"/>
    <n v="62.5"/>
    <x v="1"/>
    <s v="spaces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x v="3001"/>
    <d v="2016-07-13T21:29:42"/>
    <b v="0"/>
    <n v="175"/>
    <b v="1"/>
    <s v="theater/spaces"/>
    <n v="3.1869988910451896"/>
    <n v="131.37719999999999"/>
    <x v="1"/>
    <s v="spaces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x v="3002"/>
    <d v="2012-12-26T20:04:12"/>
    <b v="0"/>
    <n v="104"/>
    <b v="1"/>
    <s v="theater/spaces"/>
    <n v="1.0850614285714286"/>
    <n v="73.032980769230775"/>
    <x v="1"/>
    <s v="spaces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x v="3003"/>
    <d v="2016-03-01T05:59:00"/>
    <b v="0"/>
    <n v="17"/>
    <b v="1"/>
    <s v="theater/spaces"/>
    <n v="1.0116666666666667"/>
    <n v="178.52941176470588"/>
    <x v="1"/>
    <s v="spaces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x v="3004"/>
    <d v="2014-11-15T22:08:44"/>
    <b v="0"/>
    <n v="277"/>
    <b v="1"/>
    <s v="theater/spaces"/>
    <n v="1.12815"/>
    <n v="162.90974729241879"/>
    <x v="1"/>
    <s v="spaces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x v="3005"/>
    <d v="2014-10-06T16:11:45"/>
    <b v="0"/>
    <n v="118"/>
    <b v="1"/>
    <s v="theater/spaces"/>
    <n v="1.2049622641509434"/>
    <n v="108.24237288135593"/>
    <x v="1"/>
    <s v="spaces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x v="3006"/>
    <d v="2014-12-14T18:09:51"/>
    <b v="0"/>
    <n v="97"/>
    <b v="1"/>
    <s v="theater/spaces"/>
    <n v="1.0774999999999999"/>
    <n v="88.865979381443296"/>
    <x v="1"/>
    <s v="spaces"/>
  </r>
  <r>
    <n v="3007"/>
    <s v="Bethlem"/>
    <s v="Consuite for 2015 CoreCon.  An adventure into insanity."/>
    <n v="600"/>
    <n v="1080"/>
    <x v="0"/>
    <s v="US"/>
    <s v="USD"/>
    <n v="1429938683"/>
    <n v="1428124283"/>
    <x v="3007"/>
    <d v="2015-04-25T05:11:23"/>
    <b v="0"/>
    <n v="20"/>
    <b v="1"/>
    <s v="theater/spaces"/>
    <n v="1.8"/>
    <n v="54"/>
    <x v="1"/>
    <s v="spaces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x v="3008"/>
    <d v="2016-01-21T05:05:19"/>
    <b v="0"/>
    <n v="26"/>
    <b v="1"/>
    <s v="theater/spaces"/>
    <n v="1.0116666666666667"/>
    <n v="116.73076923076923"/>
    <x v="1"/>
    <s v="spaces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x v="3009"/>
    <d v="2014-11-26T14:40:40"/>
    <b v="0"/>
    <n v="128"/>
    <b v="1"/>
    <s v="theater/spaces"/>
    <n v="1.19756"/>
    <n v="233.8984375"/>
    <x v="1"/>
    <s v="spaces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x v="3010"/>
    <d v="2015-02-21T19:58:39"/>
    <b v="0"/>
    <n v="15"/>
    <b v="1"/>
    <s v="theater/spaces"/>
    <n v="1.58"/>
    <n v="158"/>
    <x v="1"/>
    <s v="spaces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x v="3011"/>
    <d v="2015-12-23T22:59:00"/>
    <b v="0"/>
    <n v="25"/>
    <b v="1"/>
    <s v="theater/spaces"/>
    <n v="1.2366666666666666"/>
    <n v="14.84"/>
    <x v="1"/>
    <s v="spaces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x v="3012"/>
    <d v="2015-02-10T16:52:10"/>
    <b v="0"/>
    <n v="55"/>
    <b v="1"/>
    <s v="theater/spaces"/>
    <n v="1.1712499999999999"/>
    <n v="85.181818181818187"/>
    <x v="1"/>
    <s v="spaces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x v="3013"/>
    <d v="2015-06-21T20:04:09"/>
    <b v="0"/>
    <n v="107"/>
    <b v="1"/>
    <s v="theater/spaces"/>
    <n v="1.5696000000000001"/>
    <n v="146.69158878504672"/>
    <x v="1"/>
    <s v="spaces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x v="3014"/>
    <d v="2014-11-05T05:00:00"/>
    <b v="0"/>
    <n v="557"/>
    <b v="1"/>
    <s v="theater/spaces"/>
    <n v="1.13104"/>
    <n v="50.764811490125673"/>
    <x v="1"/>
    <s v="spaces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x v="3015"/>
    <d v="2014-06-11T04:00:00"/>
    <b v="0"/>
    <n v="40"/>
    <b v="1"/>
    <s v="theater/spaces"/>
    <n v="1.0317647058823529"/>
    <n v="87.7"/>
    <x v="1"/>
    <s v="spaces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x v="3016"/>
    <d v="2014-07-18T13:09:12"/>
    <b v="0"/>
    <n v="36"/>
    <b v="1"/>
    <s v="theater/spaces"/>
    <n v="1.0261176470588236"/>
    <n v="242.27777777777777"/>
    <x v="1"/>
    <s v="spaces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x v="3017"/>
    <d v="2014-08-20T20:24:03"/>
    <b v="0"/>
    <n v="159"/>
    <b v="1"/>
    <s v="theater/spaces"/>
    <n v="1.0584090909090909"/>
    <n v="146.44654088050314"/>
    <x v="1"/>
    <s v="spaces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x v="3018"/>
    <d v="2015-07-20T22:00:00"/>
    <b v="0"/>
    <n v="41"/>
    <b v="1"/>
    <s v="theater/spaces"/>
    <n v="1.0071428571428571"/>
    <n v="103.17073170731707"/>
    <x v="1"/>
    <s v="spaces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x v="3019"/>
    <d v="2014-05-27T03:00:00"/>
    <b v="0"/>
    <n v="226"/>
    <b v="1"/>
    <s v="theater/spaces"/>
    <n v="1.2123333333333333"/>
    <n v="80.464601769911511"/>
    <x v="1"/>
    <s v="spaces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x v="3020"/>
    <d v="2015-08-14T20:18:53"/>
    <b v="0"/>
    <n v="30"/>
    <b v="1"/>
    <s v="theater/spaces"/>
    <n v="1.0057142857142858"/>
    <n v="234.66666666666666"/>
    <x v="1"/>
    <s v="spaces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x v="3021"/>
    <d v="2016-11-22T05:59:00"/>
    <b v="0"/>
    <n v="103"/>
    <b v="1"/>
    <s v="theater/spaces"/>
    <n v="1.1602222222222223"/>
    <n v="50.689320388349515"/>
    <x v="1"/>
    <s v="spaces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x v="3022"/>
    <d v="2016-08-27T22:53:29"/>
    <b v="0"/>
    <n v="62"/>
    <b v="1"/>
    <s v="theater/spaces"/>
    <n v="1.0087999999999999"/>
    <n v="162.70967741935485"/>
    <x v="1"/>
    <s v="spaces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x v="3023"/>
    <d v="2015-06-11T16:13:06"/>
    <b v="0"/>
    <n v="6"/>
    <b v="1"/>
    <s v="theater/spaces"/>
    <n v="1.03"/>
    <n v="120.16666666666667"/>
    <x v="1"/>
    <s v="spaces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x v="3024"/>
    <d v="2012-10-06T23:51:15"/>
    <b v="0"/>
    <n v="182"/>
    <b v="1"/>
    <s v="theater/spaces"/>
    <n v="2.4641999999999999"/>
    <n v="67.697802197802204"/>
    <x v="1"/>
    <s v="spaces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x v="3025"/>
    <d v="2014-05-30T16:00:00"/>
    <b v="0"/>
    <n v="145"/>
    <b v="1"/>
    <s v="theater/spaces"/>
    <n v="3.0219999999999998"/>
    <n v="52.103448275862071"/>
    <x v="1"/>
    <s v="spaces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x v="3026"/>
    <d v="2017-03-03T11:01:32"/>
    <b v="0"/>
    <n v="25"/>
    <b v="1"/>
    <s v="theater/spaces"/>
    <n v="1.4333333333333333"/>
    <n v="51.6"/>
    <x v="1"/>
    <s v="spaces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x v="3027"/>
    <d v="2015-03-20T15:54:11"/>
    <b v="0"/>
    <n v="320"/>
    <b v="1"/>
    <s v="theater/spaces"/>
    <n v="1.3144"/>
    <n v="164.3"/>
    <x v="1"/>
    <s v="spaces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x v="3028"/>
    <d v="2016-08-15T06:20:25"/>
    <b v="0"/>
    <n v="99"/>
    <b v="1"/>
    <s v="theater/spaces"/>
    <n v="1.6801999999999999"/>
    <n v="84.858585858585855"/>
    <x v="1"/>
    <s v="spaces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x v="3029"/>
    <d v="2014-11-18T04:35:00"/>
    <b v="0"/>
    <n v="348"/>
    <b v="1"/>
    <s v="theater/spaces"/>
    <n v="1.0967666666666667"/>
    <n v="94.548850574712645"/>
    <x v="1"/>
    <s v="spaces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x v="3030"/>
    <d v="2015-09-16T17:56:11"/>
    <b v="0"/>
    <n v="41"/>
    <b v="1"/>
    <s v="theater/spaces"/>
    <n v="1.0668571428571429"/>
    <n v="45.536585365853661"/>
    <x v="1"/>
    <s v="spaces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x v="3031"/>
    <d v="2016-10-14T21:10:47"/>
    <b v="0"/>
    <n v="29"/>
    <b v="1"/>
    <s v="theater/spaces"/>
    <n v="1"/>
    <n v="51.724137931034484"/>
    <x v="1"/>
    <s v="spaces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x v="3032"/>
    <d v="2015-09-11T01:04:19"/>
    <b v="0"/>
    <n v="25"/>
    <b v="1"/>
    <s v="theater/spaces"/>
    <n v="1.272"/>
    <n v="50.88"/>
    <x v="1"/>
    <s v="spaces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x v="3033"/>
    <d v="2016-08-18T02:38:45"/>
    <b v="0"/>
    <n v="23"/>
    <b v="1"/>
    <s v="theater/spaces"/>
    <n v="1.4653333333333334"/>
    <n v="191.13043478260869"/>
    <x v="1"/>
    <s v="spaces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x v="3034"/>
    <d v="2016-11-01T03:59:00"/>
    <b v="0"/>
    <n v="1260"/>
    <b v="1"/>
    <s v="theater/spaces"/>
    <n v="1.1253599999999999"/>
    <n v="89.314285714285717"/>
    <x v="1"/>
    <s v="spaces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x v="3035"/>
    <d v="2013-05-04T13:26:49"/>
    <b v="0"/>
    <n v="307"/>
    <b v="1"/>
    <s v="theater/spaces"/>
    <n v="1.0878684000000001"/>
    <n v="88.588631921824103"/>
    <x v="1"/>
    <s v="spaces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x v="3036"/>
    <d v="2013-08-16T11:59:00"/>
    <b v="0"/>
    <n v="329"/>
    <b v="1"/>
    <s v="theater/spaces"/>
    <n v="1.26732"/>
    <n v="96.300911854103347"/>
    <x v="1"/>
    <s v="spaces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x v="3037"/>
    <d v="2010-10-02T04:59:00"/>
    <b v="0"/>
    <n v="32"/>
    <b v="1"/>
    <s v="theater/spaces"/>
    <n v="2.1320000000000001"/>
    <n v="33.3125"/>
    <x v="1"/>
    <s v="spaces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x v="3038"/>
    <d v="2016-03-04T06:03:17"/>
    <b v="0"/>
    <n v="27"/>
    <b v="1"/>
    <s v="theater/spaces"/>
    <n v="1.0049999999999999"/>
    <n v="37.222222222222221"/>
    <x v="1"/>
    <s v="spaces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x v="3039"/>
    <d v="2013-12-29T07:59:00"/>
    <b v="0"/>
    <n v="236"/>
    <b v="1"/>
    <s v="theater/spaces"/>
    <n v="1.0871389999999999"/>
    <n v="92.130423728813554"/>
    <x v="1"/>
    <s v="spaces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x v="3040"/>
    <d v="2015-06-26T23:00:00"/>
    <b v="0"/>
    <n v="42"/>
    <b v="1"/>
    <s v="theater/spaces"/>
    <n v="1.075"/>
    <n v="76.785714285714292"/>
    <x v="1"/>
    <s v="spaces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x v="3041"/>
    <d v="2016-01-20T20:50:48"/>
    <b v="0"/>
    <n v="95"/>
    <b v="1"/>
    <s v="theater/spaces"/>
    <n v="1.1048192771084338"/>
    <n v="96.526315789473685"/>
    <x v="1"/>
    <s v="spaces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x v="3042"/>
    <d v="2015-10-06T16:30:47"/>
    <b v="0"/>
    <n v="37"/>
    <b v="1"/>
    <s v="theater/spaces"/>
    <n v="1.28"/>
    <n v="51.891891891891895"/>
    <x v="1"/>
    <s v="spaces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x v="3043"/>
    <d v="2015-04-16T02:50:00"/>
    <b v="0"/>
    <n v="128"/>
    <b v="1"/>
    <s v="theater/spaces"/>
    <n v="1.1000666666666667"/>
    <n v="128.9140625"/>
    <x v="1"/>
    <s v="spaces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x v="3044"/>
    <d v="2016-02-02T17:26:38"/>
    <b v="0"/>
    <n v="156"/>
    <b v="1"/>
    <s v="theater/spaces"/>
    <n v="1.0934166666666667"/>
    <n v="84.108974358974365"/>
    <x v="1"/>
    <s v="spaces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x v="3045"/>
    <d v="2014-08-22T03:44:15"/>
    <b v="0"/>
    <n v="64"/>
    <b v="1"/>
    <s v="theater/spaces"/>
    <n v="1.3270650000000002"/>
    <n v="82.941562500000003"/>
    <x v="1"/>
    <s v="spaces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x v="3046"/>
    <d v="2014-09-10T04:52:00"/>
    <b v="0"/>
    <n v="58"/>
    <b v="1"/>
    <s v="theater/spaces"/>
    <n v="1.9084810126582279"/>
    <n v="259.94827586206895"/>
    <x v="1"/>
    <s v="spaces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x v="3047"/>
    <d v="2016-04-27T13:16:00"/>
    <b v="0"/>
    <n v="20"/>
    <b v="1"/>
    <s v="theater/spaces"/>
    <n v="1.49"/>
    <n v="37.25"/>
    <x v="1"/>
    <s v="spaces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x v="3048"/>
    <d v="2014-12-31T21:22:00"/>
    <b v="0"/>
    <n v="47"/>
    <b v="1"/>
    <s v="theater/spaces"/>
    <n v="1.6639999999999999"/>
    <n v="177.02127659574469"/>
    <x v="1"/>
    <s v="spaces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x v="3049"/>
    <d v="2015-06-14T00:20:55"/>
    <b v="0"/>
    <n v="54"/>
    <b v="1"/>
    <s v="theater/spaces"/>
    <n v="1.0666666666666667"/>
    <n v="74.074074074074076"/>
    <x v="1"/>
    <s v="spaces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x v="3050"/>
    <d v="2016-05-05T04:02:40"/>
    <b v="0"/>
    <n v="9"/>
    <b v="1"/>
    <s v="theater/spaces"/>
    <n v="1.06"/>
    <n v="70.666666666666671"/>
    <x v="1"/>
    <s v="spaces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x v="3051"/>
    <d v="2017-02-08T09:59:05"/>
    <b v="1"/>
    <n v="35"/>
    <b v="0"/>
    <s v="theater/spaces"/>
    <n v="0.23628571428571429"/>
    <n v="23.62857142857143"/>
    <x v="1"/>
    <s v="spaces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x v="3052"/>
    <d v="2015-05-28T15:59:00"/>
    <b v="0"/>
    <n v="2"/>
    <b v="0"/>
    <s v="theater/spaces"/>
    <n v="1.5E-3"/>
    <n v="37.5"/>
    <x v="1"/>
    <s v="spaces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x v="3053"/>
    <d v="2014-10-02T03:59:00"/>
    <b v="0"/>
    <n v="3"/>
    <b v="0"/>
    <s v="theater/spaces"/>
    <n v="4.0000000000000001E-3"/>
    <n v="13.333333333333334"/>
    <x v="1"/>
    <s v="spaces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x v="3054"/>
    <d v="2015-03-02T01:04:00"/>
    <b v="0"/>
    <n v="0"/>
    <b v="0"/>
    <s v="theater/spaces"/>
    <n v="0"/>
    <e v="#DIV/0!"/>
    <x v="1"/>
    <s v="spaces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x v="3055"/>
    <d v="2015-01-09T22:59:50"/>
    <b v="0"/>
    <n v="1"/>
    <b v="0"/>
    <s v="theater/spaces"/>
    <n v="5.0000000000000002E-5"/>
    <n v="1"/>
    <x v="1"/>
    <s v="spaces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x v="3056"/>
    <d v="2014-09-29T15:16:24"/>
    <b v="0"/>
    <n v="0"/>
    <b v="0"/>
    <s v="theater/spaces"/>
    <n v="0"/>
    <e v="#DIV/0!"/>
    <x v="1"/>
    <s v="spaces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x v="3057"/>
    <d v="2016-04-03T14:36:51"/>
    <b v="0"/>
    <n v="0"/>
    <b v="0"/>
    <s v="theater/spaces"/>
    <n v="0"/>
    <e v="#DIV/0!"/>
    <x v="1"/>
    <s v="spaces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x v="3058"/>
    <d v="2016-05-20T08:59:00"/>
    <b v="0"/>
    <n v="3"/>
    <b v="0"/>
    <s v="theater/spaces"/>
    <n v="1.6666666666666666E-4"/>
    <n v="1"/>
    <x v="1"/>
    <s v="spaces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x v="3059"/>
    <d v="2014-08-08T22:27:26"/>
    <b v="0"/>
    <n v="11"/>
    <b v="0"/>
    <s v="theater/spaces"/>
    <n v="3.0066666666666665E-2"/>
    <n v="41"/>
    <x v="1"/>
    <s v="spaces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x v="3060"/>
    <d v="2015-09-28T06:35:34"/>
    <b v="0"/>
    <n v="6"/>
    <b v="0"/>
    <s v="theater/spaces"/>
    <n v="1.5227272727272728E-3"/>
    <n v="55.833333333333336"/>
    <x v="1"/>
    <s v="spaces"/>
  </r>
  <r>
    <n v="3061"/>
    <s v="Help Save Parkway Cinemas!"/>
    <s v="Save a historic Local theater."/>
    <n v="1000000"/>
    <n v="0"/>
    <x v="2"/>
    <s v="US"/>
    <s v="USD"/>
    <n v="1407955748"/>
    <n v="1405363748"/>
    <x v="3061"/>
    <d v="2014-08-13T18:49:08"/>
    <b v="0"/>
    <n v="0"/>
    <b v="0"/>
    <s v="theater/spaces"/>
    <n v="0"/>
    <e v="#DIV/0!"/>
    <x v="1"/>
    <s v="spaces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x v="3062"/>
    <d v="2015-09-30T18:00:00"/>
    <b v="0"/>
    <n v="67"/>
    <b v="0"/>
    <s v="theater/spaces"/>
    <n v="0.66839999999999999"/>
    <n v="99.761194029850742"/>
    <x v="1"/>
    <s v="spaces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x v="3063"/>
    <d v="2016-10-22T22:08:58"/>
    <b v="0"/>
    <n v="23"/>
    <b v="0"/>
    <s v="theater/spaces"/>
    <n v="0.19566666666666666"/>
    <n v="25.521739130434781"/>
    <x v="1"/>
    <s v="spaces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x v="3064"/>
    <d v="2015-11-22T06:59:00"/>
    <b v="0"/>
    <n v="72"/>
    <b v="0"/>
    <s v="theater/spaces"/>
    <n v="0.11294666666666667"/>
    <n v="117.65277777777777"/>
    <x v="1"/>
    <s v="spaces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x v="3065"/>
    <d v="2014-07-30T01:19:32"/>
    <b v="0"/>
    <n v="2"/>
    <b v="0"/>
    <s v="theater/spaces"/>
    <n v="4.0000000000000002E-4"/>
    <n v="5"/>
    <x v="1"/>
    <s v="spaces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x v="3066"/>
    <d v="2016-07-10T05:28:57"/>
    <b v="0"/>
    <n v="15"/>
    <b v="0"/>
    <s v="theater/spaces"/>
    <n v="0.11985714285714286"/>
    <n v="2796.6666666666665"/>
    <x v="1"/>
    <s v="spaces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x v="3067"/>
    <d v="2015-09-09T22:31:19"/>
    <b v="0"/>
    <n v="1"/>
    <b v="0"/>
    <s v="theater/spaces"/>
    <n v="2.5000000000000001E-2"/>
    <n v="200"/>
    <x v="1"/>
    <s v="spaces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x v="3068"/>
    <d v="2015-10-16T16:35:52"/>
    <b v="0"/>
    <n v="2"/>
    <b v="0"/>
    <s v="theater/spaces"/>
    <n v="6.9999999999999999E-4"/>
    <n v="87.5"/>
    <x v="1"/>
    <s v="spaces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x v="3069"/>
    <d v="2014-12-14T20:00:34"/>
    <b v="0"/>
    <n v="7"/>
    <b v="0"/>
    <s v="theater/spaces"/>
    <n v="0.14099999999999999"/>
    <n v="20.142857142857142"/>
    <x v="1"/>
    <s v="spaces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x v="3070"/>
    <d v="2016-12-07T17:36:09"/>
    <b v="0"/>
    <n v="16"/>
    <b v="0"/>
    <s v="theater/spaces"/>
    <n v="3.3399999999999999E-2"/>
    <n v="20.875"/>
    <x v="1"/>
    <s v="spaces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x v="3071"/>
    <d v="2015-04-21T05:59:00"/>
    <b v="0"/>
    <n v="117"/>
    <b v="0"/>
    <s v="theater/spaces"/>
    <n v="0.59775"/>
    <n v="61.307692307692307"/>
    <x v="1"/>
    <s v="spaces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x v="3072"/>
    <d v="2016-10-30T01:46:00"/>
    <b v="0"/>
    <n v="2"/>
    <b v="0"/>
    <s v="theater/spaces"/>
    <n v="1.6666666666666666E-4"/>
    <n v="1"/>
    <x v="1"/>
    <s v="spaces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x v="3073"/>
    <d v="2015-06-14T19:19:00"/>
    <b v="0"/>
    <n v="7"/>
    <b v="0"/>
    <s v="theater/spaces"/>
    <n v="2.3035714285714285E-4"/>
    <n v="92.142857142857139"/>
    <x v="1"/>
    <s v="spaces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x v="3074"/>
    <d v="2016-03-10T13:42:39"/>
    <b v="0"/>
    <n v="3"/>
    <b v="0"/>
    <s v="theater/spaces"/>
    <n v="8.8000000000000003E-4"/>
    <n v="7.333333333333333"/>
    <x v="1"/>
    <s v="spaces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x v="3075"/>
    <d v="2016-08-19T02:27:20"/>
    <b v="0"/>
    <n v="20"/>
    <b v="0"/>
    <s v="theater/spaces"/>
    <n v="8.6400000000000005E-2"/>
    <n v="64.8"/>
    <x v="1"/>
    <s v="spaces"/>
  </r>
  <r>
    <n v="3076"/>
    <s v="10,000 Hours"/>
    <s v="Helping female comedians get in their 10,000 Hours of practice!"/>
    <n v="10000"/>
    <n v="1506"/>
    <x v="2"/>
    <s v="US"/>
    <s v="USD"/>
    <n v="1444405123"/>
    <n v="1439221123"/>
    <x v="3076"/>
    <d v="2015-10-09T15:38:43"/>
    <b v="0"/>
    <n v="50"/>
    <b v="0"/>
    <s v="theater/spaces"/>
    <n v="0.15060000000000001"/>
    <n v="30.12"/>
    <x v="1"/>
    <s v="spaces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x v="3077"/>
    <d v="2017-03-02T22:57:58"/>
    <b v="0"/>
    <n v="2"/>
    <b v="0"/>
    <s v="theater/spaces"/>
    <n v="4.7727272727272731E-3"/>
    <n v="52.5"/>
    <x v="1"/>
    <s v="spaces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x v="3078"/>
    <d v="2015-02-26T03:19:55"/>
    <b v="0"/>
    <n v="3"/>
    <b v="0"/>
    <s v="theater/spaces"/>
    <n v="1.1833333333333333E-3"/>
    <n v="23.666666666666668"/>
    <x v="1"/>
    <s v="spaces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x v="3079"/>
    <d v="2015-03-22T16:07:15"/>
    <b v="0"/>
    <n v="27"/>
    <b v="0"/>
    <s v="theater/spaces"/>
    <n v="8.4173998587352451E-3"/>
    <n v="415.77777777777777"/>
    <x v="1"/>
    <s v="spaces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x v="3080"/>
    <d v="2014-12-27T01:40:44"/>
    <b v="0"/>
    <n v="7"/>
    <b v="0"/>
    <s v="theater/spaces"/>
    <n v="1.8799999999999999E-4"/>
    <n v="53.714285714285715"/>
    <x v="1"/>
    <s v="spaces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x v="3081"/>
    <d v="2015-09-20T04:21:31"/>
    <b v="0"/>
    <n v="5"/>
    <b v="0"/>
    <s v="theater/spaces"/>
    <n v="2.1029999999999998E-3"/>
    <n v="420.6"/>
    <x v="1"/>
    <s v="spaces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x v="3082"/>
    <d v="2015-11-15T23:09:06"/>
    <b v="0"/>
    <n v="0"/>
    <b v="0"/>
    <s v="theater/spaces"/>
    <n v="0"/>
    <e v="#DIV/0!"/>
    <x v="1"/>
    <s v="spaces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x v="3083"/>
    <d v="2014-09-01T05:00:00"/>
    <b v="0"/>
    <n v="3"/>
    <b v="0"/>
    <s v="theater/spaces"/>
    <n v="2.8E-3"/>
    <n v="18.666666666666668"/>
    <x v="1"/>
    <s v="spaces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x v="3084"/>
    <d v="2015-05-05T18:48:00"/>
    <b v="0"/>
    <n v="6"/>
    <b v="0"/>
    <s v="theater/spaces"/>
    <n v="0.11579206701157921"/>
    <n v="78.333333333333329"/>
    <x v="1"/>
    <s v="spaces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x v="3085"/>
    <d v="2015-09-29T21:12:39"/>
    <b v="0"/>
    <n v="9"/>
    <b v="0"/>
    <s v="theater/spaces"/>
    <n v="2.4400000000000002E-2"/>
    <n v="67.777777777777771"/>
    <x v="1"/>
    <s v="spaces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x v="3086"/>
    <d v="2015-08-17T16:05:59"/>
    <b v="0"/>
    <n v="3"/>
    <b v="0"/>
    <s v="theater/spaces"/>
    <n v="2.5000000000000001E-3"/>
    <n v="16.666666666666668"/>
    <x v="1"/>
    <s v="spaces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x v="3087"/>
    <d v="2016-12-21T04:36:30"/>
    <b v="0"/>
    <n v="2"/>
    <b v="0"/>
    <s v="theater/spaces"/>
    <n v="6.2500000000000003E-3"/>
    <n v="62.5"/>
    <x v="1"/>
    <s v="spaces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x v="3088"/>
    <d v="2015-01-08T13:41:00"/>
    <b v="0"/>
    <n v="3"/>
    <b v="0"/>
    <s v="theater/spaces"/>
    <n v="1.9384615384615384E-3"/>
    <n v="42"/>
    <x v="1"/>
    <s v="spaces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x v="3089"/>
    <d v="2016-07-09T01:59:00"/>
    <b v="0"/>
    <n v="45"/>
    <b v="0"/>
    <s v="theater/spaces"/>
    <n v="0.23416000000000001"/>
    <n v="130.0888888888889"/>
    <x v="1"/>
    <s v="spaces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x v="3090"/>
    <d v="2015-05-01T18:39:05"/>
    <b v="0"/>
    <n v="9"/>
    <b v="0"/>
    <s v="theater/spaces"/>
    <n v="5.080888888888889E-2"/>
    <n v="1270.2222222222222"/>
    <x v="1"/>
    <s v="spaces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x v="3091"/>
    <d v="2016-08-14T22:45:43"/>
    <b v="0"/>
    <n v="9"/>
    <b v="0"/>
    <s v="theater/spaces"/>
    <n v="0.15920000000000001"/>
    <n v="88.444444444444443"/>
    <x v="1"/>
    <s v="spaces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x v="3092"/>
    <d v="2015-10-15T22:00:00"/>
    <b v="0"/>
    <n v="21"/>
    <b v="0"/>
    <s v="theater/spaces"/>
    <n v="1.1831900000000001E-2"/>
    <n v="56.342380952380957"/>
    <x v="1"/>
    <s v="spaces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x v="3093"/>
    <d v="2014-06-01T03:59:00"/>
    <b v="0"/>
    <n v="17"/>
    <b v="0"/>
    <s v="theater/spaces"/>
    <n v="0.22750000000000001"/>
    <n v="53.529411764705884"/>
    <x v="1"/>
    <s v="spaces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x v="3094"/>
    <d v="2015-09-20T19:05:56"/>
    <b v="0"/>
    <n v="1"/>
    <b v="0"/>
    <s v="theater/spaces"/>
    <n v="2.5000000000000001E-4"/>
    <n v="25"/>
    <x v="1"/>
    <s v="spaces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x v="3095"/>
    <d v="2016-08-01T00:36:20"/>
    <b v="0"/>
    <n v="1"/>
    <b v="0"/>
    <s v="theater/spaces"/>
    <n v="3.351206434316354E-3"/>
    <n v="50"/>
    <x v="1"/>
    <s v="spaces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x v="3096"/>
    <d v="2015-05-20T19:48:46"/>
    <b v="0"/>
    <n v="14"/>
    <b v="0"/>
    <s v="theater/spaces"/>
    <n v="3.9750000000000001E-2"/>
    <n v="56.785714285714285"/>
    <x v="1"/>
    <s v="spaces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x v="3097"/>
    <d v="2016-10-07T14:00:00"/>
    <b v="0"/>
    <n v="42"/>
    <b v="0"/>
    <s v="theater/spaces"/>
    <n v="0.17150000000000001"/>
    <n v="40.833333333333336"/>
    <x v="1"/>
    <s v="spaces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x v="3098"/>
    <d v="2016-02-08T00:17:00"/>
    <b v="0"/>
    <n v="27"/>
    <b v="0"/>
    <s v="theater/spaces"/>
    <n v="3.608004104669061E-2"/>
    <n v="65.111111111111114"/>
    <x v="1"/>
    <s v="spaces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x v="3099"/>
    <d v="2016-02-12T04:33:11"/>
    <b v="0"/>
    <n v="5"/>
    <b v="0"/>
    <s v="theater/spaces"/>
    <n v="0.13900000000000001"/>
    <n v="55.6"/>
    <x v="1"/>
    <s v="spaces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x v="3100"/>
    <d v="2014-10-20T14:56:15"/>
    <b v="0"/>
    <n v="13"/>
    <b v="0"/>
    <s v="theater/spaces"/>
    <n v="0.15225"/>
    <n v="140.53846153846155"/>
    <x v="1"/>
    <s v="spaces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x v="3101"/>
    <d v="2015-07-16T07:56:00"/>
    <b v="0"/>
    <n v="12"/>
    <b v="0"/>
    <s v="theater/spaces"/>
    <n v="0.12"/>
    <n v="25"/>
    <x v="1"/>
    <s v="spaces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x v="3102"/>
    <d v="2016-08-23T08:10:18"/>
    <b v="0"/>
    <n v="90"/>
    <b v="0"/>
    <s v="theater/spaces"/>
    <n v="0.391125"/>
    <n v="69.533333333333331"/>
    <x v="1"/>
    <s v="spaces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x v="3103"/>
    <d v="2015-06-12T03:45:06"/>
    <b v="0"/>
    <n v="2"/>
    <b v="0"/>
    <s v="theater/spaces"/>
    <n v="2.6829268292682929E-3"/>
    <n v="5.5"/>
    <x v="1"/>
    <s v="spaces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x v="3104"/>
    <d v="2015-02-03T02:00:00"/>
    <b v="0"/>
    <n v="5"/>
    <b v="0"/>
    <s v="theater/spaces"/>
    <n v="0.29625000000000001"/>
    <n v="237"/>
    <x v="1"/>
    <s v="spaces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x v="3105"/>
    <d v="2014-10-19T05:00:00"/>
    <b v="0"/>
    <n v="31"/>
    <b v="0"/>
    <s v="theater/spaces"/>
    <n v="0.4236099230111206"/>
    <n v="79.870967741935488"/>
    <x v="1"/>
    <s v="spaces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x v="3106"/>
    <d v="2015-09-16T22:00:00"/>
    <b v="0"/>
    <n v="4"/>
    <b v="0"/>
    <s v="theater/spaces"/>
    <n v="4.1000000000000002E-2"/>
    <n v="10.25"/>
    <x v="1"/>
    <s v="spaces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x v="3107"/>
    <d v="2015-05-11T19:32:31"/>
    <b v="0"/>
    <n v="29"/>
    <b v="0"/>
    <s v="theater/spaces"/>
    <n v="0.197625"/>
    <n v="272.58620689655174"/>
    <x v="1"/>
    <s v="spaces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x v="3108"/>
    <d v="2015-04-28T15:19:54"/>
    <b v="0"/>
    <n v="2"/>
    <b v="0"/>
    <s v="theater/spaces"/>
    <n v="5.1999999999999995E-4"/>
    <n v="13"/>
    <x v="1"/>
    <s v="spaces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x v="3109"/>
    <d v="2014-08-28T03:00:10"/>
    <b v="0"/>
    <n v="114"/>
    <b v="0"/>
    <s v="theater/spaces"/>
    <n v="0.25030188679245285"/>
    <n v="58.184210526315788"/>
    <x v="1"/>
    <s v="spaces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x v="3110"/>
    <d v="2017-02-19T00:45:19"/>
    <b v="0"/>
    <n v="1"/>
    <b v="0"/>
    <s v="theater/spaces"/>
    <n v="4.0000000000000002E-4"/>
    <n v="10"/>
    <x v="1"/>
    <s v="spaces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x v="3111"/>
    <d v="2014-10-04T14:17:00"/>
    <b v="0"/>
    <n v="76"/>
    <b v="0"/>
    <s v="theater/spaces"/>
    <n v="0.26640000000000003"/>
    <n v="70.10526315789474"/>
    <x v="1"/>
    <s v="spaces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x v="3112"/>
    <d v="2016-11-01T02:55:34"/>
    <b v="0"/>
    <n v="9"/>
    <b v="0"/>
    <s v="theater/spaces"/>
    <n v="4.7363636363636365E-2"/>
    <n v="57.888888888888886"/>
    <x v="1"/>
    <s v="spaces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x v="3113"/>
    <d v="2015-04-17T17:33:02"/>
    <b v="0"/>
    <n v="37"/>
    <b v="0"/>
    <s v="theater/spaces"/>
    <n v="4.2435339894712751E-2"/>
    <n v="125.27027027027027"/>
    <x v="1"/>
    <s v="spaces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x v="3114"/>
    <d v="2014-09-21T15:10:50"/>
    <b v="0"/>
    <n v="0"/>
    <b v="0"/>
    <s v="theater/spaces"/>
    <n v="0"/>
    <e v="#DIV/0!"/>
    <x v="1"/>
    <s v="spaces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x v="3115"/>
    <d v="2016-06-05T10:43:47"/>
    <b v="0"/>
    <n v="1"/>
    <b v="0"/>
    <s v="theater/spaces"/>
    <n v="0.03"/>
    <n v="300"/>
    <x v="1"/>
    <s v="spaces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x v="3116"/>
    <d v="2015-04-01T12:22:05"/>
    <b v="0"/>
    <n v="10"/>
    <b v="0"/>
    <s v="theater/spaces"/>
    <n v="0.57333333333333336"/>
    <n v="43"/>
    <x v="1"/>
    <s v="spaces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x v="3117"/>
    <d v="2016-05-27T13:12:00"/>
    <b v="0"/>
    <n v="1"/>
    <b v="0"/>
    <s v="theater/spaces"/>
    <n v="1E-3"/>
    <n v="1"/>
    <x v="1"/>
    <s v="spaces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x v="3118"/>
    <d v="2016-07-02T15:35:23"/>
    <b v="0"/>
    <n v="2"/>
    <b v="0"/>
    <s v="theater/spaces"/>
    <n v="3.0999999999999999E-3"/>
    <n v="775"/>
    <x v="1"/>
    <s v="spaces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x v="3119"/>
    <d v="2015-03-27T00:05:32"/>
    <b v="0"/>
    <n v="1"/>
    <b v="0"/>
    <s v="theater/spaces"/>
    <n v="5.0000000000000001E-4"/>
    <n v="5"/>
    <x v="1"/>
    <s v="spaces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x v="3120"/>
    <d v="2016-05-05T21:36:36"/>
    <b v="0"/>
    <n v="10"/>
    <b v="0"/>
    <s v="theater/spaces"/>
    <n v="9.8461538461538464E-5"/>
    <n v="12.8"/>
    <x v="1"/>
    <s v="spaces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x v="3121"/>
    <d v="2014-09-26T16:18:55"/>
    <b v="0"/>
    <n v="1"/>
    <b v="0"/>
    <s v="theater/spaces"/>
    <n v="6.6666666666666671E-3"/>
    <n v="10"/>
    <x v="1"/>
    <s v="spaces"/>
  </r>
  <r>
    <n v="3122"/>
    <s v="be back soon (Canceled)"/>
    <s v="cancelled until further notice"/>
    <n v="199"/>
    <n v="116"/>
    <x v="1"/>
    <s v="US"/>
    <s v="USD"/>
    <n v="1478733732"/>
    <n v="1478298132"/>
    <x v="3122"/>
    <d v="2016-11-09T23:22:12"/>
    <b v="0"/>
    <n v="2"/>
    <b v="0"/>
    <s v="theater/spaces"/>
    <n v="0.58291457286432158"/>
    <n v="58"/>
    <x v="1"/>
    <s v="spaces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x v="3123"/>
    <d v="2016-07-09T23:49:58"/>
    <b v="0"/>
    <n v="348"/>
    <b v="0"/>
    <s v="theater/spaces"/>
    <n v="0.68153600000000003"/>
    <n v="244.80459770114942"/>
    <x v="1"/>
    <s v="spaces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x v="3124"/>
    <d v="2015-02-02T18:43:21"/>
    <b v="0"/>
    <n v="4"/>
    <b v="0"/>
    <s v="theater/spaces"/>
    <n v="3.2499999999999997E-5"/>
    <n v="6.5"/>
    <x v="1"/>
    <s v="spaces"/>
  </r>
  <r>
    <n v="3125"/>
    <s v="N/A (Canceled)"/>
    <s v="N/A"/>
    <n v="1500000"/>
    <n v="0"/>
    <x v="1"/>
    <s v="US"/>
    <s v="USD"/>
    <n v="1452142672"/>
    <n v="1449550672"/>
    <x v="3125"/>
    <d v="2016-01-07T04:57:52"/>
    <b v="0"/>
    <n v="0"/>
    <b v="0"/>
    <s v="theater/spaces"/>
    <n v="0"/>
    <e v="#DIV/0!"/>
    <x v="1"/>
    <s v="spaces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x v="3126"/>
    <d v="2016-03-27T23:26:02"/>
    <b v="0"/>
    <n v="17"/>
    <b v="0"/>
    <s v="theater/spaces"/>
    <n v="4.1599999999999998E-2"/>
    <n v="61.176470588235297"/>
    <x v="1"/>
    <s v="spaces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x v="3127"/>
    <d v="2015-03-01T20:33:49"/>
    <b v="0"/>
    <n v="0"/>
    <b v="0"/>
    <s v="theater/spaces"/>
    <n v="0"/>
    <e v="#DIV/0!"/>
    <x v="1"/>
    <s v="spaces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x v="3128"/>
    <d v="2017-03-16T18:49:01"/>
    <b v="0"/>
    <n v="117"/>
    <b v="0"/>
    <s v="theater/plays"/>
    <n v="1.0860666666666667"/>
    <n v="139.23931623931625"/>
    <x v="1"/>
    <s v="plays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x v="3129"/>
    <d v="2017-04-18T19:13:39"/>
    <b v="0"/>
    <n v="1"/>
    <b v="0"/>
    <s v="theater/plays"/>
    <n v="8.0000000000000002E-3"/>
    <n v="10"/>
    <x v="1"/>
    <s v="plays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x v="3130"/>
    <d v="2017-04-14T04:59:00"/>
    <b v="0"/>
    <n v="4"/>
    <b v="0"/>
    <s v="theater/plays"/>
    <n v="3.7499999999999999E-2"/>
    <n v="93.75"/>
    <x v="1"/>
    <s v="plays"/>
  </r>
  <r>
    <n v="3131"/>
    <s v="SNAKE EYES"/>
    <s v="A Staged Reading of &quot;Snake Eyes,&quot; a new play by Alex Rafala"/>
    <n v="4100"/>
    <n v="645"/>
    <x v="3"/>
    <s v="US"/>
    <s v="USD"/>
    <n v="1491656045"/>
    <n v="1489067645"/>
    <x v="3131"/>
    <d v="2017-04-08T12:54:05"/>
    <b v="0"/>
    <n v="12"/>
    <b v="0"/>
    <s v="theater/plays"/>
    <n v="0.15731707317073171"/>
    <n v="53.75"/>
    <x v="1"/>
    <s v="plays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x v="3132"/>
    <d v="2017-04-21T07:24:20"/>
    <b v="0"/>
    <n v="1"/>
    <b v="0"/>
    <s v="theater/plays"/>
    <n v="3.3333333333333332E-4"/>
    <n v="10"/>
    <x v="1"/>
    <s v="plays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x v="3133"/>
    <d v="2017-03-24T12:33:54"/>
    <b v="0"/>
    <n v="16"/>
    <b v="0"/>
    <s v="theater/plays"/>
    <n v="1.08"/>
    <n v="33.75"/>
    <x v="1"/>
    <s v="plays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x v="3134"/>
    <d v="2017-03-27T16:16:59"/>
    <b v="0"/>
    <n v="12"/>
    <b v="0"/>
    <s v="theater/plays"/>
    <n v="0.22500000000000001"/>
    <n v="18.75"/>
    <x v="1"/>
    <s v="plays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x v="3135"/>
    <d v="2017-04-04T03:38:41"/>
    <b v="0"/>
    <n v="7"/>
    <b v="0"/>
    <s v="theater/plays"/>
    <n v="0.20849420849420849"/>
    <n v="23.142857142857142"/>
    <x v="1"/>
    <s v="plays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x v="3136"/>
    <d v="2017-03-31T22:59:00"/>
    <b v="0"/>
    <n v="22"/>
    <b v="0"/>
    <s v="theater/plays"/>
    <n v="1.278"/>
    <n v="29.045454545454547"/>
    <x v="1"/>
    <s v="plays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x v="3137"/>
    <d v="2017-05-03T19:12:00"/>
    <b v="0"/>
    <n v="1"/>
    <b v="0"/>
    <s v="theater/plays"/>
    <n v="3.3333333333333333E-2"/>
    <n v="50"/>
    <x v="1"/>
    <s v="plays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x v="3138"/>
    <d v="2017-04-03T15:30:07"/>
    <b v="0"/>
    <n v="0"/>
    <b v="0"/>
    <s v="theater/plays"/>
    <n v="0"/>
    <e v="#DIV/0!"/>
    <x v="1"/>
    <s v="plays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x v="3139"/>
    <d v="2017-03-25T04:33:00"/>
    <b v="0"/>
    <n v="6"/>
    <b v="0"/>
    <s v="theater/plays"/>
    <n v="5.3999999999999999E-2"/>
    <n v="450"/>
    <x v="1"/>
    <s v="plays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x v="3140"/>
    <d v="2017-04-07T16:15:03"/>
    <b v="0"/>
    <n v="4"/>
    <b v="0"/>
    <s v="theater/plays"/>
    <n v="9.5999999999999992E-3"/>
    <n v="24"/>
    <x v="1"/>
    <s v="plays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x v="3141"/>
    <d v="2017-04-16T20:00:00"/>
    <b v="0"/>
    <n v="8"/>
    <b v="0"/>
    <s v="theater/plays"/>
    <n v="0.51600000000000001"/>
    <n v="32.25"/>
    <x v="1"/>
    <s v="plays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x v="3142"/>
    <d v="2017-03-19T11:18:59"/>
    <b v="0"/>
    <n v="3"/>
    <b v="0"/>
    <s v="theater/plays"/>
    <n v="1.6363636363636365E-2"/>
    <n v="15"/>
    <x v="1"/>
    <s v="plays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x v="3143"/>
    <d v="2017-04-09T08:35:56"/>
    <b v="0"/>
    <n v="0"/>
    <b v="0"/>
    <s v="theater/plays"/>
    <n v="0"/>
    <e v="#DIV/0!"/>
    <x v="1"/>
    <s v="plays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x v="3144"/>
    <d v="2017-03-19T06:00:00"/>
    <b v="0"/>
    <n v="30"/>
    <b v="0"/>
    <s v="theater/plays"/>
    <n v="0.754"/>
    <n v="251.33333333333334"/>
    <x v="1"/>
    <s v="plays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x v="3145"/>
    <d v="2017-03-27T23:58:54"/>
    <b v="0"/>
    <n v="0"/>
    <b v="0"/>
    <s v="theater/plays"/>
    <n v="0"/>
    <e v="#DIV/0!"/>
    <x v="1"/>
    <s v="plays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x v="3146"/>
    <d v="2017-04-16T15:22:46"/>
    <b v="0"/>
    <n v="12"/>
    <b v="0"/>
    <s v="theater/plays"/>
    <n v="0.105"/>
    <n v="437.5"/>
    <x v="1"/>
    <s v="plays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x v="3147"/>
    <d v="2014-11-07T00:15:55"/>
    <b v="1"/>
    <n v="213"/>
    <b v="1"/>
    <s v="theater/plays"/>
    <n v="1.1752499999999999"/>
    <n v="110.35211267605634"/>
    <x v="1"/>
    <s v="plays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x v="3148"/>
    <d v="2014-10-01T04:00:00"/>
    <b v="1"/>
    <n v="57"/>
    <b v="1"/>
    <s v="theater/plays"/>
    <n v="1.3116666666666668"/>
    <n v="41.421052631578945"/>
    <x v="1"/>
    <s v="plays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x v="3149"/>
    <d v="2012-12-07T02:00:00"/>
    <b v="1"/>
    <n v="25"/>
    <b v="1"/>
    <s v="theater/plays"/>
    <n v="1.04"/>
    <n v="52"/>
    <x v="1"/>
    <s v="plays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x v="3150"/>
    <d v="2011-01-25T04:00:00"/>
    <b v="1"/>
    <n v="104"/>
    <b v="1"/>
    <s v="theater/plays"/>
    <n v="1.01"/>
    <n v="33.990384615384613"/>
    <x v="1"/>
    <s v="plays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x v="3151"/>
    <d v="2014-09-10T20:09:34"/>
    <b v="1"/>
    <n v="34"/>
    <b v="1"/>
    <s v="theater/plays"/>
    <n v="1.004"/>
    <n v="103.35294117647059"/>
    <x v="1"/>
    <s v="plays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x v="3152"/>
    <d v="2013-11-02T20:49:27"/>
    <b v="1"/>
    <n v="67"/>
    <b v="1"/>
    <s v="theater/plays"/>
    <n v="1.0595454545454546"/>
    <n v="34.791044776119406"/>
    <x v="1"/>
    <s v="plays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x v="3153"/>
    <d v="2011-05-01T04:59:00"/>
    <b v="1"/>
    <n v="241"/>
    <b v="1"/>
    <s v="theater/plays"/>
    <n v="3.3558333333333334"/>
    <n v="41.773858921161825"/>
    <x v="1"/>
    <s v="plays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x v="3154"/>
    <d v="2012-04-01T20:00:58"/>
    <b v="1"/>
    <n v="123"/>
    <b v="1"/>
    <s v="theater/plays"/>
    <n v="1.1292857142857142"/>
    <n v="64.268292682926827"/>
    <x v="1"/>
    <s v="plays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x v="3155"/>
    <d v="2012-12-20T11:58:45"/>
    <b v="1"/>
    <n v="302"/>
    <b v="1"/>
    <s v="theater/plays"/>
    <n v="1.885046"/>
    <n v="31.209370860927152"/>
    <x v="1"/>
    <s v="plays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x v="3156"/>
    <d v="2012-06-01T22:52:24"/>
    <b v="1"/>
    <n v="89"/>
    <b v="1"/>
    <s v="theater/plays"/>
    <n v="1.0181818181818181"/>
    <n v="62.921348314606739"/>
    <x v="1"/>
    <s v="plays"/>
  </r>
  <r>
    <n v="3157"/>
    <s v="Summer FourPlay"/>
    <s v="Four Directors.  Four One Acts.  Four Genres.  For You."/>
    <n v="4000"/>
    <n v="4040"/>
    <x v="0"/>
    <s v="US"/>
    <s v="USD"/>
    <n v="1405746000"/>
    <n v="1404932105"/>
    <x v="3157"/>
    <d v="2014-07-19T05:00:00"/>
    <b v="1"/>
    <n v="41"/>
    <b v="1"/>
    <s v="theater/plays"/>
    <n v="1.01"/>
    <n v="98.536585365853654"/>
    <x v="1"/>
    <s v="plays"/>
  </r>
  <r>
    <n v="3158"/>
    <s v="Nursery Crimes"/>
    <s v="A 40s crime-noir play using nursery rhyme characters."/>
    <n v="5000"/>
    <n v="5700"/>
    <x v="0"/>
    <s v="US"/>
    <s v="USD"/>
    <n v="1374523752"/>
    <n v="1371931752"/>
    <x v="3158"/>
    <d v="2013-07-22T20:09:12"/>
    <b v="1"/>
    <n v="69"/>
    <b v="1"/>
    <s v="theater/plays"/>
    <n v="1.1399999999999999"/>
    <n v="82.608695652173907"/>
    <x v="1"/>
    <s v="plays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x v="3159"/>
    <d v="2012-01-18T23:00:00"/>
    <b v="1"/>
    <n v="52"/>
    <b v="1"/>
    <s v="theater/plays"/>
    <n v="1.3348133333333334"/>
    <n v="38.504230769230773"/>
    <x v="1"/>
    <s v="plays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x v="3160"/>
    <d v="2014-08-13T04:59:00"/>
    <b v="1"/>
    <n v="57"/>
    <b v="1"/>
    <s v="theater/plays"/>
    <n v="1.0153333333333334"/>
    <n v="80.15789473684211"/>
    <x v="1"/>
    <s v="plays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x v="3161"/>
    <d v="2014-10-15T12:52:02"/>
    <b v="1"/>
    <n v="74"/>
    <b v="1"/>
    <s v="theater/plays"/>
    <n v="1.0509999999999999"/>
    <n v="28.405405405405407"/>
    <x v="1"/>
    <s v="plays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x v="3162"/>
    <d v="2014-07-07T02:00:00"/>
    <b v="1"/>
    <n v="63"/>
    <b v="1"/>
    <s v="theater/plays"/>
    <n v="1.2715000000000001"/>
    <n v="80.730158730158735"/>
    <x v="1"/>
    <s v="plays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x v="3163"/>
    <d v="2014-06-15T18:05:25"/>
    <b v="1"/>
    <n v="72"/>
    <b v="1"/>
    <s v="theater/plays"/>
    <n v="1.1115384615384616"/>
    <n v="200.69444444444446"/>
    <x v="1"/>
    <s v="plays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x v="3164"/>
    <d v="2014-06-09T19:20:15"/>
    <b v="1"/>
    <n v="71"/>
    <b v="1"/>
    <s v="theater/plays"/>
    <n v="1.0676000000000001"/>
    <n v="37.591549295774648"/>
    <x v="1"/>
    <s v="plays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x v="3165"/>
    <d v="2011-05-03T03:59:00"/>
    <b v="1"/>
    <n v="21"/>
    <b v="1"/>
    <s v="theater/plays"/>
    <n v="1.6266666666666667"/>
    <n v="58.095238095238095"/>
    <x v="1"/>
    <s v="plays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x v="3166"/>
    <d v="2014-11-26T07:59:00"/>
    <b v="1"/>
    <n v="930"/>
    <b v="1"/>
    <s v="theater/plays"/>
    <n v="1.6022808571428573"/>
    <n v="60.300892473118282"/>
    <x v="1"/>
    <s v="plays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x v="3167"/>
    <d v="2014-08-02T04:13:01"/>
    <b v="1"/>
    <n v="55"/>
    <b v="1"/>
    <s v="theater/plays"/>
    <n v="1.1616666666666666"/>
    <n v="63.363636363636367"/>
    <x v="1"/>
    <s v="plays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x v="3168"/>
    <d v="2014-06-13T22:00:00"/>
    <b v="1"/>
    <n v="61"/>
    <b v="1"/>
    <s v="theater/plays"/>
    <n v="1.242"/>
    <n v="50.901639344262293"/>
    <x v="1"/>
    <s v="plays"/>
  </r>
  <r>
    <n v="3169"/>
    <s v="The Window"/>
    <s v="We're bringing The Window to the Cherry Lane Theater in January 2014."/>
    <n v="8000"/>
    <n v="8241"/>
    <x v="0"/>
    <s v="US"/>
    <s v="USD"/>
    <n v="1386910740"/>
    <n v="1384364561"/>
    <x v="3169"/>
    <d v="2013-12-13T04:59:00"/>
    <b v="1"/>
    <n v="82"/>
    <b v="1"/>
    <s v="theater/plays"/>
    <n v="1.030125"/>
    <n v="100.5"/>
    <x v="1"/>
    <s v="plays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x v="3170"/>
    <d v="2014-07-02T04:00:00"/>
    <b v="1"/>
    <n v="71"/>
    <b v="1"/>
    <s v="theater/plays"/>
    <n v="1.1225000000000001"/>
    <n v="31.619718309859156"/>
    <x v="1"/>
    <s v="plays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x v="3171"/>
    <d v="2016-05-06T14:35:58"/>
    <b v="1"/>
    <n v="117"/>
    <b v="1"/>
    <s v="theater/plays"/>
    <n v="1.0881428571428571"/>
    <n v="65.102564102564102"/>
    <x v="1"/>
    <s v="plays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x v="3172"/>
    <d v="2012-02-14T17:31:08"/>
    <b v="1"/>
    <n v="29"/>
    <b v="1"/>
    <s v="theater/plays"/>
    <n v="1.1499999999999999"/>
    <n v="79.310344827586206"/>
    <x v="1"/>
    <s v="plays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x v="3173"/>
    <d v="2014-09-26T21:04:52"/>
    <b v="1"/>
    <n v="74"/>
    <b v="1"/>
    <s v="theater/plays"/>
    <n v="1.03"/>
    <n v="139.18918918918919"/>
    <x v="1"/>
    <s v="plays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x v="3174"/>
    <d v="2014-08-25T20:45:08"/>
    <b v="1"/>
    <n v="23"/>
    <b v="1"/>
    <s v="theater/plays"/>
    <n v="1.0113333333333334"/>
    <n v="131.91304347826087"/>
    <x v="1"/>
    <s v="plays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x v="3175"/>
    <d v="2011-02-17T21:17:07"/>
    <b v="1"/>
    <n v="60"/>
    <b v="1"/>
    <s v="theater/plays"/>
    <n v="1.0955999999999999"/>
    <n v="91.3"/>
    <x v="1"/>
    <s v="plays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x v="3176"/>
    <d v="2013-08-18T15:00:00"/>
    <b v="1"/>
    <n v="55"/>
    <b v="1"/>
    <s v="theater/plays"/>
    <n v="1.148421052631579"/>
    <n v="39.672727272727272"/>
    <x v="1"/>
    <s v="plays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x v="3177"/>
    <d v="2014-06-21T16:00:09"/>
    <b v="1"/>
    <n v="51"/>
    <b v="1"/>
    <s v="theater/plays"/>
    <n v="1.1739999999999999"/>
    <n v="57.549019607843135"/>
    <x v="1"/>
    <s v="plays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x v="3178"/>
    <d v="2014-07-16T14:31:15"/>
    <b v="1"/>
    <n v="78"/>
    <b v="1"/>
    <s v="theater/plays"/>
    <n v="1.7173333333333334"/>
    <n v="33.025641025641029"/>
    <x v="1"/>
    <s v="plays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x v="3179"/>
    <d v="2013-05-06T16:51:11"/>
    <b v="1"/>
    <n v="62"/>
    <b v="1"/>
    <s v="theater/plays"/>
    <n v="1.1416238095238094"/>
    <n v="77.335806451612896"/>
    <x v="1"/>
    <s v="plays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x v="3180"/>
    <d v="2014-06-20T09:54:09"/>
    <b v="1"/>
    <n v="45"/>
    <b v="1"/>
    <s v="theater/plays"/>
    <n v="1.1975"/>
    <n v="31.933333333333334"/>
    <x v="1"/>
    <s v="plays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x v="3181"/>
    <d v="2014-06-15T16:00:00"/>
    <b v="1"/>
    <n v="15"/>
    <b v="1"/>
    <s v="theater/plays"/>
    <n v="1.0900000000000001"/>
    <n v="36.333333333333336"/>
    <x v="1"/>
    <s v="plays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x v="3182"/>
    <d v="2012-01-31T17:00:00"/>
    <b v="1"/>
    <n v="151"/>
    <b v="1"/>
    <s v="theater/plays"/>
    <n v="1.0088571428571429"/>
    <n v="46.768211920529801"/>
    <x v="1"/>
    <s v="plays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x v="3183"/>
    <d v="2013-08-23T19:04:29"/>
    <b v="1"/>
    <n v="68"/>
    <b v="1"/>
    <s v="theater/plays"/>
    <n v="1.0900000000000001"/>
    <n v="40.073529411764703"/>
    <x v="1"/>
    <s v="plays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x v="3184"/>
    <d v="2014-07-01T23:50:31"/>
    <b v="1"/>
    <n v="46"/>
    <b v="1"/>
    <s v="theater/plays"/>
    <n v="1.0720930232558139"/>
    <n v="100.21739130434783"/>
    <x v="1"/>
    <s v="plays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x v="3185"/>
    <d v="2014-07-16T23:27:21"/>
    <b v="1"/>
    <n v="24"/>
    <b v="1"/>
    <s v="theater/plays"/>
    <n v="1"/>
    <n v="41.666666666666664"/>
    <x v="1"/>
    <s v="plays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x v="3186"/>
    <d v="2014-09-16T21:00:00"/>
    <b v="1"/>
    <n v="70"/>
    <b v="1"/>
    <s v="theater/plays"/>
    <n v="1.0218750000000001"/>
    <n v="46.714285714285715"/>
    <x v="1"/>
    <s v="plays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x v="3187"/>
    <d v="2014-08-04T15:59:33"/>
    <b v="1"/>
    <n v="244"/>
    <b v="1"/>
    <s v="theater/plays"/>
    <n v="1.1629333333333334"/>
    <n v="71.491803278688522"/>
    <x v="1"/>
    <s v="plays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x v="3188"/>
    <d v="2015-06-10T09:58:22"/>
    <b v="0"/>
    <n v="9"/>
    <b v="0"/>
    <s v="theater/musical"/>
    <n v="0.65"/>
    <n v="14.444444444444445"/>
    <x v="1"/>
    <s v="musical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x v="3189"/>
    <d v="2015-05-24T08:18:52"/>
    <b v="0"/>
    <n v="19"/>
    <b v="0"/>
    <s v="theater/musical"/>
    <n v="0.12327272727272727"/>
    <n v="356.84210526315792"/>
    <x v="1"/>
    <s v="musical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x v="3190"/>
    <d v="2016-12-09T04:37:55"/>
    <b v="0"/>
    <n v="0"/>
    <b v="0"/>
    <s v="theater/musical"/>
    <n v="0"/>
    <e v="#DIV/0!"/>
    <x v="1"/>
    <s v="musical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x v="3191"/>
    <d v="2016-08-16T18:07:49"/>
    <b v="0"/>
    <n v="4"/>
    <b v="0"/>
    <s v="theater/musical"/>
    <n v="4.0266666666666666E-2"/>
    <n v="37.75"/>
    <x v="1"/>
    <s v="musical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x v="3192"/>
    <d v="2015-02-28T22:00:00"/>
    <b v="0"/>
    <n v="8"/>
    <b v="0"/>
    <s v="theater/musical"/>
    <n v="1.0200000000000001E-2"/>
    <n v="12.75"/>
    <x v="1"/>
    <s v="musical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x v="3193"/>
    <d v="2015-02-20T23:14:16"/>
    <b v="0"/>
    <n v="24"/>
    <b v="0"/>
    <s v="theater/musical"/>
    <n v="0.1174"/>
    <n v="24.458333333333332"/>
    <x v="1"/>
    <s v="musical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x v="3194"/>
    <d v="2015-07-27T01:29:58"/>
    <b v="0"/>
    <n v="0"/>
    <b v="0"/>
    <s v="theater/musical"/>
    <n v="0"/>
    <e v="#DIV/0!"/>
    <x v="1"/>
    <s v="musical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x v="3195"/>
    <d v="2015-02-12T14:15:42"/>
    <b v="0"/>
    <n v="39"/>
    <b v="0"/>
    <s v="theater/musical"/>
    <n v="0.59142857142857141"/>
    <n v="53.07692307692308"/>
    <x v="1"/>
    <s v="musical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x v="3196"/>
    <d v="2015-08-01T14:00:00"/>
    <b v="0"/>
    <n v="6"/>
    <b v="0"/>
    <s v="theater/musical"/>
    <n v="5.9999999999999995E-4"/>
    <n v="300"/>
    <x v="1"/>
    <s v="musical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x v="3197"/>
    <d v="2015-02-04T11:50:18"/>
    <b v="0"/>
    <n v="4"/>
    <b v="0"/>
    <s v="theater/musical"/>
    <n v="0.1145"/>
    <n v="286.25"/>
    <x v="1"/>
    <s v="musical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x v="3198"/>
    <d v="2015-02-16T10:11:17"/>
    <b v="0"/>
    <n v="3"/>
    <b v="0"/>
    <s v="theater/musical"/>
    <n v="3.6666666666666666E-3"/>
    <n v="36.666666666666664"/>
    <x v="1"/>
    <s v="musical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x v="3199"/>
    <d v="2014-09-06T21:00:00"/>
    <b v="0"/>
    <n v="53"/>
    <b v="0"/>
    <s v="theater/musical"/>
    <n v="0.52159999999999995"/>
    <n v="49.20754716981132"/>
    <x v="1"/>
    <s v="musical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x v="3200"/>
    <d v="2016-04-30T05:34:00"/>
    <b v="0"/>
    <n v="1"/>
    <b v="0"/>
    <s v="theater/musical"/>
    <n v="2.0000000000000002E-5"/>
    <n v="1"/>
    <x v="1"/>
    <s v="musical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x v="3201"/>
    <d v="2014-08-31T18:24:37"/>
    <b v="0"/>
    <n v="2"/>
    <b v="0"/>
    <s v="theater/musical"/>
    <n v="1.2500000000000001E-2"/>
    <n v="12.5"/>
    <x v="1"/>
    <s v="musical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x v="3202"/>
    <d v="2015-12-14T05:59:00"/>
    <b v="0"/>
    <n v="25"/>
    <b v="0"/>
    <s v="theater/musical"/>
    <n v="0.54520000000000002"/>
    <n v="109.04"/>
    <x v="1"/>
    <s v="musical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x v="3203"/>
    <d v="2015-09-25T23:43:42"/>
    <b v="0"/>
    <n v="6"/>
    <b v="0"/>
    <s v="theater/musical"/>
    <n v="0.25"/>
    <n v="41.666666666666664"/>
    <x v="1"/>
    <s v="musical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x v="3204"/>
    <d v="2015-07-17T16:14:00"/>
    <b v="0"/>
    <n v="0"/>
    <b v="0"/>
    <s v="theater/musical"/>
    <n v="0"/>
    <e v="#DIV/0!"/>
    <x v="1"/>
    <s v="musical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x v="3205"/>
    <d v="2015-05-01T08:59:32"/>
    <b v="0"/>
    <n v="12"/>
    <b v="0"/>
    <s v="theater/musical"/>
    <n v="3.4125000000000003E-2"/>
    <n v="22.75"/>
    <x v="1"/>
    <s v="musical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x v="3206"/>
    <d v="2015-09-19T06:37:31"/>
    <b v="0"/>
    <n v="0"/>
    <b v="0"/>
    <s v="theater/musical"/>
    <n v="0"/>
    <e v="#DIV/0!"/>
    <x v="1"/>
    <s v="musical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x v="3207"/>
    <d v="2015-04-23T05:40:07"/>
    <b v="0"/>
    <n v="36"/>
    <b v="0"/>
    <s v="theater/musical"/>
    <n v="0.46363636363636362"/>
    <n v="70.833333333333329"/>
    <x v="1"/>
    <s v="musical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x v="3208"/>
    <d v="2014-07-28T14:31:17"/>
    <b v="1"/>
    <n v="82"/>
    <b v="1"/>
    <s v="theater/plays"/>
    <n v="1.0349999999999999"/>
    <n v="63.109756097560975"/>
    <x v="1"/>
    <s v="plays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x v="3209"/>
    <d v="2014-06-20T23:00:00"/>
    <b v="1"/>
    <n v="226"/>
    <b v="1"/>
    <s v="theater/plays"/>
    <n v="1.1932315789473684"/>
    <n v="50.157964601769912"/>
    <x v="1"/>
    <s v="plays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x v="3210"/>
    <d v="2012-06-01T03:59:00"/>
    <b v="1"/>
    <n v="60"/>
    <b v="1"/>
    <s v="theater/plays"/>
    <n v="1.2576666666666667"/>
    <n v="62.883333333333333"/>
    <x v="1"/>
    <s v="plays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x v="3211"/>
    <d v="2014-08-15T02:00:00"/>
    <b v="1"/>
    <n v="322"/>
    <b v="1"/>
    <s v="theater/plays"/>
    <n v="1.1974347826086957"/>
    <n v="85.531055900621112"/>
    <x v="1"/>
    <s v="plays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x v="3212"/>
    <d v="2014-08-08T19:05:51"/>
    <b v="1"/>
    <n v="94"/>
    <b v="1"/>
    <s v="theater/plays"/>
    <n v="1.2625"/>
    <n v="53.723404255319146"/>
    <x v="1"/>
    <s v="plays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x v="3213"/>
    <d v="2015-07-26T18:19:19"/>
    <b v="1"/>
    <n v="47"/>
    <b v="1"/>
    <s v="theater/plays"/>
    <n v="1.0011666666666668"/>
    <n v="127.80851063829788"/>
    <x v="1"/>
    <s v="plays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x v="3214"/>
    <d v="2016-01-05T23:55:00"/>
    <b v="1"/>
    <n v="115"/>
    <b v="1"/>
    <s v="theater/plays"/>
    <n v="1.0213333333333334"/>
    <n v="106.57391304347826"/>
    <x v="1"/>
    <s v="plays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x v="3215"/>
    <d v="2015-09-10T03:59:00"/>
    <b v="1"/>
    <n v="134"/>
    <b v="1"/>
    <s v="theater/plays"/>
    <n v="1.0035142857142858"/>
    <n v="262.11194029850748"/>
    <x v="1"/>
    <s v="plays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x v="3216"/>
    <d v="2015-07-11T14:30:00"/>
    <b v="1"/>
    <n v="35"/>
    <b v="1"/>
    <s v="theater/plays"/>
    <n v="1.0004999999999999"/>
    <n v="57.171428571428571"/>
    <x v="1"/>
    <s v="plays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x v="3217"/>
    <d v="2016-11-04T13:06:24"/>
    <b v="1"/>
    <n v="104"/>
    <b v="1"/>
    <s v="theater/plays"/>
    <n v="1.1602222222222223"/>
    <n v="50.20192307692308"/>
    <x v="1"/>
    <s v="plays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x v="3218"/>
    <d v="2014-12-31T00:00:00"/>
    <b v="1"/>
    <n v="184"/>
    <b v="1"/>
    <s v="theater/plays"/>
    <n v="1.0209999999999999"/>
    <n v="66.586956521739125"/>
    <x v="1"/>
    <s v="plays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x v="3219"/>
    <d v="2015-03-22T22:35:47"/>
    <b v="1"/>
    <n v="119"/>
    <b v="1"/>
    <s v="theater/plays"/>
    <n v="1.0011000000000001"/>
    <n v="168.25210084033614"/>
    <x v="1"/>
    <s v="plays"/>
  </r>
  <r>
    <n v="3220"/>
    <s v="Burners"/>
    <s v="A sci-fi thriller for the stage opening March 10 in Los Angeles."/>
    <n v="15000"/>
    <n v="15126"/>
    <x v="0"/>
    <s v="US"/>
    <s v="USD"/>
    <n v="1489352400"/>
    <n v="1486411204"/>
    <x v="3220"/>
    <d v="2017-03-12T21:00:00"/>
    <b v="1"/>
    <n v="59"/>
    <b v="1"/>
    <s v="theater/plays"/>
    <n v="1.0084"/>
    <n v="256.37288135593218"/>
    <x v="1"/>
    <s v="plays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x v="3221"/>
    <d v="2015-07-05T16:43:23"/>
    <b v="1"/>
    <n v="113"/>
    <b v="1"/>
    <s v="theater/plays"/>
    <n v="1.0342499999999999"/>
    <n v="36.610619469026545"/>
    <x v="1"/>
    <s v="plays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x v="3222"/>
    <d v="2015-10-24T21:29:00"/>
    <b v="1"/>
    <n v="84"/>
    <b v="1"/>
    <s v="theater/plays"/>
    <n v="1.248"/>
    <n v="37.142857142857146"/>
    <x v="1"/>
    <s v="plays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x v="3223"/>
    <d v="2015-08-20T20:02:56"/>
    <b v="1"/>
    <n v="74"/>
    <b v="1"/>
    <s v="theater/plays"/>
    <n v="1.0951612903225807"/>
    <n v="45.878378378378379"/>
    <x v="1"/>
    <s v="plays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x v="3224"/>
    <d v="2017-01-10T05:00:00"/>
    <b v="1"/>
    <n v="216"/>
    <b v="1"/>
    <s v="theater/plays"/>
    <n v="1.0203333333333333"/>
    <n v="141.71296296296296"/>
    <x v="1"/>
    <s v="plays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x v="3225"/>
    <d v="2016-06-03T21:00:00"/>
    <b v="1"/>
    <n v="39"/>
    <b v="1"/>
    <s v="theater/plays"/>
    <n v="1.0235000000000001"/>
    <n v="52.487179487179489"/>
    <x v="1"/>
    <s v="plays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x v="3226"/>
    <d v="2015-10-30T14:00:12"/>
    <b v="1"/>
    <n v="21"/>
    <b v="1"/>
    <s v="theater/plays"/>
    <n v="1.0416666666666667"/>
    <n v="59.523809523809526"/>
    <x v="1"/>
    <s v="plays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x v="3227"/>
    <d v="2017-01-17T21:10:36"/>
    <b v="0"/>
    <n v="30"/>
    <b v="1"/>
    <s v="theater/plays"/>
    <n v="1.25"/>
    <n v="50"/>
    <x v="1"/>
    <s v="plays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x v="3228"/>
    <d v="2015-12-17T04:59:00"/>
    <b v="1"/>
    <n v="37"/>
    <b v="1"/>
    <s v="theater/plays"/>
    <n v="1.0234285714285714"/>
    <n v="193.62162162162161"/>
    <x v="1"/>
    <s v="plays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x v="3229"/>
    <d v="2014-11-20T07:59:58"/>
    <b v="1"/>
    <n v="202"/>
    <b v="1"/>
    <s v="theater/plays"/>
    <n v="1.0786500000000001"/>
    <n v="106.79702970297029"/>
    <x v="1"/>
    <s v="plays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x v="3230"/>
    <d v="2014-10-01T03:59:00"/>
    <b v="1"/>
    <n v="37"/>
    <b v="1"/>
    <s v="theater/plays"/>
    <n v="1.0988461538461538"/>
    <n v="77.21621621621621"/>
    <x v="1"/>
    <s v="plays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x v="3231"/>
    <d v="2016-04-16T22:39:07"/>
    <b v="0"/>
    <n v="28"/>
    <b v="1"/>
    <s v="theater/plays"/>
    <n v="1.61"/>
    <n v="57.5"/>
    <x v="1"/>
    <s v="plays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x v="3232"/>
    <d v="2016-05-04T03:59:00"/>
    <b v="1"/>
    <n v="26"/>
    <b v="1"/>
    <s v="theater/plays"/>
    <n v="1.3120000000000001"/>
    <n v="50.46153846153846"/>
    <x v="1"/>
    <s v="plays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x v="3233"/>
    <d v="2017-03-02T19:19:15"/>
    <b v="0"/>
    <n v="61"/>
    <b v="1"/>
    <s v="theater/plays"/>
    <n v="1.1879999999999999"/>
    <n v="97.377049180327873"/>
    <x v="1"/>
    <s v="plays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x v="3234"/>
    <d v="2017-02-01T23:31:00"/>
    <b v="0"/>
    <n v="115"/>
    <b v="1"/>
    <s v="theater/plays"/>
    <n v="1.0039275000000001"/>
    <n v="34.91921739130435"/>
    <x v="1"/>
    <s v="plays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x v="3235"/>
    <d v="2016-07-01T08:20:51"/>
    <b v="1"/>
    <n v="181"/>
    <b v="1"/>
    <s v="theater/plays"/>
    <n v="1.0320666666666667"/>
    <n v="85.530386740331494"/>
    <x v="1"/>
    <s v="plays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x v="3236"/>
    <d v="2016-12-28T22:00:33"/>
    <b v="0"/>
    <n v="110"/>
    <b v="1"/>
    <s v="theater/plays"/>
    <n v="1.006"/>
    <n v="182.90909090909091"/>
    <x v="1"/>
    <s v="plays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x v="3237"/>
    <d v="2015-09-29T03:59:00"/>
    <b v="1"/>
    <n v="269"/>
    <b v="1"/>
    <s v="theater/plays"/>
    <n v="1.0078754285714286"/>
    <n v="131.13620817843866"/>
    <x v="1"/>
    <s v="plays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x v="3238"/>
    <d v="2015-07-01T12:14:58"/>
    <b v="1"/>
    <n v="79"/>
    <b v="1"/>
    <s v="theater/plays"/>
    <n v="1.1232142857142857"/>
    <n v="39.810126582278478"/>
    <x v="1"/>
    <s v="plays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x v="3239"/>
    <d v="2015-10-25T23:59:00"/>
    <b v="1"/>
    <n v="104"/>
    <b v="1"/>
    <s v="theater/plays"/>
    <n v="1.0591914022517912"/>
    <n v="59.701730769230764"/>
    <x v="1"/>
    <s v="plays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x v="3240"/>
    <d v="2017-02-16T23:00:00"/>
    <b v="0"/>
    <n v="34"/>
    <b v="1"/>
    <s v="theater/plays"/>
    <n v="1.0056666666666667"/>
    <n v="88.735294117647058"/>
    <x v="1"/>
    <s v="plays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x v="3241"/>
    <d v="2014-10-14T06:59:00"/>
    <b v="1"/>
    <n v="167"/>
    <b v="1"/>
    <s v="theater/plays"/>
    <n v="1.1530588235294117"/>
    <n v="58.688622754491021"/>
    <x v="1"/>
    <s v="plays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x v="3242"/>
    <d v="2014-09-19T18:08:12"/>
    <b v="1"/>
    <n v="183"/>
    <b v="1"/>
    <s v="theater/plays"/>
    <n v="1.273042"/>
    <n v="69.56513661202186"/>
    <x v="1"/>
    <s v="plays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x v="3243"/>
    <d v="2015-10-09T00:00:00"/>
    <b v="1"/>
    <n v="71"/>
    <b v="1"/>
    <s v="theater/plays"/>
    <n v="1.028375"/>
    <n v="115.87323943661971"/>
    <x v="1"/>
    <s v="plays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x v="3244"/>
    <d v="2016-12-01T17:39:42"/>
    <b v="0"/>
    <n v="69"/>
    <b v="1"/>
    <s v="theater/plays"/>
    <n v="1.0293749999999999"/>
    <n v="23.869565217391305"/>
    <x v="1"/>
    <s v="plays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x v="3245"/>
    <d v="2015-06-12T02:00:00"/>
    <b v="0"/>
    <n v="270"/>
    <b v="1"/>
    <s v="theater/plays"/>
    <n v="1.043047619047619"/>
    <n v="81.125925925925927"/>
    <x v="1"/>
    <s v="plays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x v="3246"/>
    <d v="2015-09-12T03:59:00"/>
    <b v="1"/>
    <n v="193"/>
    <b v="1"/>
    <s v="theater/plays"/>
    <n v="1.1122000000000001"/>
    <n v="57.626943005181346"/>
    <x v="1"/>
    <s v="plays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x v="3247"/>
    <d v="2015-07-12T10:25:12"/>
    <b v="1"/>
    <n v="57"/>
    <b v="1"/>
    <s v="theater/plays"/>
    <n v="1.0586"/>
    <n v="46.429824561403507"/>
    <x v="1"/>
    <s v="plays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x v="3248"/>
    <d v="2015-04-04T20:19:17"/>
    <b v="1"/>
    <n v="200"/>
    <b v="1"/>
    <s v="theater/plays"/>
    <n v="1.0079166666666666"/>
    <n v="60.475000000000001"/>
    <x v="1"/>
    <s v="plays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x v="3249"/>
    <d v="2015-06-20T17:55:14"/>
    <b v="1"/>
    <n v="88"/>
    <b v="1"/>
    <s v="theater/plays"/>
    <n v="1.0492727272727274"/>
    <n v="65.579545454545453"/>
    <x v="1"/>
    <s v="plays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x v="3250"/>
    <d v="2014-11-05T18:48:44"/>
    <b v="1"/>
    <n v="213"/>
    <b v="1"/>
    <s v="theater/plays"/>
    <n v="1.01552"/>
    <n v="119.1924882629108"/>
    <x v="1"/>
    <s v="plays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x v="3251"/>
    <d v="2015-06-21T17:32:46"/>
    <b v="1"/>
    <n v="20"/>
    <b v="1"/>
    <s v="theater/plays"/>
    <n v="1.1073333333333333"/>
    <n v="83.05"/>
    <x v="1"/>
    <s v="plays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x v="3252"/>
    <d v="2016-09-07T11:20:40"/>
    <b v="1"/>
    <n v="50"/>
    <b v="1"/>
    <s v="theater/plays"/>
    <n v="1.2782222222222221"/>
    <n v="57.52"/>
    <x v="1"/>
    <s v="plays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x v="3253"/>
    <d v="2016-09-08T03:45:00"/>
    <b v="1"/>
    <n v="115"/>
    <b v="1"/>
    <s v="theater/plays"/>
    <n v="1.0182500000000001"/>
    <n v="177.08695652173913"/>
    <x v="1"/>
    <s v="plays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x v="3254"/>
    <d v="2015-03-26T01:03:29"/>
    <b v="1"/>
    <n v="186"/>
    <b v="1"/>
    <s v="theater/plays"/>
    <n v="1.012576923076923"/>
    <n v="70.771505376344081"/>
    <x v="1"/>
    <s v="plays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x v="3255"/>
    <d v="2014-10-07T18:26:15"/>
    <b v="1"/>
    <n v="18"/>
    <b v="1"/>
    <s v="theater/plays"/>
    <n v="1.75"/>
    <n v="29.166666666666668"/>
    <x v="1"/>
    <s v="plays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x v="3256"/>
    <d v="2015-06-11T03:59:00"/>
    <b v="1"/>
    <n v="176"/>
    <b v="1"/>
    <s v="theater/plays"/>
    <n v="1.2806"/>
    <n v="72.76136363636364"/>
    <x v="1"/>
    <s v="plays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x v="3257"/>
    <d v="2017-02-22T13:25:52"/>
    <b v="0"/>
    <n v="41"/>
    <b v="1"/>
    <s v="theater/plays"/>
    <n v="1.0629949999999999"/>
    <n v="51.853414634146333"/>
    <x v="1"/>
    <s v="plays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x v="3258"/>
    <d v="2015-01-08T21:17:41"/>
    <b v="1"/>
    <n v="75"/>
    <b v="1"/>
    <s v="theater/plays"/>
    <n v="1.052142857142857"/>
    <n v="98.2"/>
    <x v="1"/>
    <s v="plays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x v="3259"/>
    <d v="2016-10-01T03:59:00"/>
    <b v="1"/>
    <n v="97"/>
    <b v="1"/>
    <s v="theater/plays"/>
    <n v="1.0616782608695652"/>
    <n v="251.7381443298969"/>
    <x v="1"/>
    <s v="plays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x v="3260"/>
    <d v="2015-11-30T17:08:38"/>
    <b v="1"/>
    <n v="73"/>
    <b v="1"/>
    <s v="theater/plays"/>
    <n v="1.0924"/>
    <n v="74.821917808219183"/>
    <x v="1"/>
    <s v="plays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x v="3261"/>
    <d v="2015-07-16T17:24:36"/>
    <b v="1"/>
    <n v="49"/>
    <b v="1"/>
    <s v="theater/plays"/>
    <n v="1.0045454545454546"/>
    <n v="67.65306122448979"/>
    <x v="1"/>
    <s v="plays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x v="3262"/>
    <d v="2014-12-22T04:00:00"/>
    <b v="1"/>
    <n v="134"/>
    <b v="1"/>
    <s v="theater/plays"/>
    <n v="1.0304098360655738"/>
    <n v="93.81343283582089"/>
    <x v="1"/>
    <s v="plays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x v="3263"/>
    <d v="2015-10-30T21:00:00"/>
    <b v="1"/>
    <n v="68"/>
    <b v="1"/>
    <s v="theater/plays"/>
    <n v="1.121664"/>
    <n v="41.237647058823526"/>
    <x v="1"/>
    <s v="plays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x v="3264"/>
    <d v="2015-01-28T22:00:00"/>
    <b v="1"/>
    <n v="49"/>
    <b v="1"/>
    <s v="theater/plays"/>
    <n v="1.03"/>
    <n v="52.551020408163268"/>
    <x v="1"/>
    <s v="plays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x v="3265"/>
    <d v="2015-12-03T17:00:00"/>
    <b v="1"/>
    <n v="63"/>
    <b v="1"/>
    <s v="theater/plays"/>
    <n v="1.64"/>
    <n v="70.285714285714292"/>
    <x v="1"/>
    <s v="plays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x v="3266"/>
    <d v="2015-06-12T21:00:00"/>
    <b v="1"/>
    <n v="163"/>
    <b v="1"/>
    <s v="theater/plays"/>
    <n v="1.3128333333333333"/>
    <n v="48.325153374233132"/>
    <x v="1"/>
    <s v="plays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x v="3267"/>
    <d v="2015-07-17T18:11:00"/>
    <b v="1"/>
    <n v="288"/>
    <b v="1"/>
    <s v="theater/plays"/>
    <n v="1.0209999999999999"/>
    <n v="53.177083333333336"/>
    <x v="1"/>
    <s v="plays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x v="3268"/>
    <d v="2016-08-24T21:42:08"/>
    <b v="1"/>
    <n v="42"/>
    <b v="1"/>
    <s v="theater/plays"/>
    <n v="1.28"/>
    <n v="60.952380952380949"/>
    <x v="1"/>
    <s v="plays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x v="3269"/>
    <d v="2015-06-16T11:00:00"/>
    <b v="1"/>
    <n v="70"/>
    <b v="1"/>
    <s v="theater/plays"/>
    <n v="1.0149999999999999"/>
    <n v="116"/>
    <x v="1"/>
    <s v="plays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x v="3270"/>
    <d v="2015-07-12T12:47:45"/>
    <b v="1"/>
    <n v="30"/>
    <b v="1"/>
    <s v="theater/plays"/>
    <n v="1.0166666666666666"/>
    <n v="61"/>
    <x v="1"/>
    <s v="plays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x v="3271"/>
    <d v="2014-11-02T11:29:35"/>
    <b v="1"/>
    <n v="51"/>
    <b v="1"/>
    <s v="theater/plays"/>
    <n v="1.3"/>
    <n v="38.235294117647058"/>
    <x v="1"/>
    <s v="plays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x v="3272"/>
    <d v="2015-11-06T13:00:09"/>
    <b v="1"/>
    <n v="145"/>
    <b v="1"/>
    <s v="theater/plays"/>
    <n v="1.5443"/>
    <n v="106.50344827586207"/>
    <x v="1"/>
    <s v="plays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x v="3273"/>
    <d v="2016-09-14T19:00:00"/>
    <b v="1"/>
    <n v="21"/>
    <b v="1"/>
    <s v="theater/plays"/>
    <n v="1.0740000000000001"/>
    <n v="204.57142857142858"/>
    <x v="1"/>
    <s v="plays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x v="3274"/>
    <d v="2016-03-15T21:00:00"/>
    <b v="1"/>
    <n v="286"/>
    <b v="1"/>
    <s v="theater/plays"/>
    <n v="1.0132258064516129"/>
    <n v="54.912587412587413"/>
    <x v="1"/>
    <s v="plays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x v="3275"/>
    <d v="2015-02-09T04:30:00"/>
    <b v="1"/>
    <n v="12"/>
    <b v="1"/>
    <s v="theater/plays"/>
    <n v="1.0027777777777778"/>
    <n v="150.41666666666666"/>
    <x v="1"/>
    <s v="plays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x v="3276"/>
    <d v="2016-04-01T03:59:00"/>
    <b v="1"/>
    <n v="100"/>
    <b v="1"/>
    <s v="theater/plays"/>
    <n v="1.1684444444444444"/>
    <n v="52.58"/>
    <x v="1"/>
    <s v="plays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x v="3277"/>
    <d v="2014-11-18T17:23:26"/>
    <b v="1"/>
    <n v="100"/>
    <b v="1"/>
    <s v="theater/plays"/>
    <n v="1.0860000000000001"/>
    <n v="54.3"/>
    <x v="1"/>
    <s v="plays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x v="3278"/>
    <d v="2015-05-30T20:21:43"/>
    <b v="1"/>
    <n v="34"/>
    <b v="1"/>
    <s v="theater/plays"/>
    <n v="1.034"/>
    <n v="76.029411764705884"/>
    <x v="1"/>
    <s v="plays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x v="3279"/>
    <d v="2016-04-01T01:27:39"/>
    <b v="0"/>
    <n v="63"/>
    <b v="1"/>
    <s v="theater/plays"/>
    <n v="1.1427586206896552"/>
    <n v="105.2063492063492"/>
    <x v="1"/>
    <s v="plays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x v="3280"/>
    <d v="2015-06-01T05:00:00"/>
    <b v="0"/>
    <n v="30"/>
    <b v="1"/>
    <s v="theater/plays"/>
    <n v="1.03"/>
    <n v="68.666666666666671"/>
    <x v="1"/>
    <s v="plays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x v="3281"/>
    <d v="2015-09-02T00:28:25"/>
    <b v="0"/>
    <n v="47"/>
    <b v="1"/>
    <s v="theater/plays"/>
    <n v="1.216"/>
    <n v="129.36170212765958"/>
    <x v="1"/>
    <s v="plays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x v="3282"/>
    <d v="2016-04-29T04:39:48"/>
    <b v="0"/>
    <n v="237"/>
    <b v="1"/>
    <s v="theater/plays"/>
    <n v="1.026467741935484"/>
    <n v="134.26371308016877"/>
    <x v="1"/>
    <s v="plays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x v="3283"/>
    <d v="2016-02-10T21:00:00"/>
    <b v="0"/>
    <n v="47"/>
    <b v="1"/>
    <s v="theater/plays"/>
    <n v="1.0475000000000001"/>
    <n v="17.829787234042552"/>
    <x v="1"/>
    <s v="plays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x v="3284"/>
    <d v="2016-01-29T05:59:00"/>
    <b v="0"/>
    <n v="15"/>
    <b v="1"/>
    <s v="theater/plays"/>
    <n v="1.016"/>
    <n v="203.2"/>
    <x v="1"/>
    <s v="plays"/>
  </r>
  <r>
    <n v="3285"/>
    <s v="By Morning"/>
    <s v="A new play by Matthew Gasda"/>
    <n v="4999"/>
    <n v="5604"/>
    <x v="0"/>
    <s v="US"/>
    <s v="USD"/>
    <n v="1488258000"/>
    <n v="1485556626"/>
    <x v="3285"/>
    <d v="2017-02-28T05:00:00"/>
    <b v="0"/>
    <n v="81"/>
    <b v="1"/>
    <s v="theater/plays"/>
    <n v="1.1210242048409682"/>
    <n v="69.18518518518519"/>
    <x v="1"/>
    <s v="plays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x v="3286"/>
    <d v="2016-08-15T20:09:42"/>
    <b v="0"/>
    <n v="122"/>
    <b v="1"/>
    <s v="theater/plays"/>
    <n v="1.0176666666666667"/>
    <n v="125.12295081967213"/>
    <x v="1"/>
    <s v="plays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x v="3287"/>
    <d v="2015-11-28T18:00:28"/>
    <b v="0"/>
    <n v="34"/>
    <b v="1"/>
    <s v="theater/plays"/>
    <n v="1"/>
    <n v="73.529411764705884"/>
    <x v="1"/>
    <s v="plays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x v="3288"/>
    <d v="2016-06-20T23:00:00"/>
    <b v="0"/>
    <n v="207"/>
    <b v="1"/>
    <s v="theater/plays"/>
    <n v="1.0026489999999999"/>
    <n v="48.437149758454105"/>
    <x v="1"/>
    <s v="plays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x v="3289"/>
    <d v="2017-02-20T08:50:02"/>
    <b v="0"/>
    <n v="25"/>
    <b v="1"/>
    <s v="theater/plays"/>
    <n v="1.3304200000000002"/>
    <n v="26.608400000000003"/>
    <x v="1"/>
    <s v="plays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x v="3290"/>
    <d v="2017-03-11T12:21:31"/>
    <b v="0"/>
    <n v="72"/>
    <b v="1"/>
    <s v="theater/plays"/>
    <n v="1.212"/>
    <n v="33.666666666666664"/>
    <x v="1"/>
    <s v="plays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x v="3291"/>
    <d v="2015-09-17T03:59:00"/>
    <b v="0"/>
    <n v="14"/>
    <b v="1"/>
    <s v="theater/plays"/>
    <n v="1.1399999999999999"/>
    <n v="40.714285714285715"/>
    <x v="1"/>
    <s v="plays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x v="3292"/>
    <d v="2015-12-04T19:29:08"/>
    <b v="0"/>
    <n v="15"/>
    <b v="1"/>
    <s v="theater/plays"/>
    <n v="2.8613861386138613"/>
    <n v="19.266666666666666"/>
    <x v="1"/>
    <s v="plays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x v="3293"/>
    <d v="2017-03-04T10:12:32"/>
    <b v="0"/>
    <n v="91"/>
    <b v="1"/>
    <s v="theater/plays"/>
    <n v="1.7044444444444444"/>
    <n v="84.285714285714292"/>
    <x v="1"/>
    <s v="plays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x v="3294"/>
    <d v="2015-06-16T12:59:14"/>
    <b v="0"/>
    <n v="24"/>
    <b v="1"/>
    <s v="theater/plays"/>
    <n v="1.1833333333333333"/>
    <n v="29.583333333333332"/>
    <x v="1"/>
    <s v="plays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x v="3295"/>
    <d v="2016-09-26T10:37:09"/>
    <b v="0"/>
    <n v="27"/>
    <b v="1"/>
    <s v="theater/plays"/>
    <n v="1.0285857142857142"/>
    <n v="26.667037037037037"/>
    <x v="1"/>
    <s v="plays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x v="3296"/>
    <d v="2015-11-22T22:00:00"/>
    <b v="0"/>
    <n v="47"/>
    <b v="1"/>
    <s v="theater/plays"/>
    <n v="1.4406666666666668"/>
    <n v="45.978723404255319"/>
    <x v="1"/>
    <s v="plays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x v="3297"/>
    <d v="2015-07-27T22:59:00"/>
    <b v="0"/>
    <n v="44"/>
    <b v="1"/>
    <s v="theater/plays"/>
    <n v="1.0007272727272727"/>
    <n v="125.09090909090909"/>
    <x v="1"/>
    <s v="plays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x v="3298"/>
    <d v="2015-09-13T00:00:00"/>
    <b v="0"/>
    <n v="72"/>
    <b v="1"/>
    <s v="theater/plays"/>
    <n v="1.0173000000000001"/>
    <n v="141.29166666666666"/>
    <x v="1"/>
    <s v="plays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x v="3299"/>
    <d v="2015-10-14T22:01:03"/>
    <b v="0"/>
    <n v="63"/>
    <b v="1"/>
    <s v="theater/plays"/>
    <n v="1.1619999999999999"/>
    <n v="55.333333333333336"/>
    <x v="1"/>
    <s v="plays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x v="3300"/>
    <d v="2015-04-29T17:51:02"/>
    <b v="0"/>
    <n v="88"/>
    <b v="1"/>
    <s v="theater/plays"/>
    <n v="1.3616666666666666"/>
    <n v="46.420454545454547"/>
    <x v="1"/>
    <s v="plays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x v="3301"/>
    <d v="2016-08-01T06:59:00"/>
    <b v="0"/>
    <n v="70"/>
    <b v="1"/>
    <s v="theater/plays"/>
    <n v="1.3346666666666667"/>
    <n v="57.2"/>
    <x v="1"/>
    <s v="plays"/>
  </r>
  <r>
    <n v="3302"/>
    <s v="El muro de BorÃ­s KiÃ©n"/>
    <s v="FilosofÃ­a de los anÃ³nimos"/>
    <n v="8400"/>
    <n v="8685"/>
    <x v="0"/>
    <s v="ES"/>
    <s v="EUR"/>
    <n v="1481099176"/>
    <n v="1478507176"/>
    <x v="3302"/>
    <d v="2016-12-07T08:26:16"/>
    <b v="0"/>
    <n v="50"/>
    <b v="1"/>
    <s v="theater/plays"/>
    <n v="1.0339285714285715"/>
    <n v="173.7"/>
    <x v="1"/>
    <s v="plays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x v="3303"/>
    <d v="2015-03-28T14:38:04"/>
    <b v="0"/>
    <n v="35"/>
    <b v="1"/>
    <s v="theater/plays"/>
    <n v="1.1588888888888889"/>
    <n v="59.6"/>
    <x v="1"/>
    <s v="plays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x v="3304"/>
    <d v="2016-12-22T14:59:12"/>
    <b v="0"/>
    <n v="175"/>
    <b v="1"/>
    <s v="theater/plays"/>
    <n v="1.0451666666666666"/>
    <n v="89.585714285714289"/>
    <x v="1"/>
    <s v="plays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x v="3305"/>
    <d v="2015-07-31T20:32:28"/>
    <b v="0"/>
    <n v="20"/>
    <b v="1"/>
    <s v="theater/plays"/>
    <n v="1.0202500000000001"/>
    <n v="204.05"/>
    <x v="1"/>
    <s v="plays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x v="3306"/>
    <d v="2016-06-10T03:00:00"/>
    <b v="0"/>
    <n v="54"/>
    <b v="1"/>
    <s v="theater/plays"/>
    <n v="1.7533333333333334"/>
    <n v="48.703703703703702"/>
    <x v="1"/>
    <s v="plays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x v="3307"/>
    <d v="2016-05-15T01:22:19"/>
    <b v="0"/>
    <n v="20"/>
    <b v="1"/>
    <s v="theater/plays"/>
    <n v="1.0668"/>
    <n v="53.339999999999996"/>
    <x v="1"/>
    <s v="plays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x v="3308"/>
    <d v="2016-04-13T21:02:45"/>
    <b v="0"/>
    <n v="57"/>
    <b v="1"/>
    <s v="theater/plays"/>
    <n v="1.2228571428571429"/>
    <n v="75.087719298245617"/>
    <x v="1"/>
    <s v="plays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x v="3309"/>
    <d v="2016-10-16T15:36:18"/>
    <b v="0"/>
    <n v="31"/>
    <b v="1"/>
    <s v="theater/plays"/>
    <n v="1.5942857142857143"/>
    <n v="18"/>
    <x v="1"/>
    <s v="plays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x v="3310"/>
    <d v="2015-10-06T22:17:05"/>
    <b v="0"/>
    <n v="31"/>
    <b v="1"/>
    <s v="theater/plays"/>
    <n v="1.0007692307692309"/>
    <n v="209.83870967741936"/>
    <x v="1"/>
    <s v="plays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x v="3311"/>
    <d v="2015-10-17T07:00:10"/>
    <b v="0"/>
    <n v="45"/>
    <b v="1"/>
    <s v="theater/plays"/>
    <n v="1.0984"/>
    <n v="61.022222222222226"/>
    <x v="1"/>
    <s v="plays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x v="3312"/>
    <d v="2016-11-11T22:00:00"/>
    <b v="0"/>
    <n v="41"/>
    <b v="1"/>
    <s v="theater/plays"/>
    <n v="1.0004"/>
    <n v="61"/>
    <x v="1"/>
    <s v="plays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x v="3313"/>
    <d v="2016-01-27T01:00:00"/>
    <b v="0"/>
    <n v="29"/>
    <b v="1"/>
    <s v="theater/plays"/>
    <n v="1.1605000000000001"/>
    <n v="80.034482758620683"/>
    <x v="1"/>
    <s v="plays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x v="3314"/>
    <d v="2015-05-08T20:05:00"/>
    <b v="0"/>
    <n v="58"/>
    <b v="1"/>
    <s v="theater/plays"/>
    <n v="2.1074999999999999"/>
    <n v="29.068965517241381"/>
    <x v="1"/>
    <s v="plays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x v="3315"/>
    <d v="2016-05-06T07:17:21"/>
    <b v="0"/>
    <n v="89"/>
    <b v="1"/>
    <s v="theater/plays"/>
    <n v="1.1000000000000001"/>
    <n v="49.438202247191015"/>
    <x v="1"/>
    <s v="plays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x v="3316"/>
    <d v="2014-08-08T13:54:00"/>
    <b v="0"/>
    <n v="125"/>
    <b v="1"/>
    <s v="theater/plays"/>
    <n v="1.0008673425918038"/>
    <n v="93.977440000000001"/>
    <x v="1"/>
    <s v="plays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x v="3317"/>
    <d v="2016-06-08T00:57:04"/>
    <b v="0"/>
    <n v="18"/>
    <b v="1"/>
    <s v="theater/plays"/>
    <n v="1.0619047619047619"/>
    <n v="61.944444444444443"/>
    <x v="1"/>
    <s v="plays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x v="3318"/>
    <d v="2016-04-11T02:30:00"/>
    <b v="0"/>
    <n v="32"/>
    <b v="1"/>
    <s v="theater/plays"/>
    <n v="1.256"/>
    <n v="78.5"/>
    <x v="1"/>
    <s v="plays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x v="3319"/>
    <d v="2015-01-31T14:03:06"/>
    <b v="0"/>
    <n v="16"/>
    <b v="1"/>
    <s v="theater/plays"/>
    <n v="1.08"/>
    <n v="33.75"/>
    <x v="1"/>
    <s v="plays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x v="3320"/>
    <d v="2016-06-22T01:05:57"/>
    <b v="0"/>
    <n v="38"/>
    <b v="1"/>
    <s v="theater/plays"/>
    <n v="1.01"/>
    <n v="66.44736842105263"/>
    <x v="1"/>
    <s v="plays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x v="3321"/>
    <d v="2014-10-16T03:59:00"/>
    <b v="0"/>
    <n v="15"/>
    <b v="1"/>
    <s v="theater/plays"/>
    <n v="1.0740000000000001"/>
    <n v="35.799999999999997"/>
    <x v="1"/>
    <s v="plays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x v="3322"/>
    <d v="2016-06-22T03:55:00"/>
    <b v="0"/>
    <n v="23"/>
    <b v="1"/>
    <s v="theater/plays"/>
    <n v="1.0151515151515151"/>
    <n v="145.65217391304347"/>
    <x v="1"/>
    <s v="plays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x v="3323"/>
    <d v="2016-09-25T08:46:48"/>
    <b v="0"/>
    <n v="49"/>
    <b v="1"/>
    <s v="theater/plays"/>
    <n v="1.2589999999999999"/>
    <n v="25.693877551020407"/>
    <x v="1"/>
    <s v="plays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x v="3324"/>
    <d v="2016-06-05T13:59:50"/>
    <b v="0"/>
    <n v="10"/>
    <b v="1"/>
    <s v="theater/plays"/>
    <n v="1.0166666666666666"/>
    <n v="152.5"/>
    <x v="1"/>
    <s v="plays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x v="3325"/>
    <d v="2015-04-05T17:51:17"/>
    <b v="0"/>
    <n v="15"/>
    <b v="1"/>
    <s v="theater/plays"/>
    <n v="1.125"/>
    <n v="30"/>
    <x v="1"/>
    <s v="plays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x v="3326"/>
    <d v="2015-03-08T16:08:25"/>
    <b v="0"/>
    <n v="57"/>
    <b v="1"/>
    <s v="theater/plays"/>
    <n v="1.0137499999999999"/>
    <n v="142.28070175438597"/>
    <x v="1"/>
    <s v="plays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x v="3327"/>
    <d v="2016-05-08T08:59:26"/>
    <b v="0"/>
    <n v="33"/>
    <b v="1"/>
    <s v="theater/plays"/>
    <n v="1.0125"/>
    <n v="24.545454545454547"/>
    <x v="1"/>
    <s v="plays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x v="3328"/>
    <d v="2014-07-05T01:00:00"/>
    <b v="0"/>
    <n v="9"/>
    <b v="1"/>
    <s v="theater/plays"/>
    <n v="1.4638888888888888"/>
    <n v="292.77777777777777"/>
    <x v="1"/>
    <s v="plays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x v="3329"/>
    <d v="2014-07-27T23:00:00"/>
    <b v="0"/>
    <n v="26"/>
    <b v="1"/>
    <s v="theater/plays"/>
    <n v="1.1679999999999999"/>
    <n v="44.92307692307692"/>
    <x v="1"/>
    <s v="plays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x v="3330"/>
    <d v="2015-04-01T20:17:48"/>
    <b v="0"/>
    <n v="69"/>
    <b v="1"/>
    <s v="theater/plays"/>
    <n v="1.0626666666666666"/>
    <n v="23.10144927536232"/>
    <x v="1"/>
    <s v="plays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x v="3331"/>
    <d v="2015-10-06T16:44:46"/>
    <b v="0"/>
    <n v="65"/>
    <b v="1"/>
    <s v="theater/plays"/>
    <n v="1.0451999999999999"/>
    <n v="80.400000000000006"/>
    <x v="1"/>
    <s v="plays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x v="3332"/>
    <d v="2014-07-19T20:38:50"/>
    <b v="0"/>
    <n v="83"/>
    <b v="1"/>
    <s v="theater/plays"/>
    <n v="1"/>
    <n v="72.289156626506028"/>
    <x v="1"/>
    <s v="plays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x v="3333"/>
    <d v="2015-06-15T16:14:40"/>
    <b v="0"/>
    <n v="111"/>
    <b v="1"/>
    <s v="theater/plays"/>
    <n v="1.0457142857142858"/>
    <n v="32.972972972972975"/>
    <x v="1"/>
    <s v="plays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x v="3334"/>
    <d v="2015-07-30T12:30:22"/>
    <b v="0"/>
    <n v="46"/>
    <b v="1"/>
    <s v="theater/plays"/>
    <n v="1.3862051149573753"/>
    <n v="116.65217391304348"/>
    <x v="1"/>
    <s v="plays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x v="3335"/>
    <d v="2014-08-03T23:00:00"/>
    <b v="0"/>
    <n v="63"/>
    <b v="1"/>
    <s v="theater/plays"/>
    <n v="1.0032000000000001"/>
    <n v="79.61904761904762"/>
    <x v="1"/>
    <s v="plays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x v="3336"/>
    <d v="2016-04-05T08:34:06"/>
    <b v="0"/>
    <n v="9"/>
    <b v="1"/>
    <s v="theater/plays"/>
    <n v="1"/>
    <n v="27.777777777777779"/>
    <x v="1"/>
    <s v="plays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x v="3337"/>
    <d v="2014-10-10T21:00:00"/>
    <b v="0"/>
    <n v="34"/>
    <b v="1"/>
    <s v="theater/plays"/>
    <n v="1.1020000000000001"/>
    <n v="81.029411764705884"/>
    <x v="1"/>
    <s v="plays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x v="3338"/>
    <d v="2017-02-24T13:48:00"/>
    <b v="0"/>
    <n v="112"/>
    <b v="1"/>
    <s v="theater/plays"/>
    <n v="1.0218"/>
    <n v="136.84821428571428"/>
    <x v="1"/>
    <s v="plays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x v="3339"/>
    <d v="2016-07-28T15:58:38"/>
    <b v="0"/>
    <n v="47"/>
    <b v="1"/>
    <s v="theater/plays"/>
    <n v="1.0435000000000001"/>
    <n v="177.61702127659575"/>
    <x v="1"/>
    <s v="plays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x v="3340"/>
    <d v="2016-12-06T23:22:34"/>
    <b v="0"/>
    <n v="38"/>
    <b v="1"/>
    <s v="theater/plays"/>
    <n v="1.3816666666666666"/>
    <n v="109.07894736842105"/>
    <x v="1"/>
    <s v="plays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x v="3341"/>
    <d v="2016-06-12T17:00:00"/>
    <b v="0"/>
    <n v="28"/>
    <b v="1"/>
    <s v="theater/plays"/>
    <n v="1"/>
    <n v="119.64285714285714"/>
    <x v="1"/>
    <s v="plays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x v="3342"/>
    <d v="2015-04-01T04:59:00"/>
    <b v="0"/>
    <n v="78"/>
    <b v="1"/>
    <s v="theater/plays"/>
    <n v="1.0166666666666666"/>
    <n v="78.205128205128204"/>
    <x v="1"/>
    <s v="plays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x v="3343"/>
    <d v="2016-04-13T13:18:00"/>
    <b v="0"/>
    <n v="23"/>
    <b v="1"/>
    <s v="theater/plays"/>
    <n v="1.7142857142857142"/>
    <n v="52.173913043478258"/>
    <x v="1"/>
    <s v="plays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x v="3344"/>
    <d v="2014-08-30T04:48:13"/>
    <b v="0"/>
    <n v="40"/>
    <b v="1"/>
    <s v="theater/plays"/>
    <n v="1.0144444444444445"/>
    <n v="114.125"/>
    <x v="1"/>
    <s v="plays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x v="3345"/>
    <d v="2015-04-18T00:37:00"/>
    <b v="0"/>
    <n v="13"/>
    <b v="1"/>
    <s v="theater/plays"/>
    <n v="1.3"/>
    <n v="50"/>
    <x v="1"/>
    <s v="plays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x v="3346"/>
    <d v="2015-02-26T00:35:10"/>
    <b v="0"/>
    <n v="18"/>
    <b v="1"/>
    <s v="theater/plays"/>
    <n v="1.1000000000000001"/>
    <n v="91.666666666666671"/>
    <x v="1"/>
    <s v="plays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x v="3347"/>
    <d v="2016-05-08T21:00:00"/>
    <b v="0"/>
    <n v="22"/>
    <b v="1"/>
    <s v="theater/plays"/>
    <n v="1.1944999999999999"/>
    <n v="108.59090909090909"/>
    <x v="1"/>
    <s v="plays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x v="3348"/>
    <d v="2016-04-30T03:59:00"/>
    <b v="0"/>
    <n v="79"/>
    <b v="1"/>
    <s v="theater/plays"/>
    <n v="1.002909090909091"/>
    <n v="69.822784810126578"/>
    <x v="1"/>
    <s v="plays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x v="3349"/>
    <d v="2016-06-13T17:00:00"/>
    <b v="0"/>
    <n v="14"/>
    <b v="1"/>
    <s v="theater/plays"/>
    <n v="1.534"/>
    <n v="109.57142857142857"/>
    <x v="1"/>
    <s v="plays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x v="3350"/>
    <d v="2015-11-29T23:00:00"/>
    <b v="0"/>
    <n v="51"/>
    <b v="1"/>
    <s v="theater/plays"/>
    <n v="1.0442857142857143"/>
    <n v="71.666666666666671"/>
    <x v="1"/>
    <s v="plays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x v="3351"/>
    <d v="2014-07-23T11:00:00"/>
    <b v="0"/>
    <n v="54"/>
    <b v="1"/>
    <s v="theater/plays"/>
    <n v="1.0109999999999999"/>
    <n v="93.611111111111114"/>
    <x v="1"/>
    <s v="plays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x v="3352"/>
    <d v="2016-07-01T23:00:00"/>
    <b v="0"/>
    <n v="70"/>
    <b v="1"/>
    <s v="theater/plays"/>
    <n v="1.0751999999999999"/>
    <n v="76.8"/>
    <x v="1"/>
    <s v="plays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x v="3353"/>
    <d v="2016-05-02T23:00:00"/>
    <b v="0"/>
    <n v="44"/>
    <b v="1"/>
    <s v="theater/plays"/>
    <n v="3.15"/>
    <n v="35.795454545454547"/>
    <x v="1"/>
    <s v="plays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x v="3354"/>
    <d v="2015-10-29T04:01:00"/>
    <b v="0"/>
    <n v="55"/>
    <b v="1"/>
    <s v="theater/plays"/>
    <n v="1.0193333333333334"/>
    <n v="55.6"/>
    <x v="1"/>
    <s v="plays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x v="3355"/>
    <d v="2016-05-10T11:17:00"/>
    <b v="0"/>
    <n v="15"/>
    <b v="1"/>
    <s v="theater/plays"/>
    <n v="1.2628571428571429"/>
    <n v="147.33333333333334"/>
    <x v="1"/>
    <s v="plays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x v="3356"/>
    <d v="2016-07-15T19:34:32"/>
    <b v="0"/>
    <n v="27"/>
    <b v="1"/>
    <s v="theater/plays"/>
    <n v="1.014"/>
    <n v="56.333333333333336"/>
    <x v="1"/>
    <s v="plays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x v="3357"/>
    <d v="2014-08-01T10:01:50"/>
    <b v="0"/>
    <n v="21"/>
    <b v="1"/>
    <s v="theater/plays"/>
    <n v="1.01"/>
    <n v="96.19047619047619"/>
    <x v="1"/>
    <s v="plays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x v="3358"/>
    <d v="2014-11-19T08:27:59"/>
    <b v="0"/>
    <n v="162"/>
    <b v="1"/>
    <s v="theater/plays"/>
    <n v="1.0299"/>
    <n v="63.574074074074076"/>
    <x v="1"/>
    <s v="plays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x v="3359"/>
    <d v="2017-02-25T01:22:14"/>
    <b v="0"/>
    <n v="23"/>
    <b v="1"/>
    <s v="theater/plays"/>
    <n v="1.0625"/>
    <n v="184.78260869565219"/>
    <x v="1"/>
    <s v="plays"/>
  </r>
  <r>
    <n v="3360"/>
    <s v="Pretty Butch"/>
    <s v="World Premiere, an M1 Singapore Fringe Festival 2017 commission."/>
    <n v="9000"/>
    <n v="9124"/>
    <x v="0"/>
    <s v="SG"/>
    <s v="SGD"/>
    <n v="1481731140"/>
    <n v="1479866343"/>
    <x v="3360"/>
    <d v="2016-12-14T15:59:00"/>
    <b v="0"/>
    <n v="72"/>
    <b v="1"/>
    <s v="theater/plays"/>
    <n v="1.0137777777777779"/>
    <n v="126.72222222222223"/>
    <x v="1"/>
    <s v="plays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x v="3361"/>
    <d v="2014-09-01T15:59:00"/>
    <b v="0"/>
    <n v="68"/>
    <b v="1"/>
    <s v="theater/plays"/>
    <n v="1.1346000000000001"/>
    <n v="83.42647058823529"/>
    <x v="1"/>
    <s v="plays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x v="3362"/>
    <d v="2015-03-07T04:55:00"/>
    <b v="0"/>
    <n v="20"/>
    <b v="1"/>
    <s v="theater/plays"/>
    <n v="2.1800000000000002"/>
    <n v="54.5"/>
    <x v="1"/>
    <s v="plays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x v="3363"/>
    <d v="2014-08-19T16:00:00"/>
    <b v="0"/>
    <n v="26"/>
    <b v="1"/>
    <s v="theater/plays"/>
    <n v="1.0141935483870967"/>
    <n v="302.30769230769232"/>
    <x v="1"/>
    <s v="plays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x v="3364"/>
    <d v="2016-03-15T21:00:00"/>
    <b v="0"/>
    <n v="72"/>
    <b v="1"/>
    <s v="theater/plays"/>
    <n v="1.0593333333333332"/>
    <n v="44.138888888888886"/>
    <x v="1"/>
    <s v="plays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x v="3365"/>
    <d v="2015-12-13T02:26:32"/>
    <b v="0"/>
    <n v="3"/>
    <b v="1"/>
    <s v="theater/plays"/>
    <n v="1.04"/>
    <n v="866.66666666666663"/>
    <x v="1"/>
    <s v="plays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x v="3366"/>
    <d v="2015-05-13T01:37:17"/>
    <b v="0"/>
    <n v="18"/>
    <b v="1"/>
    <s v="theater/plays"/>
    <n v="2.21"/>
    <n v="61.388888888888886"/>
    <x v="1"/>
    <s v="plays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x v="3367"/>
    <d v="2015-08-01T22:24:54"/>
    <b v="0"/>
    <n v="30"/>
    <b v="1"/>
    <s v="theater/plays"/>
    <n v="1.1866666666666668"/>
    <n v="29.666666666666668"/>
    <x v="1"/>
    <s v="plays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x v="3368"/>
    <d v="2015-01-01T05:00:00"/>
    <b v="0"/>
    <n v="23"/>
    <b v="1"/>
    <s v="theater/plays"/>
    <n v="1.046"/>
    <n v="45.478260869565219"/>
    <x v="1"/>
    <s v="plays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x v="3369"/>
    <d v="2017-01-15T00:59:40"/>
    <b v="0"/>
    <n v="54"/>
    <b v="1"/>
    <s v="theater/plays"/>
    <n v="1.0389999999999999"/>
    <n v="96.203703703703709"/>
    <x v="1"/>
    <s v="plays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x v="3370"/>
    <d v="2016-12-17T08:00:00"/>
    <b v="0"/>
    <n v="26"/>
    <b v="1"/>
    <s v="theater/plays"/>
    <n v="1.1773333333333333"/>
    <n v="67.92307692307692"/>
    <x v="1"/>
    <s v="plays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x v="3371"/>
    <d v="2015-12-02T20:59:25"/>
    <b v="0"/>
    <n v="9"/>
    <b v="1"/>
    <s v="theater/plays"/>
    <n v="1.385"/>
    <n v="30.777777777777779"/>
    <x v="1"/>
    <s v="plays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x v="3372"/>
    <d v="2014-08-25T04:59:00"/>
    <b v="0"/>
    <n v="27"/>
    <b v="1"/>
    <s v="theater/plays"/>
    <n v="1.0349999999999999"/>
    <n v="38.333333333333336"/>
    <x v="1"/>
    <s v="plays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x v="3373"/>
    <d v="2015-07-18T16:00:00"/>
    <b v="0"/>
    <n v="30"/>
    <b v="1"/>
    <s v="theater/plays"/>
    <n v="1.0024999999999999"/>
    <n v="66.833333333333329"/>
    <x v="1"/>
    <s v="plays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x v="3374"/>
    <d v="2015-10-28T17:33:36"/>
    <b v="0"/>
    <n v="52"/>
    <b v="1"/>
    <s v="theater/plays"/>
    <n v="1.0657142857142856"/>
    <n v="71.730769230769226"/>
    <x v="1"/>
    <s v="plays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x v="3375"/>
    <d v="2014-05-18T14:39:33"/>
    <b v="0"/>
    <n v="17"/>
    <b v="1"/>
    <s v="theater/plays"/>
    <n v="1"/>
    <n v="176.47058823529412"/>
    <x v="1"/>
    <s v="plays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x v="3376"/>
    <d v="2015-04-25T15:49:54"/>
    <b v="0"/>
    <n v="19"/>
    <b v="1"/>
    <s v="theater/plays"/>
    <n v="1.0001249999999999"/>
    <n v="421.10526315789474"/>
    <x v="1"/>
    <s v="plays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x v="3377"/>
    <d v="2015-03-20T16:56:00"/>
    <b v="0"/>
    <n v="77"/>
    <b v="1"/>
    <s v="theater/plays"/>
    <n v="1.0105"/>
    <n v="104.98701298701299"/>
    <x v="1"/>
    <s v="plays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x v="3378"/>
    <d v="2014-08-31T13:08:00"/>
    <b v="0"/>
    <n v="21"/>
    <b v="1"/>
    <s v="theater/plays"/>
    <n v="1.0763636363636364"/>
    <n v="28.19047619047619"/>
    <x v="1"/>
    <s v="plays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x v="3379"/>
    <d v="2015-08-26T23:00:00"/>
    <b v="0"/>
    <n v="38"/>
    <b v="1"/>
    <s v="theater/plays"/>
    <n v="1.0365"/>
    <n v="54.55263157894737"/>
    <x v="1"/>
    <s v="plays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x v="3380"/>
    <d v="2014-11-29T23:52:58"/>
    <b v="0"/>
    <n v="28"/>
    <b v="1"/>
    <s v="theater/plays"/>
    <n v="1.0443333333333333"/>
    <n v="111.89285714285714"/>
    <x v="1"/>
    <s v="plays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x v="3381"/>
    <d v="2015-03-11T03:26:23"/>
    <b v="0"/>
    <n v="48"/>
    <b v="1"/>
    <s v="theater/plays"/>
    <n v="1.0225"/>
    <n v="85.208333333333329"/>
    <x v="1"/>
    <s v="plays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x v="3382"/>
    <d v="2016-08-01T22:59:00"/>
    <b v="0"/>
    <n v="46"/>
    <b v="1"/>
    <s v="theater/plays"/>
    <n v="1.0074285714285713"/>
    <n v="76.652173913043484"/>
    <x v="1"/>
    <s v="plays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x v="3383"/>
    <d v="2016-06-23T18:47:00"/>
    <b v="0"/>
    <n v="30"/>
    <b v="1"/>
    <s v="theater/plays"/>
    <n v="1.1171428571428572"/>
    <n v="65.166666666666671"/>
    <x v="1"/>
    <s v="plays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x v="3384"/>
    <d v="2015-11-21T03:00:00"/>
    <b v="0"/>
    <n v="64"/>
    <b v="1"/>
    <s v="theater/plays"/>
    <n v="1.0001100000000001"/>
    <n v="93.760312499999998"/>
    <x v="1"/>
    <s v="plays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x v="3385"/>
    <d v="2014-12-10T20:49:12"/>
    <b v="0"/>
    <n v="15"/>
    <b v="1"/>
    <s v="theater/plays"/>
    <n v="1"/>
    <n v="133.33333333333334"/>
    <x v="1"/>
    <s v="plays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x v="3386"/>
    <d v="2014-12-03T15:28:26"/>
    <b v="0"/>
    <n v="41"/>
    <b v="1"/>
    <s v="theater/plays"/>
    <n v="1.05"/>
    <n v="51.219512195121951"/>
    <x v="1"/>
    <s v="plays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x v="3387"/>
    <d v="2014-12-14T18:18:08"/>
    <b v="0"/>
    <n v="35"/>
    <b v="1"/>
    <s v="theater/plays"/>
    <n v="1.1686666666666667"/>
    <n v="100.17142857142858"/>
    <x v="1"/>
    <s v="plays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x v="3388"/>
    <d v="2015-06-18T11:04:01"/>
    <b v="0"/>
    <n v="45"/>
    <b v="1"/>
    <s v="theater/plays"/>
    <n v="1.038"/>
    <n v="34.6"/>
    <x v="1"/>
    <s v="plays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x v="3389"/>
    <d v="2016-06-03T13:31:22"/>
    <b v="0"/>
    <n v="62"/>
    <b v="1"/>
    <s v="theater/plays"/>
    <n v="1.145"/>
    <n v="184.67741935483872"/>
    <x v="1"/>
    <s v="plays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x v="3390"/>
    <d v="2014-07-10T18:35:45"/>
    <b v="0"/>
    <n v="22"/>
    <b v="1"/>
    <s v="theater/plays"/>
    <n v="1.024"/>
    <n v="69.818181818181813"/>
    <x v="1"/>
    <s v="plays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x v="3391"/>
    <d v="2014-08-08T22:28:00"/>
    <b v="0"/>
    <n v="18"/>
    <b v="1"/>
    <s v="theater/plays"/>
    <n v="2.23"/>
    <n v="61.944444444444443"/>
    <x v="1"/>
    <s v="plays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x v="3392"/>
    <d v="2016-05-06T20:17:35"/>
    <b v="0"/>
    <n v="12"/>
    <b v="1"/>
    <s v="theater/plays"/>
    <n v="1"/>
    <n v="41.666666666666664"/>
    <x v="1"/>
    <s v="plays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x v="3393"/>
    <d v="2014-11-06T00:46:00"/>
    <b v="0"/>
    <n v="44"/>
    <b v="1"/>
    <s v="theater/plays"/>
    <n v="1.0580000000000001"/>
    <n v="36.06818181818182"/>
    <x v="1"/>
    <s v="plays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x v="3394"/>
    <d v="2014-07-27T14:17:25"/>
    <b v="0"/>
    <n v="27"/>
    <b v="1"/>
    <s v="theater/plays"/>
    <n v="1.4236363636363636"/>
    <n v="29"/>
    <x v="1"/>
    <s v="plays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x v="3395"/>
    <d v="2015-05-30T18:10:00"/>
    <b v="0"/>
    <n v="38"/>
    <b v="1"/>
    <s v="theater/plays"/>
    <n v="1.84"/>
    <n v="24.210526315789473"/>
    <x v="1"/>
    <s v="plays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x v="3396"/>
    <d v="2014-06-01T03:59:00"/>
    <b v="0"/>
    <n v="28"/>
    <b v="1"/>
    <s v="theater/plays"/>
    <n v="1.0433333333333332"/>
    <n v="55.892857142857146"/>
    <x v="1"/>
    <s v="plays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x v="3397"/>
    <d v="2016-02-18T22:00:00"/>
    <b v="0"/>
    <n v="24"/>
    <b v="1"/>
    <s v="theater/plays"/>
    <n v="1.1200000000000001"/>
    <n v="11.666666666666666"/>
    <x v="1"/>
    <s v="plays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x v="3398"/>
    <d v="2014-11-21T17:00:00"/>
    <b v="0"/>
    <n v="65"/>
    <b v="1"/>
    <s v="theater/plays"/>
    <n v="1.1107499999999999"/>
    <n v="68.353846153846149"/>
    <x v="1"/>
    <s v="plays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x v="3399"/>
    <d v="2015-02-21T22:05:25"/>
    <b v="0"/>
    <n v="46"/>
    <b v="1"/>
    <s v="theater/plays"/>
    <n v="1.0375000000000001"/>
    <n v="27.065217391304348"/>
    <x v="1"/>
    <s v="plays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x v="3400"/>
    <d v="2014-08-28T22:53:34"/>
    <b v="0"/>
    <n v="85"/>
    <b v="1"/>
    <s v="theater/plays"/>
    <n v="1.0041"/>
    <n v="118.12941176470588"/>
    <x v="1"/>
    <s v="plays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x v="3401"/>
    <d v="2015-08-07T17:22:26"/>
    <b v="0"/>
    <n v="66"/>
    <b v="1"/>
    <s v="theater/plays"/>
    <n v="1.0186206896551724"/>
    <n v="44.757575757575758"/>
    <x v="1"/>
    <s v="plays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x v="3402"/>
    <d v="2015-11-12T02:31:00"/>
    <b v="0"/>
    <n v="165"/>
    <b v="1"/>
    <s v="theater/plays"/>
    <n v="1.0976666666666666"/>
    <n v="99.787878787878782"/>
    <x v="1"/>
    <s v="plays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x v="3403"/>
    <d v="2015-06-25T11:05:24"/>
    <b v="0"/>
    <n v="17"/>
    <b v="1"/>
    <s v="theater/plays"/>
    <n v="1"/>
    <n v="117.64705882352941"/>
    <x v="1"/>
    <s v="plays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x v="3404"/>
    <d v="2015-06-17T12:05:02"/>
    <b v="0"/>
    <n v="3"/>
    <b v="1"/>
    <s v="theater/plays"/>
    <n v="1.22"/>
    <n v="203.33333333333334"/>
    <x v="1"/>
    <s v="plays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x v="3405"/>
    <d v="2016-03-01T23:59:00"/>
    <b v="0"/>
    <n v="17"/>
    <b v="1"/>
    <s v="theater/plays"/>
    <n v="1.3757142857142857"/>
    <n v="28.323529411764707"/>
    <x v="1"/>
    <s v="plays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x v="3406"/>
    <d v="2014-07-16T11:49:36"/>
    <b v="0"/>
    <n v="91"/>
    <b v="1"/>
    <s v="theater/plays"/>
    <n v="1.0031000000000001"/>
    <n v="110.23076923076923"/>
    <x v="1"/>
    <s v="plays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x v="3407"/>
    <d v="2014-07-06T10:08:09"/>
    <b v="0"/>
    <n v="67"/>
    <b v="1"/>
    <s v="theater/plays"/>
    <n v="1.071"/>
    <n v="31.970149253731343"/>
    <x v="1"/>
    <s v="plays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x v="3408"/>
    <d v="2014-07-18T23:48:24"/>
    <b v="0"/>
    <n v="18"/>
    <b v="1"/>
    <s v="theater/plays"/>
    <n v="2.11"/>
    <n v="58.611111111111114"/>
    <x v="1"/>
    <s v="plays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x v="3409"/>
    <d v="2016-07-31T20:58:00"/>
    <b v="0"/>
    <n v="21"/>
    <b v="1"/>
    <s v="theater/plays"/>
    <n v="1.236"/>
    <n v="29.428571428571427"/>
    <x v="1"/>
    <s v="plays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x v="3410"/>
    <d v="2016-06-06T07:00:00"/>
    <b v="0"/>
    <n v="40"/>
    <b v="1"/>
    <s v="theater/plays"/>
    <n v="1.085"/>
    <n v="81.375"/>
    <x v="1"/>
    <s v="plays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x v="3411"/>
    <d v="2015-10-08T00:32:52"/>
    <b v="0"/>
    <n v="78"/>
    <b v="1"/>
    <s v="theater/plays"/>
    <n v="1.0356666666666667"/>
    <n v="199.16666666666666"/>
    <x v="1"/>
    <s v="plays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x v="3412"/>
    <d v="2014-09-27T23:01:02"/>
    <b v="0"/>
    <n v="26"/>
    <b v="1"/>
    <s v="theater/plays"/>
    <n v="1"/>
    <n v="115.38461538461539"/>
    <x v="1"/>
    <s v="plays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x v="3413"/>
    <d v="2015-02-28T04:59:00"/>
    <b v="0"/>
    <n v="14"/>
    <b v="1"/>
    <s v="theater/plays"/>
    <n v="1.3"/>
    <n v="46.428571428571431"/>
    <x v="1"/>
    <s v="plays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x v="3414"/>
    <d v="2016-12-01T07:59:00"/>
    <b v="0"/>
    <n v="44"/>
    <b v="1"/>
    <s v="theater/plays"/>
    <n v="1.0349999999999999"/>
    <n v="70.568181818181813"/>
    <x v="1"/>
    <s v="plays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x v="3415"/>
    <d v="2016-04-17T23:30:00"/>
    <b v="0"/>
    <n v="9"/>
    <b v="1"/>
    <s v="theater/plays"/>
    <n v="1"/>
    <n v="22.222222222222221"/>
    <x v="1"/>
    <s v="plays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x v="3416"/>
    <d v="2015-04-23T18:30:00"/>
    <b v="0"/>
    <n v="30"/>
    <b v="1"/>
    <s v="theater/plays"/>
    <n v="1.196"/>
    <n v="159.46666666666667"/>
    <x v="1"/>
    <s v="plays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x v="3417"/>
    <d v="2014-10-26T00:43:00"/>
    <b v="0"/>
    <n v="45"/>
    <b v="1"/>
    <s v="theater/plays"/>
    <n v="1.0000058823529412"/>
    <n v="37.777999999999999"/>
    <x v="1"/>
    <s v="plays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x v="3418"/>
    <d v="2014-05-23T20:01:47"/>
    <b v="0"/>
    <n v="56"/>
    <b v="1"/>
    <s v="theater/plays"/>
    <n v="1.00875"/>
    <n v="72.053571428571431"/>
    <x v="1"/>
    <s v="plays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x v="3419"/>
    <d v="2016-04-06T21:30:00"/>
    <b v="0"/>
    <n v="46"/>
    <b v="1"/>
    <s v="theater/plays"/>
    <n v="1.0654545454545454"/>
    <n v="63.695652173913047"/>
    <x v="1"/>
    <s v="plays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x v="3420"/>
    <d v="2016-02-14T00:00:00"/>
    <b v="0"/>
    <n v="34"/>
    <b v="1"/>
    <s v="theater/plays"/>
    <n v="1.38"/>
    <n v="28.411764705882351"/>
    <x v="1"/>
    <s v="plays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x v="3421"/>
    <d v="2015-03-04T18:59:23"/>
    <b v="0"/>
    <n v="98"/>
    <b v="1"/>
    <s v="theater/plays"/>
    <n v="1.0115000000000001"/>
    <n v="103.21428571428571"/>
    <x v="1"/>
    <s v="plays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x v="3422"/>
    <d v="2015-12-14T00:00:00"/>
    <b v="0"/>
    <n v="46"/>
    <b v="1"/>
    <s v="theater/plays"/>
    <n v="1.091"/>
    <n v="71.152173913043484"/>
    <x v="1"/>
    <s v="plays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x v="3423"/>
    <d v="2015-04-24T21:52:21"/>
    <b v="0"/>
    <n v="10"/>
    <b v="1"/>
    <s v="theater/plays"/>
    <n v="1.4"/>
    <n v="35"/>
    <x v="1"/>
    <s v="plays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x v="3424"/>
    <d v="2015-02-05T06:59:00"/>
    <b v="0"/>
    <n v="76"/>
    <b v="1"/>
    <s v="theater/plays"/>
    <n v="1.0358333333333334"/>
    <n v="81.776315789473685"/>
    <x v="1"/>
    <s v="plays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x v="3425"/>
    <d v="2014-10-04T14:48:56"/>
    <b v="0"/>
    <n v="104"/>
    <b v="1"/>
    <s v="theater/plays"/>
    <n v="1.0297033333333332"/>
    <n v="297.02980769230766"/>
    <x v="1"/>
    <s v="plays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x v="3426"/>
    <d v="2014-09-21T02:00:00"/>
    <b v="0"/>
    <n v="87"/>
    <b v="1"/>
    <s v="theater/plays"/>
    <n v="1.0813333333333333"/>
    <n v="46.609195402298852"/>
    <x v="1"/>
    <s v="plays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x v="3427"/>
    <d v="2014-07-02T15:29:12"/>
    <b v="0"/>
    <n v="29"/>
    <b v="1"/>
    <s v="theater/plays"/>
    <n v="1"/>
    <n v="51.724137931034484"/>
    <x v="1"/>
    <s v="plays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x v="3428"/>
    <d v="2015-02-28T17:00:00"/>
    <b v="0"/>
    <n v="51"/>
    <b v="1"/>
    <s v="theater/plays"/>
    <n v="1.0275000000000001"/>
    <n v="40.294117647058826"/>
    <x v="1"/>
    <s v="plays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x v="3429"/>
    <d v="2016-11-02T00:31:01"/>
    <b v="0"/>
    <n v="12"/>
    <b v="1"/>
    <s v="theater/plays"/>
    <n v="1.3"/>
    <n v="16.25"/>
    <x v="1"/>
    <s v="plays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x v="3430"/>
    <d v="2014-07-30T22:41:41"/>
    <b v="0"/>
    <n v="72"/>
    <b v="1"/>
    <s v="theater/plays"/>
    <n v="1.0854949999999999"/>
    <n v="30.152638888888887"/>
    <x v="1"/>
    <s v="plays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x v="3431"/>
    <d v="2014-08-18T17:32:33"/>
    <b v="0"/>
    <n v="21"/>
    <b v="1"/>
    <s v="theater/plays"/>
    <n v="1"/>
    <n v="95.238095238095241"/>
    <x v="1"/>
    <s v="plays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x v="3432"/>
    <d v="2016-02-05T22:00:00"/>
    <b v="0"/>
    <n v="42"/>
    <b v="1"/>
    <s v="theater/plays"/>
    <n v="1.0965"/>
    <n v="52.214285714285715"/>
    <x v="1"/>
    <s v="plays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x v="3433"/>
    <d v="2014-06-17T03:00:00"/>
    <b v="0"/>
    <n v="71"/>
    <b v="1"/>
    <s v="theater/plays"/>
    <n v="1.0026315789473683"/>
    <n v="134.1549295774648"/>
    <x v="1"/>
    <s v="plays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x v="3434"/>
    <d v="2014-07-10T09:07:49"/>
    <b v="0"/>
    <n v="168"/>
    <b v="1"/>
    <s v="theater/plays"/>
    <n v="1.0555000000000001"/>
    <n v="62.827380952380949"/>
    <x v="1"/>
    <s v="plays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x v="3435"/>
    <d v="2016-08-07T03:00:00"/>
    <b v="0"/>
    <n v="19"/>
    <b v="1"/>
    <s v="theater/plays"/>
    <n v="1.1200000000000001"/>
    <n v="58.94736842105263"/>
    <x v="1"/>
    <s v="plays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x v="3436"/>
    <d v="2014-08-21T16:28:00"/>
    <b v="0"/>
    <n v="37"/>
    <b v="1"/>
    <s v="theater/plays"/>
    <n v="1.0589999999999999"/>
    <n v="143.1081081081081"/>
    <x v="1"/>
    <s v="plays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x v="3437"/>
    <d v="2015-08-19T17:03:40"/>
    <b v="0"/>
    <n v="36"/>
    <b v="1"/>
    <s v="theater/plays"/>
    <n v="1.01"/>
    <n v="84.166666666666671"/>
    <x v="1"/>
    <s v="plays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x v="3438"/>
    <d v="2015-05-02T21:00:00"/>
    <b v="0"/>
    <n v="14"/>
    <b v="1"/>
    <s v="theater/plays"/>
    <n v="1.042"/>
    <n v="186.07142857142858"/>
    <x v="1"/>
    <s v="plays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x v="3439"/>
    <d v="2016-01-19T04:59:00"/>
    <b v="0"/>
    <n v="18"/>
    <b v="1"/>
    <s v="theater/plays"/>
    <n v="1.3467833333333334"/>
    <n v="89.785555555555561"/>
    <x v="1"/>
    <s v="plays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x v="3440"/>
    <d v="2014-07-11T16:15:00"/>
    <b v="0"/>
    <n v="82"/>
    <b v="1"/>
    <s v="theater/plays"/>
    <n v="1.052184"/>
    <n v="64.157560975609755"/>
    <x v="1"/>
    <s v="plays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x v="3441"/>
    <d v="2015-11-13T20:17:00"/>
    <b v="0"/>
    <n v="43"/>
    <b v="1"/>
    <s v="theater/plays"/>
    <n v="1.026"/>
    <n v="59.651162790697676"/>
    <x v="1"/>
    <s v="plays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x v="3442"/>
    <d v="2015-05-30T20:11:12"/>
    <b v="0"/>
    <n v="8"/>
    <b v="1"/>
    <s v="theater/plays"/>
    <n v="1"/>
    <n v="31.25"/>
    <x v="1"/>
    <s v="plays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x v="3443"/>
    <d v="2014-09-09T12:35:46"/>
    <b v="0"/>
    <n v="45"/>
    <b v="1"/>
    <s v="theater/plays"/>
    <n v="1.855"/>
    <n v="41.222222222222221"/>
    <x v="1"/>
    <s v="plays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x v="3444"/>
    <d v="2016-06-08T13:59:00"/>
    <b v="0"/>
    <n v="20"/>
    <b v="1"/>
    <s v="theater/plays"/>
    <n v="2.89"/>
    <n v="43.35"/>
    <x v="1"/>
    <s v="plays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x v="3445"/>
    <d v="2015-10-23T12:43:56"/>
    <b v="0"/>
    <n v="31"/>
    <b v="1"/>
    <s v="theater/plays"/>
    <n v="1"/>
    <n v="64.516129032258064"/>
    <x v="1"/>
    <s v="plays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x v="3446"/>
    <d v="2015-02-05T12:20:00"/>
    <b v="0"/>
    <n v="25"/>
    <b v="1"/>
    <s v="theater/plays"/>
    <n v="1.0820000000000001"/>
    <n v="43.28"/>
    <x v="1"/>
    <s v="plays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x v="3447"/>
    <d v="2016-03-18T20:20:12"/>
    <b v="0"/>
    <n v="14"/>
    <b v="1"/>
    <s v="theater/plays"/>
    <n v="1.0780000000000001"/>
    <n v="77"/>
    <x v="1"/>
    <s v="plays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x v="3448"/>
    <d v="2014-12-17T02:51:29"/>
    <b v="0"/>
    <n v="45"/>
    <b v="1"/>
    <s v="theater/plays"/>
    <n v="1.0976190476190477"/>
    <n v="51.222222222222221"/>
    <x v="1"/>
    <s v="plays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x v="3449"/>
    <d v="2016-07-09T04:00:00"/>
    <b v="0"/>
    <n v="20"/>
    <b v="1"/>
    <s v="theater/plays"/>
    <n v="1.70625"/>
    <n v="68.25"/>
    <x v="1"/>
    <s v="plays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x v="3450"/>
    <d v="2015-04-02T15:54:31"/>
    <b v="0"/>
    <n v="39"/>
    <b v="1"/>
    <s v="theater/plays"/>
    <n v="1.52"/>
    <n v="19.487179487179485"/>
    <x v="1"/>
    <s v="plays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x v="3451"/>
    <d v="2015-04-21T17:22:07"/>
    <b v="0"/>
    <n v="16"/>
    <b v="1"/>
    <s v="theater/plays"/>
    <n v="1.0123076923076924"/>
    <n v="41.125"/>
    <x v="1"/>
    <s v="plays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x v="3452"/>
    <d v="2014-07-23T03:59:00"/>
    <b v="0"/>
    <n v="37"/>
    <b v="1"/>
    <s v="theater/plays"/>
    <n v="1.532"/>
    <n v="41.405405405405403"/>
    <x v="1"/>
    <s v="plays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x v="3453"/>
    <d v="2016-08-13T23:29:16"/>
    <b v="0"/>
    <n v="14"/>
    <b v="1"/>
    <s v="theater/plays"/>
    <n v="1.2833333333333334"/>
    <n v="27.5"/>
    <x v="1"/>
    <s v="plays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x v="3454"/>
    <d v="2014-07-31T16:45:59"/>
    <b v="0"/>
    <n v="21"/>
    <b v="1"/>
    <s v="theater/plays"/>
    <n v="1.0071428571428571"/>
    <n v="33.571428571428569"/>
    <x v="1"/>
    <s v="plays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x v="3455"/>
    <d v="2016-10-13T18:00:27"/>
    <b v="0"/>
    <n v="69"/>
    <b v="1"/>
    <s v="theater/plays"/>
    <n v="1.0065"/>
    <n v="145.86956521739131"/>
    <x v="1"/>
    <s v="plays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x v="3456"/>
    <d v="2014-08-01T06:59:00"/>
    <b v="0"/>
    <n v="16"/>
    <b v="1"/>
    <s v="theater/plays"/>
    <n v="1.913"/>
    <n v="358.6875"/>
    <x v="1"/>
    <s v="plays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x v="3457"/>
    <d v="2015-02-12T05:59:00"/>
    <b v="0"/>
    <n v="55"/>
    <b v="1"/>
    <s v="theater/plays"/>
    <n v="1.4019999999999999"/>
    <n v="50.981818181818184"/>
    <x v="1"/>
    <s v="plays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x v="3458"/>
    <d v="2015-02-03T04:27:00"/>
    <b v="0"/>
    <n v="27"/>
    <b v="1"/>
    <s v="theater/plays"/>
    <n v="1.2433537832310839"/>
    <n v="45.037037037037038"/>
    <x v="1"/>
    <s v="plays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x v="3459"/>
    <d v="2016-05-20T11:31:00"/>
    <b v="0"/>
    <n v="36"/>
    <b v="1"/>
    <s v="theater/plays"/>
    <n v="1.262"/>
    <n v="17.527777777777779"/>
    <x v="1"/>
    <s v="plays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x v="3460"/>
    <d v="2014-08-15T12:39:12"/>
    <b v="0"/>
    <n v="19"/>
    <b v="1"/>
    <s v="theater/plays"/>
    <n v="1.9"/>
    <n v="50"/>
    <x v="1"/>
    <s v="plays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x v="3461"/>
    <d v="2016-10-29T03:00:00"/>
    <b v="0"/>
    <n v="12"/>
    <b v="1"/>
    <s v="theater/plays"/>
    <n v="1.39"/>
    <n v="57.916666666666664"/>
    <x v="1"/>
    <s v="plays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x v="3462"/>
    <d v="2015-07-10T18:00:00"/>
    <b v="0"/>
    <n v="17"/>
    <b v="1"/>
    <s v="theater/plays"/>
    <n v="2.02"/>
    <n v="29.705882352941178"/>
    <x v="1"/>
    <s v="plays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x v="3463"/>
    <d v="2016-10-11T03:59:00"/>
    <b v="0"/>
    <n v="114"/>
    <b v="1"/>
    <s v="theater/plays"/>
    <n v="1.0338000000000001"/>
    <n v="90.684210526315795"/>
    <x v="1"/>
    <s v="plays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x v="3464"/>
    <d v="2016-08-23T03:07:17"/>
    <b v="0"/>
    <n v="93"/>
    <b v="1"/>
    <s v="theater/plays"/>
    <n v="1.023236"/>
    <n v="55.012688172043013"/>
    <x v="1"/>
    <s v="plays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x v="3465"/>
    <d v="2015-08-09T16:00:00"/>
    <b v="0"/>
    <n v="36"/>
    <b v="1"/>
    <s v="theater/plays"/>
    <n v="1.03"/>
    <n v="57.222222222222221"/>
    <x v="1"/>
    <s v="plays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x v="3466"/>
    <d v="2016-04-19T23:27:30"/>
    <b v="0"/>
    <n v="61"/>
    <b v="1"/>
    <s v="theater/plays"/>
    <n v="1.2714285714285714"/>
    <n v="72.950819672131146"/>
    <x v="1"/>
    <s v="plays"/>
  </r>
  <r>
    <n v="3467"/>
    <s v="Venus in Fur, Los Angeles."/>
    <s v="Venus in Fur, By David Ives."/>
    <n v="3000"/>
    <n v="3030"/>
    <x v="0"/>
    <s v="US"/>
    <s v="USD"/>
    <n v="1426864032"/>
    <n v="1424275632"/>
    <x v="3467"/>
    <d v="2015-03-20T15:07:12"/>
    <b v="0"/>
    <n v="47"/>
    <b v="1"/>
    <s v="theater/plays"/>
    <n v="1.01"/>
    <n v="64.468085106382972"/>
    <x v="1"/>
    <s v="plays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x v="3468"/>
    <d v="2016-09-21T03:00:00"/>
    <b v="0"/>
    <n v="17"/>
    <b v="1"/>
    <s v="theater/plays"/>
    <n v="1.2178"/>
    <n v="716.35294117647061"/>
    <x v="1"/>
    <s v="plays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x v="3469"/>
    <d v="2016-04-28T15:24:05"/>
    <b v="0"/>
    <n v="63"/>
    <b v="1"/>
    <s v="theater/plays"/>
    <n v="1.1339285714285714"/>
    <n v="50.396825396825399"/>
    <x v="1"/>
    <s v="plays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x v="3470"/>
    <d v="2016-07-15T21:38:00"/>
    <b v="0"/>
    <n v="9"/>
    <b v="1"/>
    <s v="theater/plays"/>
    <n v="1.5"/>
    <n v="41.666666666666664"/>
    <x v="1"/>
    <s v="plays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x v="3471"/>
    <d v="2014-08-31T20:00:00"/>
    <b v="0"/>
    <n v="30"/>
    <b v="1"/>
    <s v="theater/plays"/>
    <n v="2.1459999999999999"/>
    <n v="35.766666666666666"/>
    <x v="1"/>
    <s v="plays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x v="3472"/>
    <d v="2014-11-06T05:59:00"/>
    <b v="0"/>
    <n v="23"/>
    <b v="1"/>
    <s v="theater/plays"/>
    <n v="1.0205"/>
    <n v="88.739130434782609"/>
    <x v="1"/>
    <s v="plays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x v="3473"/>
    <d v="2015-03-20T20:27:00"/>
    <b v="0"/>
    <n v="33"/>
    <b v="1"/>
    <s v="theater/plays"/>
    <n v="1"/>
    <n v="148.4848484848485"/>
    <x v="1"/>
    <s v="plays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x v="3474"/>
    <d v="2016-07-20T12:02:11"/>
    <b v="0"/>
    <n v="39"/>
    <b v="1"/>
    <s v="theater/plays"/>
    <n v="1.01"/>
    <n v="51.794871794871796"/>
    <x v="1"/>
    <s v="plays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x v="3475"/>
    <d v="2014-11-03T00:00:00"/>
    <b v="0"/>
    <n v="17"/>
    <b v="1"/>
    <s v="theater/plays"/>
    <n v="1.1333333333333333"/>
    <n v="20"/>
    <x v="1"/>
    <s v="plays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x v="3476"/>
    <d v="2014-10-27T03:00:00"/>
    <b v="0"/>
    <n v="6"/>
    <b v="1"/>
    <s v="theater/plays"/>
    <n v="1.04"/>
    <n v="52"/>
    <x v="1"/>
    <s v="plays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x v="3477"/>
    <d v="2015-05-17T03:00:00"/>
    <b v="0"/>
    <n v="39"/>
    <b v="1"/>
    <s v="theater/plays"/>
    <n v="1.1533333333333333"/>
    <n v="53.230769230769234"/>
    <x v="1"/>
    <s v="plays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x v="3478"/>
    <d v="2015-03-16T21:00:00"/>
    <b v="0"/>
    <n v="57"/>
    <b v="1"/>
    <s v="theater/plays"/>
    <n v="1.1285000000000001"/>
    <n v="39.596491228070178"/>
    <x v="1"/>
    <s v="plays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x v="3479"/>
    <d v="2014-06-21T20:31:20"/>
    <b v="0"/>
    <n v="56"/>
    <b v="1"/>
    <s v="theater/plays"/>
    <n v="1.2786666666666666"/>
    <n v="34.25"/>
    <x v="1"/>
    <s v="plays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x v="3480"/>
    <d v="2015-07-10T21:00:00"/>
    <b v="0"/>
    <n v="13"/>
    <b v="1"/>
    <s v="theater/plays"/>
    <n v="1.4266666666666667"/>
    <n v="164.61538461538461"/>
    <x v="1"/>
    <s v="plays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x v="3481"/>
    <d v="2015-01-02T05:56:28"/>
    <b v="0"/>
    <n v="95"/>
    <b v="1"/>
    <s v="theater/plays"/>
    <n v="1.1879999999999999"/>
    <n v="125.05263157894737"/>
    <x v="1"/>
    <s v="plays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x v="3482"/>
    <d v="2014-07-06T18:31:06"/>
    <b v="0"/>
    <n v="80"/>
    <b v="1"/>
    <s v="theater/plays"/>
    <n v="1.3833333333333333"/>
    <n v="51.875"/>
    <x v="1"/>
    <s v="plays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x v="3483"/>
    <d v="2014-07-03T16:03:01"/>
    <b v="0"/>
    <n v="133"/>
    <b v="1"/>
    <s v="theater/plays"/>
    <n v="1.599402985074627"/>
    <n v="40.285714285714285"/>
    <x v="1"/>
    <s v="plays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x v="3484"/>
    <d v="2016-06-15T18:14:59"/>
    <b v="0"/>
    <n v="44"/>
    <b v="1"/>
    <s v="theater/plays"/>
    <n v="1.1424000000000001"/>
    <n v="64.909090909090907"/>
    <x v="1"/>
    <s v="plays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x v="3485"/>
    <d v="2016-02-02T16:38:00"/>
    <b v="0"/>
    <n v="30"/>
    <b v="1"/>
    <s v="theater/plays"/>
    <n v="1.0060606060606061"/>
    <n v="55.333333333333336"/>
    <x v="1"/>
    <s v="plays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x v="3486"/>
    <d v="2015-06-03T06:59:00"/>
    <b v="0"/>
    <n v="56"/>
    <b v="1"/>
    <s v="theater/plays"/>
    <n v="1.552"/>
    <n v="83.142857142857139"/>
    <x v="1"/>
    <s v="plays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x v="3487"/>
    <d v="2015-06-24T22:34:12"/>
    <b v="0"/>
    <n v="66"/>
    <b v="1"/>
    <s v="theater/plays"/>
    <n v="1.2775000000000001"/>
    <n v="38.712121212121211"/>
    <x v="1"/>
    <s v="plays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x v="3488"/>
    <d v="2015-04-17T16:00:00"/>
    <b v="0"/>
    <n v="29"/>
    <b v="1"/>
    <s v="theater/plays"/>
    <n v="1.212"/>
    <n v="125.37931034482759"/>
    <x v="1"/>
    <s v="plays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x v="3489"/>
    <d v="2014-05-24T21:00:00"/>
    <b v="0"/>
    <n v="72"/>
    <b v="1"/>
    <s v="theater/plays"/>
    <n v="1.127"/>
    <n v="78.263888888888886"/>
    <x v="1"/>
    <s v="plays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x v="3490"/>
    <d v="2016-04-13T19:15:24"/>
    <b v="0"/>
    <n v="27"/>
    <b v="1"/>
    <s v="theater/plays"/>
    <n v="1.2749999999999999"/>
    <n v="47.222222222222221"/>
    <x v="1"/>
    <s v="plays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x v="3491"/>
    <d v="2015-05-18T05:59:44"/>
    <b v="0"/>
    <n v="10"/>
    <b v="1"/>
    <s v="theater/plays"/>
    <n v="1.5820000000000001"/>
    <n v="79.099999999999994"/>
    <x v="1"/>
    <s v="plays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x v="3492"/>
    <d v="2015-10-26T00:13:17"/>
    <b v="0"/>
    <n v="35"/>
    <b v="1"/>
    <s v="theater/plays"/>
    <n v="1.0526894736842105"/>
    <n v="114.29199999999999"/>
    <x v="1"/>
    <s v="plays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x v="3493"/>
    <d v="2014-08-17T05:11:00"/>
    <b v="0"/>
    <n v="29"/>
    <b v="1"/>
    <s v="theater/plays"/>
    <n v="1"/>
    <n v="51.724137931034484"/>
    <x v="1"/>
    <s v="plays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x v="3494"/>
    <d v="2016-11-26T06:00:00"/>
    <b v="0"/>
    <n v="13"/>
    <b v="1"/>
    <s v="theater/plays"/>
    <n v="1"/>
    <n v="30.76923076923077"/>
    <x v="1"/>
    <s v="plays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x v="3495"/>
    <d v="2014-11-01T17:18:00"/>
    <b v="0"/>
    <n v="72"/>
    <b v="1"/>
    <s v="theater/plays"/>
    <n v="1.0686"/>
    <n v="74.208333333333329"/>
    <x v="1"/>
    <s v="plays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x v="3496"/>
    <d v="2016-09-11T20:19:26"/>
    <b v="0"/>
    <n v="78"/>
    <b v="1"/>
    <s v="theater/plays"/>
    <n v="1.244"/>
    <n v="47.846153846153847"/>
    <x v="1"/>
    <s v="plays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x v="3497"/>
    <d v="2016-06-02T22:00:00"/>
    <b v="0"/>
    <n v="49"/>
    <b v="1"/>
    <s v="theater/plays"/>
    <n v="1.0870406189555126"/>
    <n v="34.408163265306122"/>
    <x v="1"/>
    <s v="plays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x v="3498"/>
    <d v="2016-05-28T21:44:00"/>
    <b v="0"/>
    <n v="42"/>
    <b v="1"/>
    <s v="theater/plays"/>
    <n v="1.0242424242424242"/>
    <n v="40.238095238095241"/>
    <x v="1"/>
    <s v="plays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x v="3499"/>
    <d v="2015-07-01T06:59:00"/>
    <b v="0"/>
    <n v="35"/>
    <b v="1"/>
    <s v="theater/plays"/>
    <n v="1.0549999999999999"/>
    <n v="60.285714285714285"/>
    <x v="1"/>
    <s v="plays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x v="3500"/>
    <d v="2016-03-07T04:59:00"/>
    <b v="0"/>
    <n v="42"/>
    <b v="1"/>
    <s v="theater/plays"/>
    <n v="1.0629999999999999"/>
    <n v="25.30952380952381"/>
    <x v="1"/>
    <s v="plays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x v="3501"/>
    <d v="2015-09-11T18:19:55"/>
    <b v="0"/>
    <n v="42"/>
    <b v="1"/>
    <s v="theater/plays"/>
    <n v="1.0066666666666666"/>
    <n v="35.952380952380949"/>
    <x v="1"/>
    <s v="plays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x v="3502"/>
    <d v="2016-03-16T03:59:00"/>
    <b v="0"/>
    <n v="31"/>
    <b v="1"/>
    <s v="theater/plays"/>
    <n v="1.054"/>
    <n v="136"/>
    <x v="1"/>
    <s v="plays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x v="3503"/>
    <d v="2016-07-24T11:28:48"/>
    <b v="0"/>
    <n v="38"/>
    <b v="1"/>
    <s v="theater/plays"/>
    <n v="1.0755999999999999"/>
    <n v="70.763157894736835"/>
    <x v="1"/>
    <s v="plays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x v="3504"/>
    <d v="2015-11-19T18:58:11"/>
    <b v="0"/>
    <n v="8"/>
    <b v="1"/>
    <s v="theater/plays"/>
    <n v="1"/>
    <n v="125"/>
    <x v="1"/>
    <s v="plays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x v="3505"/>
    <d v="2014-05-13T04:00:00"/>
    <b v="0"/>
    <n v="39"/>
    <b v="1"/>
    <s v="theater/plays"/>
    <n v="1.0376000000000001"/>
    <n v="66.512820512820511"/>
    <x v="1"/>
    <s v="plays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x v="3506"/>
    <d v="2014-08-23T17:37:20"/>
    <b v="0"/>
    <n v="29"/>
    <b v="1"/>
    <s v="theater/plays"/>
    <n v="1.0149999999999999"/>
    <n v="105"/>
    <x v="1"/>
    <s v="plays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x v="3507"/>
    <d v="2016-05-31T22:08:57"/>
    <b v="0"/>
    <n v="72"/>
    <b v="1"/>
    <s v="theater/plays"/>
    <n v="1.044"/>
    <n v="145"/>
    <x v="1"/>
    <s v="plays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x v="3508"/>
    <d v="2016-05-10T21:00:00"/>
    <b v="0"/>
    <n v="15"/>
    <b v="1"/>
    <s v="theater/plays"/>
    <n v="1.8"/>
    <n v="12"/>
    <x v="1"/>
    <s v="plays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x v="3509"/>
    <d v="2014-11-21T04:55:00"/>
    <b v="0"/>
    <n v="33"/>
    <b v="1"/>
    <s v="theater/plays"/>
    <n v="1.0633333333333332"/>
    <n v="96.666666666666671"/>
    <x v="1"/>
    <s v="plays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x v="3510"/>
    <d v="2014-07-02T14:54:06"/>
    <b v="0"/>
    <n v="15"/>
    <b v="1"/>
    <s v="theater/plays"/>
    <n v="1.0055555555555555"/>
    <n v="60.333333333333336"/>
    <x v="1"/>
    <s v="plays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x v="3511"/>
    <d v="2014-11-07T18:30:00"/>
    <b v="0"/>
    <n v="19"/>
    <b v="1"/>
    <s v="theater/plays"/>
    <n v="1.012"/>
    <n v="79.89473684210526"/>
    <x v="1"/>
    <s v="plays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x v="3512"/>
    <d v="2015-04-23T11:53:12"/>
    <b v="0"/>
    <n v="17"/>
    <b v="1"/>
    <s v="theater/plays"/>
    <n v="1"/>
    <n v="58.823529411764703"/>
    <x v="1"/>
    <s v="plays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x v="3513"/>
    <d v="2014-06-04T04:59:00"/>
    <b v="0"/>
    <n v="44"/>
    <b v="1"/>
    <s v="theater/plays"/>
    <n v="1.1839285714285714"/>
    <n v="75.340909090909093"/>
    <x v="1"/>
    <s v="plays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x v="3514"/>
    <d v="2015-02-02T04:59:00"/>
    <b v="0"/>
    <n v="10"/>
    <b v="1"/>
    <s v="theater/plays"/>
    <n v="1.1000000000000001"/>
    <n v="55"/>
    <x v="1"/>
    <s v="plays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x v="3515"/>
    <d v="2015-05-31T18:32:51"/>
    <b v="0"/>
    <n v="46"/>
    <b v="1"/>
    <s v="theater/plays"/>
    <n v="1.0266666666666666"/>
    <n v="66.956521739130437"/>
    <x v="1"/>
    <s v="plays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x v="3516"/>
    <d v="2014-09-08T03:00:00"/>
    <b v="0"/>
    <n v="11"/>
    <b v="1"/>
    <s v="theater/plays"/>
    <n v="1"/>
    <n v="227.27272727272728"/>
    <x v="1"/>
    <s v="plays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x v="3517"/>
    <d v="2014-07-04T11:00:00"/>
    <b v="0"/>
    <n v="13"/>
    <b v="1"/>
    <s v="theater/plays"/>
    <n v="1"/>
    <n v="307.69230769230768"/>
    <x v="1"/>
    <s v="plays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x v="3518"/>
    <d v="2014-10-02T14:21:00"/>
    <b v="0"/>
    <n v="33"/>
    <b v="1"/>
    <s v="theater/plays"/>
    <n v="1.10046"/>
    <n v="50.020909090909093"/>
    <x v="1"/>
    <s v="plays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x v="3519"/>
    <d v="2015-03-04T14:22:30"/>
    <b v="0"/>
    <n v="28"/>
    <b v="1"/>
    <s v="theater/plays"/>
    <n v="1.0135000000000001"/>
    <n v="72.392857142857139"/>
    <x v="1"/>
    <s v="plays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x v="3520"/>
    <d v="2015-09-06T13:47:00"/>
    <b v="0"/>
    <n v="21"/>
    <b v="1"/>
    <s v="theater/plays"/>
    <n v="1.0075000000000001"/>
    <n v="95.952380952380949"/>
    <x v="1"/>
    <s v="plays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x v="3521"/>
    <d v="2014-09-29T08:40:20"/>
    <b v="0"/>
    <n v="13"/>
    <b v="1"/>
    <s v="theater/plays"/>
    <n v="1.6942857142857144"/>
    <n v="45.615384615384613"/>
    <x v="1"/>
    <s v="plays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x v="3522"/>
    <d v="2015-09-15T10:06:00"/>
    <b v="0"/>
    <n v="34"/>
    <b v="1"/>
    <s v="theater/plays"/>
    <n v="1"/>
    <n v="41.029411764705884"/>
    <x v="1"/>
    <s v="plays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x v="3523"/>
    <d v="2016-09-25T23:00:00"/>
    <b v="0"/>
    <n v="80"/>
    <b v="1"/>
    <s v="theater/plays"/>
    <n v="1.1365000000000001"/>
    <n v="56.825000000000003"/>
    <x v="1"/>
    <s v="plays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x v="3524"/>
    <d v="2014-09-13T04:00:00"/>
    <b v="0"/>
    <n v="74"/>
    <b v="1"/>
    <s v="theater/plays"/>
    <n v="1.0156000000000001"/>
    <n v="137.24324324324326"/>
    <x v="1"/>
    <s v="plays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x v="3525"/>
    <d v="2015-08-09T16:00:00"/>
    <b v="0"/>
    <n v="7"/>
    <b v="1"/>
    <s v="theater/plays"/>
    <n v="1.06"/>
    <n v="75.714285714285708"/>
    <x v="1"/>
    <s v="plays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x v="3526"/>
    <d v="2016-04-28T05:59:00"/>
    <b v="0"/>
    <n v="34"/>
    <b v="1"/>
    <s v="theater/plays"/>
    <n v="1.02"/>
    <n v="99"/>
    <x v="1"/>
    <s v="plays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x v="3527"/>
    <d v="2015-07-11T03:59:00"/>
    <b v="0"/>
    <n v="86"/>
    <b v="1"/>
    <s v="theater/plays"/>
    <n v="1.1691666666666667"/>
    <n v="81.569767441860463"/>
    <x v="1"/>
    <s v="plays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x v="3528"/>
    <d v="2017-01-18T12:01:58"/>
    <b v="0"/>
    <n v="37"/>
    <b v="1"/>
    <s v="theater/plays"/>
    <n v="1.0115151515151515"/>
    <n v="45.108108108108105"/>
    <x v="1"/>
    <s v="plays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x v="3529"/>
    <d v="2015-07-13T01:00:00"/>
    <b v="0"/>
    <n v="18"/>
    <b v="1"/>
    <s v="theater/plays"/>
    <n v="1.32"/>
    <n v="36.666666666666664"/>
    <x v="1"/>
    <s v="plays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x v="3530"/>
    <d v="2016-04-10T20:00:00"/>
    <b v="0"/>
    <n v="22"/>
    <b v="1"/>
    <s v="theater/plays"/>
    <n v="1"/>
    <n v="125"/>
    <x v="1"/>
    <s v="plays"/>
  </r>
  <r>
    <n v="3531"/>
    <s v="The Reinvention of Lily Johnson"/>
    <s v="A political comedy for a crazy election year"/>
    <n v="1000"/>
    <n v="1280"/>
    <x v="0"/>
    <s v="US"/>
    <s v="USD"/>
    <n v="1467301334"/>
    <n v="1464709334"/>
    <x v="3531"/>
    <d v="2016-06-30T15:42:14"/>
    <b v="0"/>
    <n v="26"/>
    <b v="1"/>
    <s v="theater/plays"/>
    <n v="1.28"/>
    <n v="49.230769230769234"/>
    <x v="1"/>
    <s v="plays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x v="3532"/>
    <d v="2014-09-18T03:59:00"/>
    <b v="0"/>
    <n v="27"/>
    <b v="1"/>
    <s v="theater/plays"/>
    <n v="1.1895833333333334"/>
    <n v="42.296296296296298"/>
    <x v="1"/>
    <s v="plays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x v="3533"/>
    <d v="2015-11-11T19:16:07"/>
    <b v="0"/>
    <n v="8"/>
    <b v="1"/>
    <s v="theater/plays"/>
    <n v="1.262"/>
    <n v="78.875"/>
    <x v="1"/>
    <s v="plays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x v="3534"/>
    <d v="2015-10-01T15:00:23"/>
    <b v="0"/>
    <n v="204"/>
    <b v="1"/>
    <s v="theater/plays"/>
    <n v="1.5620000000000001"/>
    <n v="38.284313725490193"/>
    <x v="1"/>
    <s v="plays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x v="3535"/>
    <d v="2015-10-02T18:00:00"/>
    <b v="0"/>
    <n v="46"/>
    <b v="1"/>
    <s v="theater/plays"/>
    <n v="1.0315000000000001"/>
    <n v="44.847826086956523"/>
    <x v="1"/>
    <s v="plays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x v="3536"/>
    <d v="2015-12-20T11:59:00"/>
    <b v="0"/>
    <n v="17"/>
    <b v="1"/>
    <s v="theater/plays"/>
    <n v="1.5333333333333334"/>
    <n v="13.529411764705882"/>
    <x v="1"/>
    <s v="plays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x v="3537"/>
    <d v="2014-11-17T07:59:00"/>
    <b v="0"/>
    <n v="28"/>
    <b v="1"/>
    <s v="theater/plays"/>
    <n v="1.8044444444444445"/>
    <n v="43.5"/>
    <x v="1"/>
    <s v="plays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x v="3538"/>
    <d v="2016-08-17T10:05:40"/>
    <b v="0"/>
    <n v="83"/>
    <b v="1"/>
    <s v="theater/plays"/>
    <n v="1.2845"/>
    <n v="30.951807228915662"/>
    <x v="1"/>
    <s v="plays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x v="3539"/>
    <d v="2016-09-08T18:08:42"/>
    <b v="0"/>
    <n v="13"/>
    <b v="1"/>
    <s v="theater/plays"/>
    <n v="1.1966666666666668"/>
    <n v="55.230769230769234"/>
    <x v="1"/>
    <s v="plays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x v="3540"/>
    <d v="2016-06-26T00:04:51"/>
    <b v="0"/>
    <n v="8"/>
    <b v="1"/>
    <s v="theater/plays"/>
    <n v="1.23"/>
    <n v="46.125"/>
    <x v="1"/>
    <s v="plays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x v="3541"/>
    <d v="2015-08-31T17:31:15"/>
    <b v="0"/>
    <n v="32"/>
    <b v="1"/>
    <s v="theater/plays"/>
    <n v="1.05"/>
    <n v="39.375"/>
    <x v="1"/>
    <s v="plays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x v="3542"/>
    <d v="2014-09-07T14:23:42"/>
    <b v="0"/>
    <n v="85"/>
    <b v="1"/>
    <s v="theater/plays"/>
    <n v="1.0223636363636364"/>
    <n v="66.152941176470591"/>
    <x v="1"/>
    <s v="plays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x v="3543"/>
    <d v="2015-06-25T18:07:39"/>
    <b v="0"/>
    <n v="29"/>
    <b v="1"/>
    <s v="theater/plays"/>
    <n v="1.0466666666666666"/>
    <n v="54.137931034482762"/>
    <x v="1"/>
    <s v="plays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x v="3544"/>
    <d v="2015-03-07T19:57:37"/>
    <b v="0"/>
    <n v="24"/>
    <b v="1"/>
    <s v="theater/plays"/>
    <n v="1"/>
    <n v="104.16666666666667"/>
    <x v="1"/>
    <s v="plays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x v="3545"/>
    <d v="2015-04-11T19:22:39"/>
    <b v="0"/>
    <n v="8"/>
    <b v="1"/>
    <s v="theater/plays"/>
    <n v="1.004"/>
    <n v="31.375"/>
    <x v="1"/>
    <s v="plays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x v="3546"/>
    <d v="2015-04-01T03:59:00"/>
    <b v="0"/>
    <n v="19"/>
    <b v="1"/>
    <s v="theater/plays"/>
    <n v="1.0227272727272727"/>
    <n v="59.210526315789473"/>
    <x v="1"/>
    <s v="plays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x v="3547"/>
    <d v="2016-05-14T03:59:00"/>
    <b v="0"/>
    <n v="336"/>
    <b v="1"/>
    <s v="theater/plays"/>
    <n v="1.1440928571428572"/>
    <n v="119.17633928571429"/>
    <x v="1"/>
    <s v="plays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x v="3548"/>
    <d v="2016-03-05T01:00:00"/>
    <b v="0"/>
    <n v="13"/>
    <b v="1"/>
    <s v="theater/plays"/>
    <n v="1.019047619047619"/>
    <n v="164.61538461538461"/>
    <x v="1"/>
    <s v="plays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x v="3549"/>
    <d v="2015-09-04T09:27:53"/>
    <b v="0"/>
    <n v="42"/>
    <b v="1"/>
    <s v="theater/plays"/>
    <n v="1.02"/>
    <n v="24.285714285714285"/>
    <x v="1"/>
    <s v="plays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x v="3550"/>
    <d v="2016-05-02T21:26:38"/>
    <b v="0"/>
    <n v="64"/>
    <b v="1"/>
    <s v="theater/plays"/>
    <n v="1.048"/>
    <n v="40.9375"/>
    <x v="1"/>
    <s v="plays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x v="3551"/>
    <d v="2014-05-22T22:07:00"/>
    <b v="0"/>
    <n v="25"/>
    <b v="1"/>
    <s v="theater/plays"/>
    <n v="1.0183333333333333"/>
    <n v="61.1"/>
    <x v="1"/>
    <s v="plays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x v="3552"/>
    <d v="2014-06-28T14:05:24"/>
    <b v="0"/>
    <n v="20"/>
    <b v="1"/>
    <s v="theater/plays"/>
    <n v="1"/>
    <n v="38.65"/>
    <x v="1"/>
    <s v="plays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x v="3553"/>
    <d v="2015-08-12T00:00:00"/>
    <b v="0"/>
    <n v="104"/>
    <b v="1"/>
    <s v="theater/plays"/>
    <n v="1.0627272727272727"/>
    <n v="56.20192307692308"/>
    <x v="1"/>
    <s v="plays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x v="3554"/>
    <d v="2015-02-11T17:00:00"/>
    <b v="0"/>
    <n v="53"/>
    <b v="1"/>
    <s v="theater/plays"/>
    <n v="1.1342219999999998"/>
    <n v="107.00207547169811"/>
    <x v="1"/>
    <s v="plays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x v="3555"/>
    <d v="2016-11-17T11:36:34"/>
    <b v="0"/>
    <n v="14"/>
    <b v="1"/>
    <s v="theater/plays"/>
    <n v="1"/>
    <n v="171.42857142857142"/>
    <x v="1"/>
    <s v="plays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x v="3556"/>
    <d v="2014-08-17T15:35:24"/>
    <b v="0"/>
    <n v="20"/>
    <b v="1"/>
    <s v="theater/plays"/>
    <n v="1.0045454545454546"/>
    <n v="110.5"/>
    <x v="1"/>
    <s v="plays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x v="3557"/>
    <d v="2014-05-05T06:38:31"/>
    <b v="0"/>
    <n v="558"/>
    <b v="1"/>
    <s v="theater/plays"/>
    <n v="1.0003599999999999"/>
    <n v="179.27598566308242"/>
    <x v="1"/>
    <s v="plays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x v="3558"/>
    <d v="2015-06-26T21:00:00"/>
    <b v="0"/>
    <n v="22"/>
    <b v="1"/>
    <s v="theater/plays"/>
    <n v="1.44"/>
    <n v="22.90909090909091"/>
    <x v="1"/>
    <s v="plays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x v="3559"/>
    <d v="2015-07-31T08:58:00"/>
    <b v="0"/>
    <n v="24"/>
    <b v="1"/>
    <s v="theater/plays"/>
    <n v="1.0349999999999999"/>
    <n v="43.125"/>
    <x v="1"/>
    <s v="plays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x v="3560"/>
    <d v="2015-05-27T02:45:00"/>
    <b v="0"/>
    <n v="74"/>
    <b v="1"/>
    <s v="theater/plays"/>
    <n v="1.0843750000000001"/>
    <n v="46.891891891891895"/>
    <x v="1"/>
    <s v="plays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x v="3561"/>
    <d v="2015-08-05T18:36:00"/>
    <b v="0"/>
    <n v="54"/>
    <b v="1"/>
    <s v="theater/plays"/>
    <n v="1.024"/>
    <n v="47.407407407407405"/>
    <x v="1"/>
    <s v="plays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x v="3562"/>
    <d v="2016-03-13T22:00:00"/>
    <b v="0"/>
    <n v="31"/>
    <b v="1"/>
    <s v="theater/plays"/>
    <n v="1.4888888888888889"/>
    <n v="15.129032258064516"/>
    <x v="1"/>
    <s v="plays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x v="3563"/>
    <d v="2016-08-01T19:00:00"/>
    <b v="0"/>
    <n v="25"/>
    <b v="1"/>
    <s v="theater/plays"/>
    <n v="1.0549000000000002"/>
    <n v="21.098000000000003"/>
    <x v="1"/>
    <s v="plays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x v="3564"/>
    <d v="2015-10-05T16:00:00"/>
    <b v="0"/>
    <n v="17"/>
    <b v="1"/>
    <s v="theater/plays"/>
    <n v="1.0049999999999999"/>
    <n v="59.117647058823529"/>
    <x v="1"/>
    <s v="plays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x v="3565"/>
    <d v="2014-12-31T17:50:08"/>
    <b v="0"/>
    <n v="12"/>
    <b v="1"/>
    <s v="theater/plays"/>
    <n v="1.3055555555555556"/>
    <n v="97.916666666666671"/>
    <x v="1"/>
    <s v="plays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x v="3566"/>
    <d v="2015-01-23T12:11:23"/>
    <b v="0"/>
    <n v="38"/>
    <b v="1"/>
    <s v="theater/plays"/>
    <n v="1.0475000000000001"/>
    <n v="55.131578947368418"/>
    <x v="1"/>
    <s v="plays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x v="3567"/>
    <d v="2015-06-10T19:27:24"/>
    <b v="0"/>
    <n v="41"/>
    <b v="1"/>
    <s v="theater/plays"/>
    <n v="1.0880000000000001"/>
    <n v="26.536585365853657"/>
    <x v="1"/>
    <s v="plays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x v="3568"/>
    <d v="2014-09-17T17:46:34"/>
    <b v="0"/>
    <n v="19"/>
    <b v="1"/>
    <s v="theater/plays"/>
    <n v="1.1100000000000001"/>
    <n v="58.421052631578945"/>
    <x v="1"/>
    <s v="plays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x v="3569"/>
    <d v="2015-01-08T16:31:36"/>
    <b v="0"/>
    <n v="41"/>
    <b v="1"/>
    <s v="theater/plays"/>
    <n v="1.0047999999999999"/>
    <n v="122.53658536585365"/>
    <x v="1"/>
    <s v="plays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x v="3570"/>
    <d v="2014-12-31T07:00:00"/>
    <b v="0"/>
    <n v="26"/>
    <b v="1"/>
    <s v="theater/plays"/>
    <n v="1.1435"/>
    <n v="87.961538461538467"/>
    <x v="1"/>
    <s v="plays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x v="3571"/>
    <d v="2014-10-30T20:36:53"/>
    <b v="0"/>
    <n v="25"/>
    <b v="1"/>
    <s v="theater/plays"/>
    <n v="1.2206666666666666"/>
    <n v="73.239999999999995"/>
    <x v="1"/>
    <s v="plays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x v="3572"/>
    <d v="2015-06-21T13:41:22"/>
    <b v="0"/>
    <n v="9"/>
    <b v="1"/>
    <s v="theater/plays"/>
    <n v="1"/>
    <n v="55.555555555555557"/>
    <x v="1"/>
    <s v="plays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x v="3573"/>
    <d v="2014-11-08T10:00:46"/>
    <b v="0"/>
    <n v="78"/>
    <b v="1"/>
    <s v="theater/plays"/>
    <n v="1.028"/>
    <n v="39.53846153846154"/>
    <x v="1"/>
    <s v="plays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x v="3574"/>
    <d v="2014-11-13T23:37:28"/>
    <b v="0"/>
    <n v="45"/>
    <b v="1"/>
    <s v="theater/plays"/>
    <n v="1.0612068965517241"/>
    <n v="136.77777777777777"/>
    <x v="1"/>
    <s v="plays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x v="3575"/>
    <d v="2016-08-11T03:59:00"/>
    <b v="0"/>
    <n v="102"/>
    <b v="1"/>
    <s v="theater/plays"/>
    <n v="1.0133000000000001"/>
    <n v="99.343137254901961"/>
    <x v="1"/>
    <s v="plays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x v="3576"/>
    <d v="2016-12-05T14:10:54"/>
    <b v="0"/>
    <n v="5"/>
    <b v="1"/>
    <s v="theater/plays"/>
    <n v="1"/>
    <n v="20"/>
    <x v="1"/>
    <s v="plays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x v="3577"/>
    <d v="2015-04-26T06:28:00"/>
    <b v="0"/>
    <n v="27"/>
    <b v="1"/>
    <s v="theater/plays"/>
    <n v="1.3"/>
    <n v="28.888888888888889"/>
    <x v="1"/>
    <s v="plays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x v="3578"/>
    <d v="2016-04-30T17:36:17"/>
    <b v="0"/>
    <n v="37"/>
    <b v="1"/>
    <s v="theater/plays"/>
    <n v="1.0001333333333333"/>
    <n v="40.545945945945945"/>
    <x v="1"/>
    <s v="plays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x v="3579"/>
    <d v="2016-03-31T17:17:36"/>
    <b v="0"/>
    <n v="14"/>
    <b v="1"/>
    <s v="theater/plays"/>
    <n v="1"/>
    <n v="35.714285714285715"/>
    <x v="1"/>
    <s v="plays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x v="3580"/>
    <d v="2015-03-01T04:59:00"/>
    <b v="0"/>
    <n v="27"/>
    <b v="1"/>
    <s v="theater/plays"/>
    <n v="1.1388888888888888"/>
    <n v="37.962962962962962"/>
    <x v="1"/>
    <s v="plays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x v="3581"/>
    <d v="2014-07-30T11:18:30"/>
    <b v="0"/>
    <n v="45"/>
    <b v="1"/>
    <s v="theater/plays"/>
    <n v="1"/>
    <n v="33.333333333333336"/>
    <x v="1"/>
    <s v="plays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x v="3582"/>
    <d v="2016-04-05T02:18:02"/>
    <b v="0"/>
    <n v="49"/>
    <b v="1"/>
    <s v="theater/plays"/>
    <n v="2.87"/>
    <n v="58.571428571428569"/>
    <x v="1"/>
    <s v="plays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x v="3583"/>
    <d v="2016-04-18T09:13:25"/>
    <b v="0"/>
    <n v="24"/>
    <b v="1"/>
    <s v="theater/plays"/>
    <n v="1.085"/>
    <n v="135.625"/>
    <x v="1"/>
    <s v="plays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x v="3584"/>
    <d v="2015-07-13T07:35:44"/>
    <b v="0"/>
    <n v="112"/>
    <b v="1"/>
    <s v="theater/plays"/>
    <n v="1.155"/>
    <n v="30.9375"/>
    <x v="1"/>
    <s v="plays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x v="3585"/>
    <d v="2014-12-21T17:11:30"/>
    <b v="0"/>
    <n v="23"/>
    <b v="1"/>
    <s v="theater/plays"/>
    <n v="1.1911764705882353"/>
    <n v="176.08695652173913"/>
    <x v="1"/>
    <s v="plays"/>
  </r>
  <r>
    <n v="3586"/>
    <s v="Actors &amp; Musicians who are Blind or Autistic"/>
    <s v="See Theatre In A New Light"/>
    <n v="7500"/>
    <n v="8207"/>
    <x v="0"/>
    <s v="US"/>
    <s v="USD"/>
    <n v="1474649070"/>
    <n v="1469465070"/>
    <x v="3586"/>
    <d v="2016-09-23T16:44:30"/>
    <b v="0"/>
    <n v="54"/>
    <b v="1"/>
    <s v="theater/plays"/>
    <n v="1.0942666666666667"/>
    <n v="151.9814814814815"/>
    <x v="1"/>
    <s v="plays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x v="3587"/>
    <d v="2016-06-27T19:00:00"/>
    <b v="0"/>
    <n v="28"/>
    <b v="1"/>
    <s v="theater/plays"/>
    <n v="1.266"/>
    <n v="22.607142857142858"/>
    <x v="1"/>
    <s v="plays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x v="3588"/>
    <d v="2015-04-29T23:00:00"/>
    <b v="0"/>
    <n v="11"/>
    <b v="1"/>
    <s v="theater/plays"/>
    <n v="1.0049999999999999"/>
    <n v="18.272727272727273"/>
    <x v="1"/>
    <s v="plays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x v="3589"/>
    <d v="2015-05-26T15:32:27"/>
    <b v="0"/>
    <n v="62"/>
    <b v="1"/>
    <s v="theater/plays"/>
    <n v="1.2749999999999999"/>
    <n v="82.258064516129039"/>
    <x v="1"/>
    <s v="plays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x v="3590"/>
    <d v="2014-10-20T08:00:34"/>
    <b v="0"/>
    <n v="73"/>
    <b v="1"/>
    <s v="theater/plays"/>
    <n v="1.0005999999999999"/>
    <n v="68.534246575342465"/>
    <x v="1"/>
    <s v="plays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x v="3591"/>
    <d v="2015-01-24T04:59:00"/>
    <b v="0"/>
    <n v="18"/>
    <b v="1"/>
    <s v="theater/plays"/>
    <n v="1.75"/>
    <n v="68.055555555555557"/>
    <x v="1"/>
    <s v="plays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x v="3592"/>
    <d v="2015-02-11T04:59:00"/>
    <b v="0"/>
    <n v="35"/>
    <b v="1"/>
    <s v="theater/plays"/>
    <n v="1.2725"/>
    <n v="72.714285714285708"/>
    <x v="1"/>
    <s v="plays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x v="3593"/>
    <d v="2015-01-05T20:26:00"/>
    <b v="0"/>
    <n v="43"/>
    <b v="1"/>
    <s v="theater/plays"/>
    <n v="1.1063333333333334"/>
    <n v="77.186046511627907"/>
    <x v="1"/>
    <s v="plays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x v="3594"/>
    <d v="2016-09-04T01:36:22"/>
    <b v="0"/>
    <n v="36"/>
    <b v="1"/>
    <s v="theater/plays"/>
    <n v="1.2593749999999999"/>
    <n v="55.972222222222221"/>
    <x v="1"/>
    <s v="plays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x v="3595"/>
    <d v="2015-03-13T06:59:00"/>
    <b v="0"/>
    <n v="62"/>
    <b v="1"/>
    <s v="theater/plays"/>
    <n v="1.1850000000000001"/>
    <n v="49.693548387096776"/>
    <x v="1"/>
    <s v="plays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x v="3596"/>
    <d v="2014-08-26T17:09:42"/>
    <b v="0"/>
    <n v="15"/>
    <b v="1"/>
    <s v="theater/plays"/>
    <n v="1.0772727272727274"/>
    <n v="79"/>
    <x v="1"/>
    <s v="plays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x v="3597"/>
    <d v="2016-03-03T05:59:00"/>
    <b v="0"/>
    <n v="33"/>
    <b v="1"/>
    <s v="theater/plays"/>
    <n v="1.026"/>
    <n v="77.727272727272734"/>
    <x v="1"/>
    <s v="plays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x v="3598"/>
    <d v="2014-09-03T04:59:00"/>
    <b v="0"/>
    <n v="27"/>
    <b v="1"/>
    <s v="theater/plays"/>
    <n v="1.101"/>
    <n v="40.777777777777779"/>
    <x v="1"/>
    <s v="plays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x v="3599"/>
    <d v="2015-08-30T00:00:00"/>
    <b v="0"/>
    <n v="17"/>
    <b v="1"/>
    <s v="theater/plays"/>
    <n v="2.02"/>
    <n v="59.411764705882355"/>
    <x v="1"/>
    <s v="plays"/>
  </r>
  <r>
    <n v="3600"/>
    <s v="Pariah"/>
    <s v="The First Play From The Man Who Brought You The Black James Bond!"/>
    <n v="10"/>
    <n v="13"/>
    <x v="0"/>
    <s v="US"/>
    <s v="USD"/>
    <n v="1476390164"/>
    <n v="1473970964"/>
    <x v="3600"/>
    <d v="2016-10-13T20:22:44"/>
    <b v="0"/>
    <n v="4"/>
    <b v="1"/>
    <s v="theater/plays"/>
    <n v="1.3"/>
    <n v="3.25"/>
    <x v="1"/>
    <s v="plays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x v="3601"/>
    <d v="2015-01-16T23:58:02"/>
    <b v="0"/>
    <n v="53"/>
    <b v="1"/>
    <s v="theater/plays"/>
    <n v="1.0435000000000001"/>
    <n v="39.377358490566039"/>
    <x v="1"/>
    <s v="plays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x v="3602"/>
    <d v="2016-05-17T21:27:59"/>
    <b v="0"/>
    <n v="49"/>
    <b v="1"/>
    <s v="theater/plays"/>
    <n v="1.0004999999999999"/>
    <n v="81.673469387755105"/>
    <x v="1"/>
    <s v="plays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x v="3603"/>
    <d v="2015-11-05T21:44:40"/>
    <b v="0"/>
    <n v="57"/>
    <b v="1"/>
    <s v="theater/plays"/>
    <n v="1.7066666666666668"/>
    <n v="44.912280701754383"/>
    <x v="1"/>
    <s v="plays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x v="3604"/>
    <d v="2016-04-29T06:59:00"/>
    <b v="0"/>
    <n v="69"/>
    <b v="1"/>
    <s v="theater/plays"/>
    <n v="1.1283333333333334"/>
    <n v="49.05797101449275"/>
    <x v="1"/>
    <s v="plays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x v="3605"/>
    <d v="2016-02-13T19:02:06"/>
    <b v="0"/>
    <n v="15"/>
    <b v="1"/>
    <s v="theater/plays"/>
    <n v="1.84"/>
    <n v="30.666666666666668"/>
    <x v="1"/>
    <s v="plays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x v="3606"/>
    <d v="2016-08-14T14:30:57"/>
    <b v="0"/>
    <n v="64"/>
    <b v="1"/>
    <s v="theater/plays"/>
    <n v="1.3026666666666666"/>
    <n v="61.0625"/>
    <x v="1"/>
    <s v="plays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x v="3607"/>
    <d v="2015-12-15T00:00:00"/>
    <b v="0"/>
    <n v="20"/>
    <b v="1"/>
    <s v="theater/plays"/>
    <n v="1.0545454545454545"/>
    <n v="29"/>
    <x v="1"/>
    <s v="plays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x v="3608"/>
    <d v="2016-06-17T14:00:00"/>
    <b v="0"/>
    <n v="27"/>
    <b v="1"/>
    <s v="theater/plays"/>
    <n v="1"/>
    <n v="29.62962962962963"/>
    <x v="1"/>
    <s v="plays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x v="3609"/>
    <d v="2016-03-30T22:48:05"/>
    <b v="0"/>
    <n v="21"/>
    <b v="1"/>
    <s v="theater/plays"/>
    <n v="1.5331632653061225"/>
    <n v="143.0952380952381"/>
    <x v="1"/>
    <s v="plays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x v="3610"/>
    <d v="2015-08-17T10:22:16"/>
    <b v="0"/>
    <n v="31"/>
    <b v="1"/>
    <s v="theater/plays"/>
    <n v="1.623"/>
    <n v="52.354838709677416"/>
    <x v="1"/>
    <s v="plays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x v="3611"/>
    <d v="2015-04-08T08:53:21"/>
    <b v="0"/>
    <n v="51"/>
    <b v="1"/>
    <s v="theater/plays"/>
    <n v="1.36"/>
    <n v="66.666666666666671"/>
    <x v="1"/>
    <s v="plays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x v="3612"/>
    <d v="2014-06-09T17:26:51"/>
    <b v="0"/>
    <n v="57"/>
    <b v="1"/>
    <s v="theater/plays"/>
    <n v="1.444"/>
    <n v="126.66666666666667"/>
    <x v="1"/>
    <s v="plays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x v="3613"/>
    <d v="2014-06-28T14:09:34"/>
    <b v="0"/>
    <n v="20"/>
    <b v="1"/>
    <s v="theater/plays"/>
    <n v="1"/>
    <n v="62.5"/>
    <x v="1"/>
    <s v="plays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x v="3614"/>
    <d v="2015-06-19T01:00:16"/>
    <b v="0"/>
    <n v="71"/>
    <b v="1"/>
    <s v="theater/plays"/>
    <n v="1.008"/>
    <n v="35.492957746478872"/>
    <x v="1"/>
    <s v="plays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x v="3615"/>
    <d v="2015-12-10T14:14:56"/>
    <b v="0"/>
    <n v="72"/>
    <b v="1"/>
    <s v="theater/plays"/>
    <n v="1.0680000000000001"/>
    <n v="37.083333333333336"/>
    <x v="1"/>
    <s v="plays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x v="3616"/>
    <d v="2015-03-19T21:47:44"/>
    <b v="0"/>
    <n v="45"/>
    <b v="1"/>
    <s v="theater/plays"/>
    <n v="1.248"/>
    <n v="69.333333333333329"/>
    <x v="1"/>
    <s v="plays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x v="3617"/>
    <d v="2017-02-28T00:00:00"/>
    <b v="0"/>
    <n v="51"/>
    <b v="1"/>
    <s v="theater/plays"/>
    <n v="1.1891891891891893"/>
    <n v="17.254901960784313"/>
    <x v="1"/>
    <s v="plays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x v="3618"/>
    <d v="2015-06-03T15:04:10"/>
    <b v="0"/>
    <n v="56"/>
    <b v="1"/>
    <s v="theater/plays"/>
    <n v="1.01"/>
    <n v="36.071428571428569"/>
    <x v="1"/>
    <s v="plays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x v="3619"/>
    <d v="2016-11-19T22:00:00"/>
    <b v="0"/>
    <n v="17"/>
    <b v="1"/>
    <s v="theater/plays"/>
    <n v="1.1299999999999999"/>
    <n v="66.470588235294116"/>
    <x v="1"/>
    <s v="plays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x v="3620"/>
    <d v="2015-03-05T04:00:00"/>
    <b v="0"/>
    <n v="197"/>
    <b v="1"/>
    <s v="theater/plays"/>
    <n v="1.0519047619047619"/>
    <n v="56.065989847715734"/>
    <x v="1"/>
    <s v="plays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x v="3621"/>
    <d v="2016-09-30T21:00:00"/>
    <b v="0"/>
    <n v="70"/>
    <b v="1"/>
    <s v="theater/plays"/>
    <n v="1.0973333333333333"/>
    <n v="47.028571428571432"/>
    <x v="1"/>
    <s v="plays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x v="3622"/>
    <d v="2014-09-28T03:23:00"/>
    <b v="0"/>
    <n v="21"/>
    <b v="1"/>
    <s v="theater/plays"/>
    <n v="1.00099"/>
    <n v="47.666190476190479"/>
    <x v="1"/>
    <s v="plays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x v="3623"/>
    <d v="2014-07-26T07:00:00"/>
    <b v="0"/>
    <n v="34"/>
    <b v="1"/>
    <s v="theater/plays"/>
    <n v="1.2"/>
    <n v="88.235294117647058"/>
    <x v="1"/>
    <s v="plays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x v="3624"/>
    <d v="2016-08-23T18:34:50"/>
    <b v="0"/>
    <n v="39"/>
    <b v="1"/>
    <s v="theater/plays"/>
    <n v="1.0493333333333332"/>
    <n v="80.717948717948715"/>
    <x v="1"/>
    <s v="plays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x v="3625"/>
    <d v="2015-07-02T15:39:37"/>
    <b v="0"/>
    <n v="78"/>
    <b v="1"/>
    <s v="theater/plays"/>
    <n v="1.0266666666666666"/>
    <n v="39.487179487179489"/>
    <x v="1"/>
    <s v="plays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x v="3626"/>
    <d v="2014-08-16T16:00:57"/>
    <b v="0"/>
    <n v="48"/>
    <b v="1"/>
    <s v="theater/plays"/>
    <n v="1.0182500000000001"/>
    <n v="84.854166666666671"/>
    <x v="1"/>
    <s v="plays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x v="3627"/>
    <d v="2016-05-21T03:59:00"/>
    <b v="0"/>
    <n v="29"/>
    <b v="1"/>
    <s v="theater/plays"/>
    <n v="1"/>
    <n v="68.965517241379317"/>
    <x v="1"/>
    <s v="plays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x v="3628"/>
    <d v="2015-12-13T20:59:56"/>
    <b v="0"/>
    <n v="0"/>
    <b v="0"/>
    <s v="theater/musical"/>
    <n v="0"/>
    <e v="#DIV/0!"/>
    <x v="1"/>
    <s v="musical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x v="3629"/>
    <d v="2016-05-05T17:00:00"/>
    <b v="0"/>
    <n v="2"/>
    <b v="0"/>
    <s v="theater/musical"/>
    <n v="1.9999999999999999E-6"/>
    <n v="1"/>
    <x v="1"/>
    <s v="musical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x v="3630"/>
    <d v="2014-11-29T21:19:50"/>
    <b v="0"/>
    <n v="1"/>
    <b v="0"/>
    <s v="theater/musical"/>
    <n v="3.3333333333333332E-4"/>
    <n v="1"/>
    <x v="1"/>
    <s v="musical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x v="3631"/>
    <d v="2014-09-23T03:59:00"/>
    <b v="0"/>
    <n v="59"/>
    <b v="0"/>
    <s v="theater/musical"/>
    <n v="0.51023391812865493"/>
    <n v="147.88135593220338"/>
    <x v="1"/>
    <s v="musical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x v="3632"/>
    <d v="2014-11-23T22:29:09"/>
    <b v="0"/>
    <n v="1"/>
    <b v="0"/>
    <s v="theater/musical"/>
    <n v="0.2"/>
    <n v="100"/>
    <x v="1"/>
    <s v="musical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x v="3633"/>
    <d v="2016-11-19T01:00:00"/>
    <b v="0"/>
    <n v="31"/>
    <b v="0"/>
    <s v="theater/musical"/>
    <n v="0.35239999999999999"/>
    <n v="56.838709677419352"/>
    <x v="1"/>
    <s v="musical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x v="3634"/>
    <d v="2017-01-14T03:59:00"/>
    <b v="0"/>
    <n v="18"/>
    <b v="0"/>
    <s v="theater/musical"/>
    <n v="4.2466666666666666E-2"/>
    <n v="176.94444444444446"/>
    <x v="1"/>
    <s v="musical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x v="3635"/>
    <d v="2016-04-20T21:11:16"/>
    <b v="0"/>
    <n v="10"/>
    <b v="0"/>
    <s v="theater/musical"/>
    <n v="0.36457142857142855"/>
    <n v="127.6"/>
    <x v="1"/>
    <s v="musical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x v="3636"/>
    <d v="2015-09-14T16:40:29"/>
    <b v="0"/>
    <n v="0"/>
    <b v="0"/>
    <s v="theater/musical"/>
    <n v="0"/>
    <e v="#DIV/0!"/>
    <x v="1"/>
    <s v="musical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x v="3637"/>
    <d v="2015-01-01T16:48:55"/>
    <b v="0"/>
    <n v="14"/>
    <b v="0"/>
    <s v="theater/musical"/>
    <n v="0.30866666666666664"/>
    <n v="66.142857142857139"/>
    <x v="1"/>
    <s v="musical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x v="3638"/>
    <d v="2015-04-19T15:08:52"/>
    <b v="0"/>
    <n v="2"/>
    <b v="0"/>
    <s v="theater/musical"/>
    <n v="6.545454545454546E-2"/>
    <n v="108"/>
    <x v="1"/>
    <s v="musical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x v="3639"/>
    <d v="2016-10-07T15:11:00"/>
    <b v="0"/>
    <n v="1"/>
    <b v="0"/>
    <s v="theater/musical"/>
    <n v="4.0000000000000003E-5"/>
    <n v="1"/>
    <x v="1"/>
    <s v="musical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x v="3640"/>
    <d v="2015-05-10T18:45:30"/>
    <b v="0"/>
    <n v="3"/>
    <b v="0"/>
    <s v="theater/musical"/>
    <n v="5.5E-2"/>
    <n v="18.333333333333332"/>
    <x v="1"/>
    <s v="musical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x v="3641"/>
    <d v="2014-10-05T05:00:00"/>
    <b v="0"/>
    <n v="0"/>
    <b v="0"/>
    <s v="theater/musical"/>
    <n v="0"/>
    <e v="#DIV/0!"/>
    <x v="1"/>
    <s v="musical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x v="3642"/>
    <d v="2015-11-30T17:00:00"/>
    <b v="0"/>
    <n v="2"/>
    <b v="0"/>
    <s v="theater/musical"/>
    <n v="2.1428571428571429E-2"/>
    <n v="7.5"/>
    <x v="1"/>
    <s v="musical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x v="3643"/>
    <d v="2015-11-17T04:27:19"/>
    <b v="0"/>
    <n v="0"/>
    <b v="0"/>
    <s v="theater/musical"/>
    <n v="0"/>
    <e v="#DIV/0!"/>
    <x v="1"/>
    <s v="musical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x v="3644"/>
    <d v="2016-03-08T04:59:00"/>
    <b v="0"/>
    <n v="12"/>
    <b v="0"/>
    <s v="theater/musical"/>
    <n v="0.16420000000000001"/>
    <n v="68.416666666666671"/>
    <x v="1"/>
    <s v="musical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x v="3645"/>
    <d v="2016-11-22T00:17:18"/>
    <b v="0"/>
    <n v="1"/>
    <b v="0"/>
    <s v="theater/musical"/>
    <n v="1E-3"/>
    <n v="1"/>
    <x v="1"/>
    <s v="musical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x v="3646"/>
    <d v="2015-06-16T23:30:00"/>
    <b v="0"/>
    <n v="8"/>
    <b v="0"/>
    <s v="theater/musical"/>
    <n v="4.8099999999999997E-2"/>
    <n v="60.125"/>
    <x v="1"/>
    <s v="musical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x v="3647"/>
    <d v="2016-09-30T17:58:47"/>
    <b v="0"/>
    <n v="2"/>
    <b v="0"/>
    <s v="theater/musical"/>
    <n v="0.06"/>
    <n v="15"/>
    <x v="1"/>
    <s v="musical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x v="3648"/>
    <d v="2014-10-05T07:00:45"/>
    <b v="0"/>
    <n v="73"/>
    <b v="1"/>
    <s v="theater/plays"/>
    <n v="1.003825"/>
    <n v="550.04109589041093"/>
    <x v="1"/>
    <s v="plays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x v="3649"/>
    <d v="2014-06-16T17:06:34"/>
    <b v="0"/>
    <n v="8"/>
    <b v="1"/>
    <s v="theater/plays"/>
    <n v="1.04"/>
    <n v="97.5"/>
    <x v="1"/>
    <s v="plays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x v="3650"/>
    <d v="2016-02-02T11:29:44"/>
    <b v="0"/>
    <n v="17"/>
    <b v="1"/>
    <s v="theater/plays"/>
    <n v="1"/>
    <n v="29.411764705882351"/>
    <x v="1"/>
    <s v="plays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x v="3651"/>
    <d v="2014-08-10T15:59:00"/>
    <b v="0"/>
    <n v="9"/>
    <b v="1"/>
    <s v="theater/plays"/>
    <n v="1.04"/>
    <n v="57.777777777777779"/>
    <x v="1"/>
    <s v="plays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x v="3652"/>
    <d v="2016-08-25T03:59:00"/>
    <b v="0"/>
    <n v="17"/>
    <b v="1"/>
    <s v="theater/plays"/>
    <n v="2.5066666666666668"/>
    <n v="44.235294117647058"/>
    <x v="1"/>
    <s v="plays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x v="3653"/>
    <d v="2015-08-05T08:43:27"/>
    <b v="0"/>
    <n v="33"/>
    <b v="1"/>
    <s v="theater/plays"/>
    <n v="1.0049999999999999"/>
    <n v="60.909090909090907"/>
    <x v="1"/>
    <s v="plays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x v="3654"/>
    <d v="2016-04-03T17:00:00"/>
    <b v="0"/>
    <n v="38"/>
    <b v="1"/>
    <s v="theater/plays"/>
    <n v="1.744"/>
    <n v="68.84210526315789"/>
    <x v="1"/>
    <s v="plays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x v="3655"/>
    <d v="2015-07-18T06:59:00"/>
    <b v="0"/>
    <n v="79"/>
    <b v="1"/>
    <s v="theater/plays"/>
    <n v="1.1626000000000001"/>
    <n v="73.582278481012665"/>
    <x v="1"/>
    <s v="plays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x v="3656"/>
    <d v="2017-02-01T22:59:00"/>
    <b v="0"/>
    <n v="46"/>
    <b v="1"/>
    <s v="theater/plays"/>
    <n v="1.0582"/>
    <n v="115.02173913043478"/>
    <x v="1"/>
    <s v="plays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x v="3657"/>
    <d v="2016-06-01T21:42:00"/>
    <b v="0"/>
    <n v="20"/>
    <b v="1"/>
    <s v="theater/plays"/>
    <n v="1.1074999999999999"/>
    <n v="110.75"/>
    <x v="1"/>
    <s v="plays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x v="3658"/>
    <d v="2014-07-02T03:59:00"/>
    <b v="0"/>
    <n v="20"/>
    <b v="1"/>
    <s v="theater/plays"/>
    <n v="1.0066666666666666"/>
    <n v="75.5"/>
    <x v="1"/>
    <s v="plays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x v="3659"/>
    <d v="2015-03-19T14:39:00"/>
    <b v="0"/>
    <n v="13"/>
    <b v="1"/>
    <s v="theater/plays"/>
    <n v="1.0203333333333333"/>
    <n v="235.46153846153845"/>
    <x v="1"/>
    <s v="plays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x v="3660"/>
    <d v="2014-12-23T21:08:45"/>
    <b v="0"/>
    <n v="22"/>
    <b v="1"/>
    <s v="theater/plays"/>
    <n v="1"/>
    <n v="11.363636363636363"/>
    <x v="1"/>
    <s v="plays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x v="3661"/>
    <d v="2016-04-10T04:00:00"/>
    <b v="0"/>
    <n v="36"/>
    <b v="1"/>
    <s v="theater/plays"/>
    <n v="1.1100000000000001"/>
    <n v="92.5"/>
    <x v="1"/>
    <s v="plays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x v="3662"/>
    <d v="2015-03-31T04:16:54"/>
    <b v="0"/>
    <n v="40"/>
    <b v="1"/>
    <s v="theater/plays"/>
    <n v="1.0142500000000001"/>
    <n v="202.85"/>
    <x v="1"/>
    <s v="plays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x v="3663"/>
    <d v="2016-12-21T11:50:30"/>
    <b v="0"/>
    <n v="9"/>
    <b v="1"/>
    <s v="theater/plays"/>
    <n v="1.04"/>
    <n v="26"/>
    <x v="1"/>
    <s v="plays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x v="3664"/>
    <d v="2016-06-16T05:58:09"/>
    <b v="0"/>
    <n v="19"/>
    <b v="1"/>
    <s v="theater/plays"/>
    <n v="1.09375"/>
    <n v="46.05263157894737"/>
    <x v="1"/>
    <s v="plays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x v="3665"/>
    <d v="2015-10-28T19:54:00"/>
    <b v="0"/>
    <n v="14"/>
    <b v="1"/>
    <s v="theater/plays"/>
    <n v="1.1516129032258065"/>
    <n v="51"/>
    <x v="1"/>
    <s v="plays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x v="3666"/>
    <d v="2014-07-24T07:00:00"/>
    <b v="0"/>
    <n v="38"/>
    <b v="1"/>
    <s v="theater/plays"/>
    <n v="1"/>
    <n v="31.578947368421051"/>
    <x v="1"/>
    <s v="plays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x v="3667"/>
    <d v="2015-07-18T23:16:59"/>
    <b v="0"/>
    <n v="58"/>
    <b v="1"/>
    <s v="theater/plays"/>
    <n v="1.0317033333333334"/>
    <n v="53.363965517241382"/>
    <x v="1"/>
    <s v="plays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x v="3668"/>
    <d v="2015-07-23T18:33:00"/>
    <b v="0"/>
    <n v="28"/>
    <b v="1"/>
    <s v="theater/plays"/>
    <n v="1.0349999999999999"/>
    <n v="36.964285714285715"/>
    <x v="1"/>
    <s v="plays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x v="3669"/>
    <d v="2015-06-11T16:12:17"/>
    <b v="0"/>
    <n v="17"/>
    <b v="1"/>
    <s v="theater/plays"/>
    <n v="1.3819999999999999"/>
    <n v="81.294117647058826"/>
    <x v="1"/>
    <s v="plays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x v="3670"/>
    <d v="2015-05-31T23:00:00"/>
    <b v="0"/>
    <n v="12"/>
    <b v="1"/>
    <s v="theater/plays"/>
    <n v="1.0954545454545455"/>
    <n v="20.083333333333332"/>
    <x v="1"/>
    <s v="plays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x v="3671"/>
    <d v="2014-07-21T03:59:00"/>
    <b v="0"/>
    <n v="40"/>
    <b v="1"/>
    <s v="theater/plays"/>
    <n v="1.0085714285714287"/>
    <n v="88.25"/>
    <x v="1"/>
    <s v="plays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x v="3672"/>
    <d v="2014-09-26T22:43:04"/>
    <b v="0"/>
    <n v="57"/>
    <b v="1"/>
    <s v="theater/plays"/>
    <n v="1.0153333333333334"/>
    <n v="53.438596491228068"/>
    <x v="1"/>
    <s v="plays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x v="3673"/>
    <d v="2014-11-05T12:52:00"/>
    <b v="0"/>
    <n v="114"/>
    <b v="1"/>
    <s v="theater/plays"/>
    <n v="1.13625"/>
    <n v="39.868421052631582"/>
    <x v="1"/>
    <s v="plays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x v="3674"/>
    <d v="2016-09-03T20:57:09"/>
    <b v="0"/>
    <n v="31"/>
    <b v="1"/>
    <s v="theater/plays"/>
    <n v="1"/>
    <n v="145.16129032258064"/>
    <x v="1"/>
    <s v="plays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x v="3675"/>
    <d v="2016-05-15T23:00:00"/>
    <b v="0"/>
    <n v="3"/>
    <b v="1"/>
    <s v="theater/plays"/>
    <n v="1.4"/>
    <n v="23.333333333333332"/>
    <x v="1"/>
    <s v="plays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x v="3676"/>
    <d v="2014-09-12T19:34:44"/>
    <b v="0"/>
    <n v="16"/>
    <b v="1"/>
    <s v="theater/plays"/>
    <n v="1.2875000000000001"/>
    <n v="64.375"/>
    <x v="1"/>
    <s v="plays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x v="3677"/>
    <d v="2014-07-03T03:59:00"/>
    <b v="0"/>
    <n v="199"/>
    <b v="1"/>
    <s v="theater/plays"/>
    <n v="1.0290416666666666"/>
    <n v="62.052763819095475"/>
    <x v="1"/>
    <s v="plays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x v="3678"/>
    <d v="2015-05-31T12:44:58"/>
    <b v="0"/>
    <n v="31"/>
    <b v="1"/>
    <s v="theater/plays"/>
    <n v="1.0249999999999999"/>
    <n v="66.129032258064512"/>
    <x v="1"/>
    <s v="plays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x v="3679"/>
    <d v="2014-07-01T04:59:00"/>
    <b v="0"/>
    <n v="30"/>
    <b v="1"/>
    <s v="theater/plays"/>
    <n v="1.101"/>
    <n v="73.400000000000006"/>
    <x v="1"/>
    <s v="plays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x v="3680"/>
    <d v="2016-10-05T10:53:54"/>
    <b v="0"/>
    <n v="34"/>
    <b v="1"/>
    <s v="theater/plays"/>
    <n v="1.1276666666666666"/>
    <n v="99.5"/>
    <x v="1"/>
    <s v="plays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x v="3681"/>
    <d v="2016-01-15T15:38:10"/>
    <b v="0"/>
    <n v="18"/>
    <b v="1"/>
    <s v="theater/plays"/>
    <n v="1.119"/>
    <n v="62.166666666666664"/>
    <x v="1"/>
    <s v="plays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x v="3682"/>
    <d v="2014-06-16T06:59:00"/>
    <b v="0"/>
    <n v="67"/>
    <b v="1"/>
    <s v="theater/plays"/>
    <n v="1.3919999999999999"/>
    <n v="62.328358208955223"/>
    <x v="1"/>
    <s v="plays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x v="3683"/>
    <d v="2016-10-20T02:48:16"/>
    <b v="0"/>
    <n v="66"/>
    <b v="1"/>
    <s v="theater/plays"/>
    <n v="1.1085714285714285"/>
    <n v="58.787878787878789"/>
    <x v="1"/>
    <s v="plays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x v="3684"/>
    <d v="2015-09-02T04:19:46"/>
    <b v="0"/>
    <n v="23"/>
    <b v="1"/>
    <s v="theater/plays"/>
    <n v="1.3906666666666667"/>
    <n v="45.347826086956523"/>
    <x v="1"/>
    <s v="plays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x v="3685"/>
    <d v="2014-05-19T21:00:00"/>
    <b v="0"/>
    <n v="126"/>
    <b v="1"/>
    <s v="theater/plays"/>
    <n v="1.0569999999999999"/>
    <n v="41.944444444444443"/>
    <x v="1"/>
    <s v="plays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x v="3686"/>
    <d v="2015-08-29T03:59:00"/>
    <b v="0"/>
    <n v="6"/>
    <b v="1"/>
    <s v="theater/plays"/>
    <n v="1.0142857142857142"/>
    <n v="59.166666666666664"/>
    <x v="1"/>
    <s v="plays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x v="3687"/>
    <d v="2014-06-27T05:14:15"/>
    <b v="0"/>
    <n v="25"/>
    <b v="1"/>
    <s v="theater/plays"/>
    <n v="1.0024500000000001"/>
    <n v="200.49"/>
    <x v="1"/>
    <s v="plays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x v="3688"/>
    <d v="2014-08-08T18:53:24"/>
    <b v="0"/>
    <n v="39"/>
    <b v="1"/>
    <s v="theater/plays"/>
    <n v="1.0916666666666666"/>
    <n v="83.974358974358978"/>
    <x v="1"/>
    <s v="plays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x v="3689"/>
    <d v="2015-06-21T22:25:00"/>
    <b v="0"/>
    <n v="62"/>
    <b v="1"/>
    <s v="theater/plays"/>
    <n v="1.1833333333333333"/>
    <n v="57.258064516129032"/>
    <x v="1"/>
    <s v="plays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x v="3690"/>
    <d v="2014-11-27T15:21:23"/>
    <b v="0"/>
    <n v="31"/>
    <b v="1"/>
    <s v="theater/plays"/>
    <n v="1.2"/>
    <n v="58.064516129032256"/>
    <x v="1"/>
    <s v="plays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x v="3691"/>
    <d v="2015-03-02T04:59:00"/>
    <b v="0"/>
    <n v="274"/>
    <b v="1"/>
    <s v="theater/plays"/>
    <n v="1.2796000000000001"/>
    <n v="186.80291970802921"/>
    <x v="1"/>
    <s v="plays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x v="3692"/>
    <d v="2014-09-19T00:00:00"/>
    <b v="0"/>
    <n v="17"/>
    <b v="1"/>
    <s v="theater/plays"/>
    <n v="1.26"/>
    <n v="74.117647058823536"/>
    <x v="1"/>
    <s v="plays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x v="3693"/>
    <d v="2015-11-30T22:30:00"/>
    <b v="0"/>
    <n v="14"/>
    <b v="1"/>
    <s v="theater/plays"/>
    <n v="1.2912912912912913"/>
    <n v="30.714285714285715"/>
    <x v="1"/>
    <s v="plays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x v="3694"/>
    <d v="2016-06-06T02:00:00"/>
    <b v="0"/>
    <n v="60"/>
    <b v="1"/>
    <s v="theater/plays"/>
    <n v="1.0742857142857143"/>
    <n v="62.666666666666664"/>
    <x v="1"/>
    <s v="plays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x v="3695"/>
    <d v="2015-01-11T20:53:30"/>
    <b v="0"/>
    <n v="33"/>
    <b v="1"/>
    <s v="theater/plays"/>
    <n v="1.00125"/>
    <n v="121.36363636363636"/>
    <x v="1"/>
    <s v="plays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x v="3696"/>
    <d v="2015-02-13T14:48:36"/>
    <b v="0"/>
    <n v="78"/>
    <b v="1"/>
    <s v="theater/plays"/>
    <n v="1.55"/>
    <n v="39.743589743589745"/>
    <x v="1"/>
    <s v="plays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x v="3697"/>
    <d v="2016-05-10T11:10:48"/>
    <b v="0"/>
    <n v="30"/>
    <b v="1"/>
    <s v="theater/plays"/>
    <n v="1.08"/>
    <n v="72"/>
    <x v="1"/>
    <s v="plays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x v="3698"/>
    <d v="2016-03-02T19:21:27"/>
    <b v="0"/>
    <n v="136"/>
    <b v="1"/>
    <s v="theater/plays"/>
    <n v="1.1052"/>
    <n v="40.632352941176471"/>
    <x v="1"/>
    <s v="plays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x v="3699"/>
    <d v="2014-10-15T14:26:56"/>
    <b v="0"/>
    <n v="40"/>
    <b v="1"/>
    <s v="theater/plays"/>
    <n v="1.008"/>
    <n v="63"/>
    <x v="1"/>
    <s v="plays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x v="3700"/>
    <d v="2014-09-30T16:00:00"/>
    <b v="0"/>
    <n v="18"/>
    <b v="1"/>
    <s v="theater/plays"/>
    <n v="1.212"/>
    <n v="33.666666666666664"/>
    <x v="1"/>
    <s v="plays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x v="3701"/>
    <d v="2015-06-04T12:59:53"/>
    <b v="0"/>
    <n v="39"/>
    <b v="1"/>
    <s v="theater/plays"/>
    <n v="1.0033333333333334"/>
    <n v="38.589743589743591"/>
    <x v="1"/>
    <s v="plays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x v="3702"/>
    <d v="2016-07-10T22:59:00"/>
    <b v="0"/>
    <n v="21"/>
    <b v="1"/>
    <s v="theater/plays"/>
    <n v="1.0916666666666666"/>
    <n v="155.95238095238096"/>
    <x v="1"/>
    <s v="plays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x v="3703"/>
    <d v="2016-08-13T06:59:00"/>
    <b v="0"/>
    <n v="30"/>
    <b v="1"/>
    <s v="theater/plays"/>
    <n v="1.2342857142857142"/>
    <n v="43.2"/>
    <x v="1"/>
    <s v="plays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x v="3704"/>
    <d v="2016-05-31T16:33:14"/>
    <b v="0"/>
    <n v="27"/>
    <b v="1"/>
    <s v="theater/plays"/>
    <n v="1.3633666666666666"/>
    <n v="15.148518518518518"/>
    <x v="1"/>
    <s v="plays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x v="3705"/>
    <d v="2014-06-23T18:00:00"/>
    <b v="0"/>
    <n v="35"/>
    <b v="1"/>
    <s v="theater/plays"/>
    <n v="1.0346657233816767"/>
    <n v="83.571428571428569"/>
    <x v="1"/>
    <s v="plays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x v="3706"/>
    <d v="2014-09-12T21:55:49"/>
    <b v="0"/>
    <n v="13"/>
    <b v="1"/>
    <s v="theater/plays"/>
    <n v="1.2133333333333334"/>
    <n v="140"/>
    <x v="1"/>
    <s v="plays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x v="3707"/>
    <d v="2016-07-22T05:26:00"/>
    <b v="0"/>
    <n v="23"/>
    <b v="1"/>
    <s v="theater/plays"/>
    <n v="1.86"/>
    <n v="80.869565217391298"/>
    <x v="1"/>
    <s v="plays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x v="3708"/>
    <d v="2014-07-04T03:24:46"/>
    <b v="0"/>
    <n v="39"/>
    <b v="1"/>
    <s v="theater/plays"/>
    <n v="3"/>
    <n v="53.846153846153847"/>
    <x v="1"/>
    <s v="plays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x v="3709"/>
    <d v="2014-06-25T16:59:06"/>
    <b v="0"/>
    <n v="35"/>
    <b v="1"/>
    <s v="theater/plays"/>
    <n v="1.0825"/>
    <n v="30.928571428571427"/>
    <x v="1"/>
    <s v="plays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x v="3710"/>
    <d v="2015-04-03T13:49:48"/>
    <b v="0"/>
    <n v="27"/>
    <b v="1"/>
    <s v="theater/plays"/>
    <n v="1.4115384615384616"/>
    <n v="67.962962962962962"/>
    <x v="1"/>
    <s v="plays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x v="3711"/>
    <d v="2014-06-15T16:00:00"/>
    <b v="0"/>
    <n v="21"/>
    <b v="1"/>
    <s v="theater/plays"/>
    <n v="1.1399999999999999"/>
    <n v="27.142857142857142"/>
    <x v="1"/>
    <s v="plays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x v="3712"/>
    <d v="2015-05-31T06:59:00"/>
    <b v="0"/>
    <n v="104"/>
    <b v="1"/>
    <s v="theater/plays"/>
    <n v="1.5373333333333334"/>
    <n v="110.86538461538461"/>
    <x v="1"/>
    <s v="plays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x v="3713"/>
    <d v="2016-06-04T17:42:46"/>
    <b v="0"/>
    <n v="19"/>
    <b v="1"/>
    <s v="theater/plays"/>
    <n v="1.0149999999999999"/>
    <n v="106.84210526315789"/>
    <x v="1"/>
    <s v="plays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x v="3714"/>
    <d v="2015-05-26T03:59:00"/>
    <b v="0"/>
    <n v="97"/>
    <b v="1"/>
    <s v="theater/plays"/>
    <n v="1.0235000000000001"/>
    <n v="105.51546391752578"/>
    <x v="1"/>
    <s v="plays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x v="3715"/>
    <d v="2015-03-31T12:52:00"/>
    <b v="0"/>
    <n v="27"/>
    <b v="1"/>
    <s v="theater/plays"/>
    <n v="1.0257142857142858"/>
    <n v="132.96296296296296"/>
    <x v="1"/>
    <s v="plays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x v="3716"/>
    <d v="2016-01-21T21:18:29"/>
    <b v="0"/>
    <n v="24"/>
    <b v="1"/>
    <s v="theater/plays"/>
    <n v="1.5575000000000001"/>
    <n v="51.916666666666664"/>
    <x v="1"/>
    <s v="plays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x v="3717"/>
    <d v="2015-05-09T20:47:29"/>
    <b v="0"/>
    <n v="13"/>
    <b v="1"/>
    <s v="theater/plays"/>
    <n v="1.0075000000000001"/>
    <n v="310"/>
    <x v="1"/>
    <s v="plays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x v="3718"/>
    <d v="2015-02-27T17:11:15"/>
    <b v="0"/>
    <n v="46"/>
    <b v="1"/>
    <s v="theater/plays"/>
    <n v="2.3940000000000001"/>
    <n v="26.021739130434781"/>
    <x v="1"/>
    <s v="plays"/>
  </r>
  <r>
    <n v="3719"/>
    <s v="Corium"/>
    <s v="A new piece of physical theatre about love, regret and longing."/>
    <n v="200"/>
    <n v="420"/>
    <x v="0"/>
    <s v="GB"/>
    <s v="GBP"/>
    <n v="1434994266"/>
    <n v="1432402266"/>
    <x v="3719"/>
    <d v="2015-06-22T17:31:06"/>
    <b v="0"/>
    <n v="4"/>
    <b v="1"/>
    <s v="theater/plays"/>
    <n v="2.1"/>
    <n v="105"/>
    <x v="1"/>
    <s v="plays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x v="3720"/>
    <d v="2015-07-02T23:50:06"/>
    <b v="0"/>
    <n v="40"/>
    <b v="1"/>
    <s v="theater/plays"/>
    <n v="1.0451515151515152"/>
    <n v="86.224999999999994"/>
    <x v="1"/>
    <s v="plays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x v="3721"/>
    <d v="2014-11-05T23:28:04"/>
    <b v="0"/>
    <n v="44"/>
    <b v="1"/>
    <s v="theater/plays"/>
    <n v="1.008"/>
    <n v="114.54545454545455"/>
    <x v="1"/>
    <s v="plays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x v="3722"/>
    <d v="2016-02-11T22:59:00"/>
    <b v="0"/>
    <n v="35"/>
    <b v="1"/>
    <s v="theater/plays"/>
    <n v="1.1120000000000001"/>
    <n v="47.657142857142858"/>
    <x v="1"/>
    <s v="plays"/>
  </r>
  <r>
    <n v="3723"/>
    <s v="Beauty and the Beast"/>
    <s v="Saltmine Theatre Company present Beauty and the Beast:"/>
    <n v="4500"/>
    <n v="4592"/>
    <x v="0"/>
    <s v="GB"/>
    <s v="GBP"/>
    <n v="1417374262"/>
    <n v="1414778662"/>
    <x v="3723"/>
    <d v="2014-11-30T19:04:22"/>
    <b v="0"/>
    <n v="63"/>
    <b v="1"/>
    <s v="theater/plays"/>
    <n v="1.0204444444444445"/>
    <n v="72.888888888888886"/>
    <x v="1"/>
    <s v="plays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x v="3724"/>
    <d v="2016-05-04T23:00:00"/>
    <b v="0"/>
    <n v="89"/>
    <b v="1"/>
    <s v="theater/plays"/>
    <n v="1.0254767441860466"/>
    <n v="49.545505617977533"/>
    <x v="1"/>
    <s v="plays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x v="3725"/>
    <d v="2016-02-18T21:30:00"/>
    <b v="0"/>
    <n v="15"/>
    <b v="1"/>
    <s v="theater/plays"/>
    <n v="1.27"/>
    <n v="25.4"/>
    <x v="1"/>
    <s v="plays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x v="3726"/>
    <d v="2016-04-29T21:00:00"/>
    <b v="0"/>
    <n v="46"/>
    <b v="1"/>
    <s v="theater/plays"/>
    <n v="3.3870588235294119"/>
    <n v="62.586956521739133"/>
    <x v="1"/>
    <s v="plays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x v="3727"/>
    <d v="2016-10-20T04:55:00"/>
    <b v="0"/>
    <n v="33"/>
    <b v="1"/>
    <s v="theater/plays"/>
    <n v="1.0075000000000001"/>
    <n v="61.060606060606062"/>
    <x v="1"/>
    <s v="plays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x v="3728"/>
    <d v="2015-08-19T04:06:16"/>
    <b v="0"/>
    <n v="31"/>
    <b v="0"/>
    <s v="theater/plays"/>
    <n v="9.3100000000000002E-2"/>
    <n v="60.064516129032256"/>
    <x v="1"/>
    <s v="plays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x v="3729"/>
    <d v="2015-03-23T03:55:12"/>
    <b v="0"/>
    <n v="5"/>
    <b v="0"/>
    <s v="theater/plays"/>
    <n v="7.2400000000000006E-2"/>
    <n v="72.400000000000006"/>
    <x v="1"/>
    <s v="plays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x v="3730"/>
    <d v="2015-08-17T16:15:59"/>
    <b v="0"/>
    <n v="1"/>
    <b v="0"/>
    <s v="theater/plays"/>
    <n v="0.1"/>
    <n v="100"/>
    <x v="1"/>
    <s v="plays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x v="3731"/>
    <d v="2015-01-10T03:23:00"/>
    <b v="0"/>
    <n v="12"/>
    <b v="0"/>
    <s v="theater/plays"/>
    <n v="0.11272727272727273"/>
    <n v="51.666666666666664"/>
    <x v="1"/>
    <s v="plays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x v="3732"/>
    <d v="2015-01-24T12:00:00"/>
    <b v="0"/>
    <n v="4"/>
    <b v="0"/>
    <s v="theater/plays"/>
    <n v="0.15411764705882353"/>
    <n v="32.75"/>
    <x v="1"/>
    <s v="plays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x v="3733"/>
    <d v="2015-04-18T22:30:00"/>
    <b v="0"/>
    <n v="0"/>
    <b v="0"/>
    <s v="theater/plays"/>
    <n v="0"/>
    <e v="#DIV/0!"/>
    <x v="1"/>
    <s v="plays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x v="3734"/>
    <d v="2015-05-25T21:38:16"/>
    <b v="0"/>
    <n v="7"/>
    <b v="0"/>
    <s v="theater/plays"/>
    <n v="0.28466666666666668"/>
    <n v="61"/>
    <x v="1"/>
    <s v="plays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x v="3735"/>
    <d v="2015-05-28T16:38:09"/>
    <b v="0"/>
    <n v="2"/>
    <b v="0"/>
    <s v="theater/plays"/>
    <n v="0.13333333333333333"/>
    <n v="10"/>
    <x v="1"/>
    <s v="plays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x v="3736"/>
    <d v="2015-03-23T18:00:00"/>
    <b v="0"/>
    <n v="1"/>
    <b v="0"/>
    <s v="theater/plays"/>
    <n v="6.6666666666666671E-3"/>
    <n v="10"/>
    <x v="1"/>
    <s v="plays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x v="3737"/>
    <d v="2015-11-12T06:59:00"/>
    <b v="0"/>
    <n v="4"/>
    <b v="0"/>
    <s v="theater/plays"/>
    <n v="0.21428571428571427"/>
    <n v="37.5"/>
    <x v="1"/>
    <s v="plays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x v="3738"/>
    <d v="2014-07-15T22:00:00"/>
    <b v="0"/>
    <n v="6"/>
    <b v="0"/>
    <s v="theater/plays"/>
    <n v="0.18"/>
    <n v="45"/>
    <x v="1"/>
    <s v="plays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x v="3739"/>
    <d v="2016-07-17T10:47:48"/>
    <b v="0"/>
    <n v="8"/>
    <b v="0"/>
    <s v="theater/plays"/>
    <n v="0.20125000000000001"/>
    <n v="100.625"/>
    <x v="1"/>
    <s v="plays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x v="3740"/>
    <d v="2014-08-12T01:53:58"/>
    <b v="0"/>
    <n v="14"/>
    <b v="0"/>
    <s v="theater/plays"/>
    <n v="0.17899999999999999"/>
    <n v="25.571428571428573"/>
    <x v="1"/>
    <s v="plays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x v="3741"/>
    <d v="2015-12-17T22:05:50"/>
    <b v="0"/>
    <n v="0"/>
    <b v="0"/>
    <s v="theater/plays"/>
    <n v="0"/>
    <e v="#DIV/0!"/>
    <x v="1"/>
    <s v="plays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x v="3742"/>
    <d v="2014-09-06T05:09:04"/>
    <b v="0"/>
    <n v="4"/>
    <b v="0"/>
    <s v="theater/plays"/>
    <n v="0.02"/>
    <n v="25"/>
    <x v="1"/>
    <s v="plays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x v="3743"/>
    <d v="2014-07-03T17:02:44"/>
    <b v="0"/>
    <n v="0"/>
    <b v="0"/>
    <s v="theater/plays"/>
    <n v="0"/>
    <e v="#DIV/0!"/>
    <x v="1"/>
    <s v="plays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x v="3744"/>
    <d v="2014-07-05T03:59:00"/>
    <b v="0"/>
    <n v="0"/>
    <b v="0"/>
    <s v="theater/plays"/>
    <n v="0"/>
    <e v="#DIV/0!"/>
    <x v="1"/>
    <s v="plays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x v="3745"/>
    <d v="2014-08-10T16:45:02"/>
    <b v="0"/>
    <n v="1"/>
    <b v="0"/>
    <s v="theater/plays"/>
    <n v="0.1"/>
    <n v="10"/>
    <x v="1"/>
    <s v="plays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x v="3746"/>
    <d v="2016-10-08T09:20:39"/>
    <b v="0"/>
    <n v="1"/>
    <b v="0"/>
    <s v="theater/plays"/>
    <n v="2.3764705882352941E-2"/>
    <n v="202"/>
    <x v="1"/>
    <s v="plays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x v="3747"/>
    <d v="2015-07-05T22:59:00"/>
    <b v="0"/>
    <n v="1"/>
    <b v="0"/>
    <s v="theater/plays"/>
    <n v="0.01"/>
    <n v="25"/>
    <x v="1"/>
    <s v="plays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x v="3748"/>
    <d v="2016-02-16T05:59:00"/>
    <b v="0"/>
    <n v="52"/>
    <b v="1"/>
    <s v="theater/musical"/>
    <n v="1.0351999999999999"/>
    <n v="99.538461538461533"/>
    <x v="1"/>
    <s v="musical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x v="3749"/>
    <d v="2016-04-29T03:59:00"/>
    <b v="0"/>
    <n v="7"/>
    <b v="1"/>
    <s v="theater/musical"/>
    <n v="1.05"/>
    <n v="75"/>
    <x v="1"/>
    <s v="musical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x v="3750"/>
    <d v="2015-02-10T07:59:00"/>
    <b v="0"/>
    <n v="28"/>
    <b v="1"/>
    <s v="theater/musical"/>
    <n v="1.0044999999999999"/>
    <n v="215.25"/>
    <x v="1"/>
    <s v="musical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x v="3751"/>
    <d v="2016-04-02T23:51:13"/>
    <b v="0"/>
    <n v="11"/>
    <b v="1"/>
    <s v="theater/musical"/>
    <n v="1.3260000000000001"/>
    <n v="120.54545454545455"/>
    <x v="1"/>
    <s v="musical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x v="3752"/>
    <d v="2016-10-16T21:00:00"/>
    <b v="0"/>
    <n v="15"/>
    <b v="1"/>
    <s v="theater/musical"/>
    <n v="1.1299999999999999"/>
    <n v="37.666666666666664"/>
    <x v="1"/>
    <s v="musical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x v="3753"/>
    <d v="2015-06-03T00:00:00"/>
    <b v="0"/>
    <n v="30"/>
    <b v="1"/>
    <s v="theater/musical"/>
    <n v="1.0334000000000001"/>
    <n v="172.23333333333332"/>
    <x v="1"/>
    <s v="musical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x v="3754"/>
    <d v="2014-07-26T04:59:00"/>
    <b v="0"/>
    <n v="27"/>
    <b v="1"/>
    <s v="theater/musical"/>
    <n v="1.2"/>
    <n v="111.11111111111111"/>
    <x v="1"/>
    <s v="musical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x v="3755"/>
    <d v="2016-04-15T20:48:27"/>
    <b v="0"/>
    <n v="28"/>
    <b v="1"/>
    <s v="theater/musical"/>
    <n v="1.2963636363636364"/>
    <n v="25.464285714285715"/>
    <x v="1"/>
    <s v="musical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x v="3756"/>
    <d v="2014-06-11T19:33:18"/>
    <b v="0"/>
    <n v="17"/>
    <b v="1"/>
    <s v="theater/musical"/>
    <n v="1.0111111111111111"/>
    <n v="267.64705882352939"/>
    <x v="1"/>
    <s v="musical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x v="3757"/>
    <d v="2014-12-01T20:25:15"/>
    <b v="0"/>
    <n v="50"/>
    <b v="1"/>
    <s v="theater/musical"/>
    <n v="1.0851428571428572"/>
    <n v="75.959999999999994"/>
    <x v="1"/>
    <s v="musical"/>
  </r>
  <r>
    <n v="3758"/>
    <s v="Luigi's Ladies"/>
    <s v="LUIGI'S LADIES: an original one-woman musical comedy"/>
    <n v="1500"/>
    <n v="1535"/>
    <x v="0"/>
    <s v="US"/>
    <s v="USD"/>
    <n v="1400475600"/>
    <n v="1397819938"/>
    <x v="3758"/>
    <d v="2014-05-19T05:00:00"/>
    <b v="0"/>
    <n v="26"/>
    <b v="1"/>
    <s v="theater/musical"/>
    <n v="1.0233333333333334"/>
    <n v="59.03846153846154"/>
    <x v="1"/>
    <s v="musical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x v="3759"/>
    <d v="2015-08-26T02:35:53"/>
    <b v="0"/>
    <n v="88"/>
    <b v="1"/>
    <s v="theater/musical"/>
    <n v="1.1024425000000002"/>
    <n v="50.111022727272733"/>
    <x v="1"/>
    <s v="musical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x v="3760"/>
    <d v="2014-05-05T12:36:26"/>
    <b v="0"/>
    <n v="91"/>
    <b v="1"/>
    <s v="theater/musical"/>
    <n v="1.010154"/>
    <n v="55.502967032967035"/>
    <x v="1"/>
    <s v="musical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x v="3761"/>
    <d v="2015-08-10T23:00:00"/>
    <b v="0"/>
    <n v="3"/>
    <b v="1"/>
    <s v="theater/musical"/>
    <n v="1"/>
    <n v="166.66666666666666"/>
    <x v="1"/>
    <s v="musical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x v="3762"/>
    <d v="2015-08-02T19:31:29"/>
    <b v="0"/>
    <n v="28"/>
    <b v="1"/>
    <s v="theater/musical"/>
    <n v="1.0624"/>
    <n v="47.428571428571431"/>
    <x v="1"/>
    <s v="musical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x v="3763"/>
    <d v="2015-04-01T17:00:26"/>
    <b v="0"/>
    <n v="77"/>
    <b v="1"/>
    <s v="theater/musical"/>
    <n v="1"/>
    <n v="64.935064935064929"/>
    <x v="1"/>
    <s v="musical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x v="3764"/>
    <d v="2016-05-29T00:36:00"/>
    <b v="0"/>
    <n v="27"/>
    <b v="1"/>
    <s v="theater/musical"/>
    <n v="1"/>
    <n v="55.555555555555557"/>
    <x v="1"/>
    <s v="musical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x v="3765"/>
    <d v="2014-07-30T18:38:02"/>
    <b v="0"/>
    <n v="107"/>
    <b v="1"/>
    <s v="theater/musical"/>
    <n v="1.1345714285714286"/>
    <n v="74.224299065420567"/>
    <x v="1"/>
    <s v="musical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x v="3766"/>
    <d v="2014-07-03T04:00:45"/>
    <b v="0"/>
    <n v="96"/>
    <b v="1"/>
    <s v="theater/musical"/>
    <n v="1.0265010000000001"/>
    <n v="106.9271875"/>
    <x v="1"/>
    <s v="musical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x v="3767"/>
    <d v="2015-03-01T04:59:00"/>
    <b v="0"/>
    <n v="56"/>
    <b v="1"/>
    <s v="theater/musical"/>
    <n v="1.1675"/>
    <n v="41.696428571428569"/>
    <x v="1"/>
    <s v="musical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x v="3768"/>
    <d v="2014-06-12T17:28:10"/>
    <b v="0"/>
    <n v="58"/>
    <b v="1"/>
    <s v="theater/musical"/>
    <n v="1.0765274999999999"/>
    <n v="74.243275862068955"/>
    <x v="1"/>
    <s v="musical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x v="3769"/>
    <d v="2016-04-15T14:21:19"/>
    <b v="0"/>
    <n v="15"/>
    <b v="1"/>
    <s v="theater/musical"/>
    <n v="1"/>
    <n v="73.333333333333329"/>
    <x v="1"/>
    <s v="musical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x v="3770"/>
    <d v="2015-06-13T22:20:10"/>
    <b v="0"/>
    <n v="20"/>
    <b v="1"/>
    <s v="theater/musical"/>
    <n v="1"/>
    <n v="100"/>
    <x v="1"/>
    <s v="musical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x v="3771"/>
    <d v="2016-05-18T00:00:00"/>
    <b v="0"/>
    <n v="38"/>
    <b v="1"/>
    <s v="theater/musical"/>
    <n v="1.46"/>
    <n v="38.421052631578945"/>
    <x v="1"/>
    <s v="musical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x v="3772"/>
    <d v="2016-11-29T06:00:00"/>
    <b v="0"/>
    <n v="33"/>
    <b v="1"/>
    <s v="theater/musical"/>
    <n v="1.1020000000000001"/>
    <n v="166.96969696969697"/>
    <x v="1"/>
    <s v="musical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x v="3773"/>
    <d v="2016-11-15T02:08:00"/>
    <b v="0"/>
    <n v="57"/>
    <b v="1"/>
    <s v="theater/musical"/>
    <n v="1.0820000000000001"/>
    <n v="94.912280701754383"/>
    <x v="1"/>
    <s v="musical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x v="3774"/>
    <d v="2015-04-09T19:00:55"/>
    <b v="0"/>
    <n v="25"/>
    <b v="1"/>
    <s v="theater/musical"/>
    <n v="1"/>
    <n v="100"/>
    <x v="1"/>
    <s v="musical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x v="3775"/>
    <d v="2015-04-09T04:00:00"/>
    <b v="0"/>
    <n v="14"/>
    <b v="1"/>
    <s v="theater/musical"/>
    <n v="1.0024999999999999"/>
    <n v="143.21428571428572"/>
    <x v="1"/>
    <s v="musical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x v="3776"/>
    <d v="2014-08-01T01:00:00"/>
    <b v="0"/>
    <n v="94"/>
    <b v="1"/>
    <s v="theater/musical"/>
    <n v="1.0671250000000001"/>
    <n v="90.819148936170208"/>
    <x v="1"/>
    <s v="musical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x v="3777"/>
    <d v="2014-09-27T04:00:00"/>
    <b v="0"/>
    <n v="59"/>
    <b v="1"/>
    <s v="theater/musical"/>
    <n v="1.4319999999999999"/>
    <n v="48.542372881355931"/>
    <x v="1"/>
    <s v="musical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x v="3778"/>
    <d v="2015-02-14T19:39:40"/>
    <b v="0"/>
    <n v="36"/>
    <b v="1"/>
    <s v="theater/musical"/>
    <n v="1.0504166666666668"/>
    <n v="70.027777777777771"/>
    <x v="1"/>
    <s v="musical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x v="3779"/>
    <d v="2016-03-26T16:39:00"/>
    <b v="0"/>
    <n v="115"/>
    <b v="1"/>
    <s v="theater/musical"/>
    <n v="1.0398000000000001"/>
    <n v="135.62608695652173"/>
    <x v="1"/>
    <s v="musical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x v="3780"/>
    <d v="2015-07-13T20:06:00"/>
    <b v="0"/>
    <n v="30"/>
    <b v="1"/>
    <s v="theater/musical"/>
    <n v="1.2"/>
    <n v="100"/>
    <x v="1"/>
    <s v="musical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x v="3781"/>
    <d v="2014-09-08T21:11:25"/>
    <b v="0"/>
    <n v="52"/>
    <b v="1"/>
    <s v="theater/musical"/>
    <n v="1.0966666666666667"/>
    <n v="94.90384615384616"/>
    <x v="1"/>
    <s v="musical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x v="3782"/>
    <d v="2016-07-24T23:00:00"/>
    <b v="0"/>
    <n v="27"/>
    <b v="1"/>
    <s v="theater/musical"/>
    <n v="1.0175000000000001"/>
    <n v="75.370370370370367"/>
    <x v="1"/>
    <s v="musical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x v="3783"/>
    <d v="2016-03-15T16:00:00"/>
    <b v="0"/>
    <n v="24"/>
    <b v="1"/>
    <s v="theater/musical"/>
    <n v="1.2891666666666666"/>
    <n v="64.458333333333329"/>
    <x v="1"/>
    <s v="musical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x v="3784"/>
    <d v="2016-07-10T23:32:12"/>
    <b v="0"/>
    <n v="10"/>
    <b v="1"/>
    <s v="theater/musical"/>
    <n v="1.1499999999999999"/>
    <n v="115"/>
    <x v="1"/>
    <s v="musical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x v="3785"/>
    <d v="2016-08-02T10:03:00"/>
    <b v="0"/>
    <n v="30"/>
    <b v="1"/>
    <s v="theater/musical"/>
    <n v="1.5075000000000001"/>
    <n v="100.5"/>
    <x v="1"/>
    <s v="musical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x v="3786"/>
    <d v="2016-05-27T00:54:35"/>
    <b v="0"/>
    <n v="71"/>
    <b v="1"/>
    <s v="theater/musical"/>
    <n v="1.1096666666666666"/>
    <n v="93.774647887323937"/>
    <x v="1"/>
    <s v="musical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x v="3787"/>
    <d v="2015-07-11T03:59:00"/>
    <b v="0"/>
    <n v="10"/>
    <b v="1"/>
    <s v="theater/musical"/>
    <n v="1.0028571428571429"/>
    <n v="35.1"/>
    <x v="1"/>
    <s v="musical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x v="3788"/>
    <d v="2015-12-23T16:18:00"/>
    <b v="0"/>
    <n v="1"/>
    <b v="0"/>
    <s v="theater/musical"/>
    <n v="6.6666666666666671E-3"/>
    <n v="500"/>
    <x v="1"/>
    <s v="musical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x v="3789"/>
    <d v="2015-06-15T19:10:18"/>
    <b v="0"/>
    <n v="4"/>
    <b v="0"/>
    <s v="theater/musical"/>
    <n v="3.267605633802817E-2"/>
    <n v="29"/>
    <x v="1"/>
    <s v="musical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x v="3790"/>
    <d v="2016-11-22T17:00:23"/>
    <b v="0"/>
    <n v="0"/>
    <b v="0"/>
    <s v="theater/musical"/>
    <n v="0"/>
    <e v="#DIV/0!"/>
    <x v="1"/>
    <s v="musical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x v="3791"/>
    <d v="2014-07-06T16:36:32"/>
    <b v="0"/>
    <n v="0"/>
    <b v="0"/>
    <s v="theater/musical"/>
    <n v="0"/>
    <e v="#DIV/0!"/>
    <x v="1"/>
    <s v="musical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x v="3792"/>
    <d v="2015-07-15T10:43:42"/>
    <b v="0"/>
    <n v="2"/>
    <b v="0"/>
    <s v="theater/musical"/>
    <n v="2.8E-3"/>
    <n v="17.5"/>
    <x v="1"/>
    <s v="musical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x v="3793"/>
    <d v="2014-12-16T22:32:09"/>
    <b v="0"/>
    <n v="24"/>
    <b v="0"/>
    <s v="theater/musical"/>
    <n v="0.59657142857142853"/>
    <n v="174"/>
    <x v="1"/>
    <s v="musical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x v="3794"/>
    <d v="2015-06-07T13:55:54"/>
    <b v="0"/>
    <n v="1"/>
    <b v="0"/>
    <s v="theater/musical"/>
    <n v="0.01"/>
    <n v="50"/>
    <x v="1"/>
    <s v="musical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x v="3795"/>
    <d v="2015-08-28T22:30:00"/>
    <b v="0"/>
    <n v="2"/>
    <b v="0"/>
    <s v="theater/musical"/>
    <n v="1.6666666666666666E-2"/>
    <n v="5"/>
    <x v="1"/>
    <s v="musical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x v="3796"/>
    <d v="2017-01-14T00:42:36"/>
    <b v="0"/>
    <n v="1"/>
    <b v="0"/>
    <s v="theater/musical"/>
    <n v="4.4444444444444447E-5"/>
    <n v="1"/>
    <x v="1"/>
    <s v="musical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x v="3797"/>
    <d v="2015-04-20T21:09:25"/>
    <b v="0"/>
    <n v="37"/>
    <b v="0"/>
    <s v="theater/musical"/>
    <n v="0.89666666666666661"/>
    <n v="145.40540540540542"/>
    <x v="1"/>
    <s v="musical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x v="3798"/>
    <d v="2014-08-10T17:20:48"/>
    <b v="0"/>
    <n v="5"/>
    <b v="0"/>
    <s v="theater/musical"/>
    <n v="1.4642857142857143E-2"/>
    <n v="205"/>
    <x v="1"/>
    <s v="musical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x v="3799"/>
    <d v="2016-03-11T22:20:43"/>
    <b v="0"/>
    <n v="4"/>
    <b v="0"/>
    <s v="theater/musical"/>
    <n v="4.02E-2"/>
    <n v="100.5"/>
    <x v="1"/>
    <s v="musical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x v="3800"/>
    <d v="2015-01-11T04:59:00"/>
    <b v="0"/>
    <n v="16"/>
    <b v="0"/>
    <s v="theater/musical"/>
    <n v="4.0045454545454544E-2"/>
    <n v="55.0625"/>
    <x v="1"/>
    <s v="musical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x v="3801"/>
    <d v="2015-01-02T16:13:36"/>
    <b v="0"/>
    <n v="9"/>
    <b v="0"/>
    <s v="theater/musical"/>
    <n v="8.5199999999999998E-2"/>
    <n v="47.333333333333336"/>
    <x v="1"/>
    <s v="musical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x v="3802"/>
    <d v="2015-10-22T03:01:46"/>
    <b v="0"/>
    <n v="0"/>
    <b v="0"/>
    <s v="theater/musical"/>
    <n v="0"/>
    <e v="#DIV/0!"/>
    <x v="1"/>
    <s v="musical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x v="3803"/>
    <d v="2016-03-04T23:19:28"/>
    <b v="0"/>
    <n v="40"/>
    <b v="0"/>
    <s v="theater/musical"/>
    <n v="0.19650000000000001"/>
    <n v="58.95"/>
    <x v="1"/>
    <s v="musical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x v="3804"/>
    <d v="2016-07-31T07:00:00"/>
    <b v="0"/>
    <n v="0"/>
    <b v="0"/>
    <s v="theater/musical"/>
    <n v="0"/>
    <e v="#DIV/0!"/>
    <x v="1"/>
    <s v="musical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x v="3805"/>
    <d v="2014-09-27T21:17:20"/>
    <b v="0"/>
    <n v="2"/>
    <b v="0"/>
    <s v="theater/musical"/>
    <n v="2.0000000000000002E-5"/>
    <n v="1.5"/>
    <x v="1"/>
    <s v="musical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x v="3806"/>
    <d v="2014-06-29T06:13:01"/>
    <b v="0"/>
    <n v="1"/>
    <b v="0"/>
    <s v="theater/musical"/>
    <n v="6.6666666666666664E-4"/>
    <n v="5"/>
    <x v="1"/>
    <s v="musical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x v="3807"/>
    <d v="2015-04-03T21:48:59"/>
    <b v="0"/>
    <n v="9"/>
    <b v="0"/>
    <s v="theater/musical"/>
    <n v="0.30333333333333334"/>
    <n v="50.555555555555557"/>
    <x v="1"/>
    <s v="musical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x v="3808"/>
    <d v="2015-04-25T09:53:39"/>
    <b v="0"/>
    <n v="24"/>
    <b v="1"/>
    <s v="theater/plays"/>
    <n v="1"/>
    <n v="41.666666666666664"/>
    <x v="1"/>
    <s v="plays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x v="3809"/>
    <d v="2014-07-30T23:00:00"/>
    <b v="0"/>
    <n v="38"/>
    <b v="1"/>
    <s v="theater/plays"/>
    <n v="1.0125"/>
    <n v="53.289473684210527"/>
    <x v="1"/>
    <s v="plays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x v="3810"/>
    <d v="2015-03-21T19:22:38"/>
    <b v="0"/>
    <n v="26"/>
    <b v="1"/>
    <s v="theater/plays"/>
    <n v="1.2173333333333334"/>
    <n v="70.230769230769226"/>
    <x v="1"/>
    <s v="plays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x v="3811"/>
    <d v="2016-05-31T11:00:00"/>
    <b v="0"/>
    <n v="19"/>
    <b v="1"/>
    <s v="theater/plays"/>
    <n v="3.3"/>
    <n v="43.421052631578945"/>
    <x v="1"/>
    <s v="plays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x v="3812"/>
    <d v="2015-06-01T03:59:00"/>
    <b v="0"/>
    <n v="11"/>
    <b v="1"/>
    <s v="theater/plays"/>
    <n v="1.0954999999999999"/>
    <n v="199.18181818181819"/>
    <x v="1"/>
    <s v="plays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x v="3813"/>
    <d v="2016-06-14T21:43:00"/>
    <b v="0"/>
    <n v="27"/>
    <b v="1"/>
    <s v="theater/plays"/>
    <n v="1.0095190476190474"/>
    <n v="78.518148148148143"/>
    <x v="1"/>
    <s v="plays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x v="3814"/>
    <d v="2015-04-01T03:59:00"/>
    <b v="0"/>
    <n v="34"/>
    <b v="1"/>
    <s v="theater/plays"/>
    <n v="1.4013333333333333"/>
    <n v="61.823529411764703"/>
    <x v="1"/>
    <s v="plays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x v="3815"/>
    <d v="2015-08-20T23:00:00"/>
    <b v="0"/>
    <n v="20"/>
    <b v="1"/>
    <s v="theater/plays"/>
    <n v="1.0000100000000001"/>
    <n v="50.000500000000002"/>
    <x v="1"/>
    <s v="plays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x v="3816"/>
    <d v="2014-07-17T16:33:43"/>
    <b v="0"/>
    <n v="37"/>
    <b v="1"/>
    <s v="theater/plays"/>
    <n v="1.19238"/>
    <n v="48.339729729729726"/>
    <x v="1"/>
    <s v="plays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x v="3817"/>
    <d v="2015-10-24T03:59:00"/>
    <b v="0"/>
    <n v="20"/>
    <b v="1"/>
    <s v="theater/plays"/>
    <n v="1.0725"/>
    <n v="107.25"/>
    <x v="1"/>
    <s v="plays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x v="3818"/>
    <d v="2015-03-12T19:13:02"/>
    <b v="0"/>
    <n v="10"/>
    <b v="1"/>
    <s v="theater/plays"/>
    <n v="2.2799999999999998"/>
    <n v="57"/>
    <x v="1"/>
    <s v="plays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x v="3819"/>
    <d v="2015-07-17T21:02:00"/>
    <b v="0"/>
    <n v="26"/>
    <b v="1"/>
    <s v="theater/plays"/>
    <n v="1.0640000000000001"/>
    <n v="40.92307692307692"/>
    <x v="1"/>
    <s v="plays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x v="3820"/>
    <d v="2015-07-05T15:38:37"/>
    <b v="0"/>
    <n v="20"/>
    <b v="1"/>
    <s v="theater/plays"/>
    <n v="1.4333333333333333"/>
    <n v="21.5"/>
    <x v="1"/>
    <s v="plays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x v="3821"/>
    <d v="2016-01-04T04:20:07"/>
    <b v="0"/>
    <n v="46"/>
    <b v="1"/>
    <s v="theater/plays"/>
    <n v="1.0454285714285714"/>
    <n v="79.543478260869563"/>
    <x v="1"/>
    <s v="plays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x v="3822"/>
    <d v="2016-01-19T22:59:00"/>
    <b v="0"/>
    <n v="76"/>
    <b v="1"/>
    <s v="theater/plays"/>
    <n v="1.1002000000000001"/>
    <n v="72.381578947368425"/>
    <x v="1"/>
    <s v="plays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x v="3823"/>
    <d v="2015-07-20T03:59:00"/>
    <b v="0"/>
    <n v="41"/>
    <b v="1"/>
    <s v="theater/plays"/>
    <n v="1.06"/>
    <n v="64.634146341463421"/>
    <x v="1"/>
    <s v="plays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x v="3824"/>
    <d v="2016-08-01T13:41:00"/>
    <b v="0"/>
    <n v="7"/>
    <b v="1"/>
    <s v="theater/plays"/>
    <n v="1.08"/>
    <n v="38.571428571428569"/>
    <x v="1"/>
    <s v="plays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x v="3825"/>
    <d v="2015-06-17T01:40:14"/>
    <b v="0"/>
    <n v="49"/>
    <b v="1"/>
    <s v="theater/plays"/>
    <n v="1.0542"/>
    <n v="107.57142857142857"/>
    <x v="1"/>
    <s v="plays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x v="3826"/>
    <d v="2015-05-07T10:09:54"/>
    <b v="0"/>
    <n v="26"/>
    <b v="1"/>
    <s v="theater/plays"/>
    <n v="1.1916666666666667"/>
    <n v="27.5"/>
    <x v="1"/>
    <s v="plays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x v="3827"/>
    <d v="2015-03-27T00:00:00"/>
    <b v="0"/>
    <n v="65"/>
    <b v="1"/>
    <s v="theater/plays"/>
    <n v="1.5266666666666666"/>
    <n v="70.461538461538467"/>
    <x v="1"/>
    <s v="plays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x v="3828"/>
    <d v="2014-12-31T13:39:47"/>
    <b v="0"/>
    <n v="28"/>
    <b v="1"/>
    <s v="theater/plays"/>
    <n v="1"/>
    <n v="178.57142857142858"/>
    <x v="1"/>
    <s v="plays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x v="3829"/>
    <d v="2016-08-31T20:46:11"/>
    <b v="0"/>
    <n v="8"/>
    <b v="1"/>
    <s v="theater/plays"/>
    <n v="1.002"/>
    <n v="62.625"/>
    <x v="1"/>
    <s v="plays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x v="3830"/>
    <d v="2016-05-27T17:46:51"/>
    <b v="0"/>
    <n v="3"/>
    <b v="1"/>
    <s v="theater/plays"/>
    <n v="2.25"/>
    <n v="75"/>
    <x v="1"/>
    <s v="plays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x v="3831"/>
    <d v="2014-11-05T21:22:25"/>
    <b v="0"/>
    <n v="9"/>
    <b v="1"/>
    <s v="theater/plays"/>
    <n v="1.0602199999999999"/>
    <n v="58.901111111111113"/>
    <x v="1"/>
    <s v="plays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x v="3832"/>
    <d v="2016-02-20T02:45:35"/>
    <b v="0"/>
    <n v="9"/>
    <b v="1"/>
    <s v="theater/plays"/>
    <n v="1.0466666666666666"/>
    <n v="139.55555555555554"/>
    <x v="1"/>
    <s v="plays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x v="3833"/>
    <d v="2014-12-01T19:09:00"/>
    <b v="0"/>
    <n v="20"/>
    <b v="1"/>
    <s v="theater/plays"/>
    <n v="1.1666666666666667"/>
    <n v="70"/>
    <x v="1"/>
    <s v="plays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x v="3834"/>
    <d v="2015-06-18T10:41:07"/>
    <b v="0"/>
    <n v="57"/>
    <b v="1"/>
    <s v="theater/plays"/>
    <n v="1.0903333333333334"/>
    <n v="57.385964912280699"/>
    <x v="1"/>
    <s v="plays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x v="3835"/>
    <d v="2016-04-21T22:36:48"/>
    <b v="0"/>
    <n v="8"/>
    <b v="1"/>
    <s v="theater/plays"/>
    <n v="1.6"/>
    <n v="40"/>
    <x v="1"/>
    <s v="plays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x v="3836"/>
    <d v="2016-08-03T04:09:00"/>
    <b v="0"/>
    <n v="14"/>
    <b v="1"/>
    <s v="theater/plays"/>
    <n v="1.125"/>
    <n v="64.285714285714292"/>
    <x v="1"/>
    <s v="plays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x v="3837"/>
    <d v="2015-07-03T18:22:38"/>
    <b v="0"/>
    <n v="17"/>
    <b v="1"/>
    <s v="theater/plays"/>
    <n v="1.0209999999999999"/>
    <n v="120.11764705882354"/>
    <x v="1"/>
    <s v="plays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x v="3838"/>
    <d v="2015-05-22T17:03:29"/>
    <b v="0"/>
    <n v="100"/>
    <b v="1"/>
    <s v="theater/plays"/>
    <n v="1.00824"/>
    <n v="1008.24"/>
    <x v="1"/>
    <s v="plays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x v="3839"/>
    <d v="2015-07-30T03:25:24"/>
    <b v="0"/>
    <n v="32"/>
    <b v="1"/>
    <s v="theater/plays"/>
    <n v="1.0125"/>
    <n v="63.28125"/>
    <x v="1"/>
    <s v="plays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x v="3840"/>
    <d v="2016-03-28T15:50:29"/>
    <b v="0"/>
    <n v="3"/>
    <b v="1"/>
    <s v="theater/plays"/>
    <n v="65"/>
    <n v="21.666666666666668"/>
    <x v="1"/>
    <s v="plays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x v="3841"/>
    <d v="2014-07-20T18:51:27"/>
    <b v="1"/>
    <n v="34"/>
    <b v="0"/>
    <s v="theater/plays"/>
    <n v="8.72E-2"/>
    <n v="25.647058823529413"/>
    <x v="1"/>
    <s v="plays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x v="3842"/>
    <d v="2014-05-11T11:50:52"/>
    <b v="1"/>
    <n v="23"/>
    <b v="0"/>
    <s v="theater/plays"/>
    <n v="0.21940000000000001"/>
    <n v="47.695652173913047"/>
    <x v="1"/>
    <s v="plays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x v="3843"/>
    <d v="2014-06-01T01:44:24"/>
    <b v="1"/>
    <n v="19"/>
    <b v="0"/>
    <s v="theater/plays"/>
    <n v="0.21299999999999999"/>
    <n v="56.05263157894737"/>
    <x v="1"/>
    <s v="plays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x v="3844"/>
    <d v="2014-06-03T06:59:00"/>
    <b v="1"/>
    <n v="50"/>
    <b v="0"/>
    <s v="theater/plays"/>
    <n v="0.41489795918367345"/>
    <n v="81.319999999999993"/>
    <x v="1"/>
    <s v="plays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x v="3845"/>
    <d v="2015-10-01T15:02:54"/>
    <b v="1"/>
    <n v="12"/>
    <b v="0"/>
    <s v="theater/plays"/>
    <n v="2.1049999999999999E-2"/>
    <n v="70.166666666666671"/>
    <x v="1"/>
    <s v="plays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x v="3846"/>
    <d v="2014-10-04T06:59:00"/>
    <b v="1"/>
    <n v="8"/>
    <b v="0"/>
    <s v="theater/plays"/>
    <n v="2.7E-2"/>
    <n v="23.625"/>
    <x v="1"/>
    <s v="plays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x v="3847"/>
    <d v="2015-07-19T05:23:11"/>
    <b v="1"/>
    <n v="9"/>
    <b v="0"/>
    <s v="theater/plays"/>
    <n v="0.16161904761904761"/>
    <n v="188.55555555555554"/>
    <x v="1"/>
    <s v="plays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x v="3848"/>
    <d v="2015-10-18T19:36:29"/>
    <b v="1"/>
    <n v="43"/>
    <b v="0"/>
    <s v="theater/plays"/>
    <n v="0.16376923076923078"/>
    <n v="49.511627906976742"/>
    <x v="1"/>
    <s v="plays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x v="3849"/>
    <d v="2015-06-11T18:24:44"/>
    <b v="1"/>
    <n v="28"/>
    <b v="0"/>
    <s v="theater/plays"/>
    <n v="7.0433333333333334E-2"/>
    <n v="75.464285714285708"/>
    <x v="1"/>
    <s v="plays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x v="3850"/>
    <d v="2015-01-01T02:59:03"/>
    <b v="1"/>
    <n v="4"/>
    <b v="0"/>
    <s v="theater/plays"/>
    <n v="3.7999999999999999E-2"/>
    <n v="9.5"/>
    <x v="1"/>
    <s v="plays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x v="3851"/>
    <d v="2015-07-17T10:32:59"/>
    <b v="1"/>
    <n v="24"/>
    <b v="0"/>
    <s v="theater/plays"/>
    <n v="0.34079999999999999"/>
    <n v="35.5"/>
    <x v="1"/>
    <s v="plays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x v="3852"/>
    <d v="2015-03-27T03:34:36"/>
    <b v="0"/>
    <n v="2"/>
    <b v="0"/>
    <s v="theater/plays"/>
    <n v="2E-3"/>
    <n v="10"/>
    <x v="1"/>
    <s v="plays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x v="3853"/>
    <d v="2014-09-01T20:09:38"/>
    <b v="0"/>
    <n v="2"/>
    <b v="0"/>
    <s v="theater/plays"/>
    <n v="2.5999999999999998E-4"/>
    <n v="13"/>
    <x v="1"/>
    <s v="plays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x v="3854"/>
    <d v="2015-05-09T21:14:18"/>
    <b v="0"/>
    <n v="20"/>
    <b v="0"/>
    <s v="theater/plays"/>
    <n v="0.16254545454545455"/>
    <n v="89.4"/>
    <x v="1"/>
    <s v="plays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x v="3855"/>
    <d v="2015-03-26T22:17:51"/>
    <b v="0"/>
    <n v="1"/>
    <b v="0"/>
    <s v="theater/plays"/>
    <n v="2.5000000000000001E-2"/>
    <n v="25"/>
    <x v="1"/>
    <s v="plays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x v="3856"/>
    <d v="2015-03-08T16:50:03"/>
    <b v="0"/>
    <n v="1"/>
    <b v="0"/>
    <s v="theater/plays"/>
    <n v="2.0000000000000001E-4"/>
    <n v="1"/>
    <x v="1"/>
    <s v="plays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x v="3857"/>
    <d v="2014-08-01T17:12:00"/>
    <b v="0"/>
    <n v="4"/>
    <b v="0"/>
    <s v="theater/plays"/>
    <n v="5.1999999999999998E-2"/>
    <n v="65"/>
    <x v="1"/>
    <s v="plays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x v="3858"/>
    <d v="2015-05-22T21:00:00"/>
    <b v="0"/>
    <n v="1"/>
    <b v="0"/>
    <s v="theater/plays"/>
    <n v="0.02"/>
    <n v="10"/>
    <x v="1"/>
    <s v="plays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x v="3859"/>
    <d v="2014-06-25T21:00:00"/>
    <b v="0"/>
    <n v="1"/>
    <b v="0"/>
    <s v="theater/plays"/>
    <n v="4.0000000000000002E-4"/>
    <n v="1"/>
    <x v="1"/>
    <s v="plays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x v="3860"/>
    <d v="2014-08-12T15:51:50"/>
    <b v="0"/>
    <n v="13"/>
    <b v="0"/>
    <s v="theater/plays"/>
    <n v="0.17666666666666667"/>
    <n v="81.538461538461533"/>
    <x v="1"/>
    <s v="plays"/>
  </r>
  <r>
    <n v="3861"/>
    <s v="READY OR NOT HERE I COME"/>
    <s v="THE COMING OF THE LORD!"/>
    <n v="2000"/>
    <n v="100"/>
    <x v="2"/>
    <s v="US"/>
    <s v="USD"/>
    <n v="1415828820"/>
    <n v="1412258977"/>
    <x v="3861"/>
    <d v="2014-11-12T21:47:00"/>
    <b v="0"/>
    <n v="1"/>
    <b v="0"/>
    <s v="theater/plays"/>
    <n v="0.05"/>
    <n v="100"/>
    <x v="1"/>
    <s v="plays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x v="3862"/>
    <d v="2016-09-12T16:59:00"/>
    <b v="0"/>
    <n v="1"/>
    <b v="0"/>
    <s v="theater/plays"/>
    <n v="1.3333333333333334E-4"/>
    <n v="1"/>
    <x v="1"/>
    <s v="plays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x v="3863"/>
    <d v="2015-11-05T16:11:45"/>
    <b v="0"/>
    <n v="0"/>
    <b v="0"/>
    <s v="theater/plays"/>
    <n v="0"/>
    <e v="#DIV/0!"/>
    <x v="1"/>
    <s v="plays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x v="3864"/>
    <d v="2015-11-17T22:24:14"/>
    <b v="0"/>
    <n v="3"/>
    <b v="0"/>
    <s v="theater/plays"/>
    <n v="1.2E-2"/>
    <n v="20"/>
    <x v="1"/>
    <s v="plays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x v="3865"/>
    <d v="2014-08-30T05:30:00"/>
    <b v="0"/>
    <n v="14"/>
    <b v="0"/>
    <s v="theater/plays"/>
    <n v="0.26937422295897223"/>
    <n v="46.428571428571431"/>
    <x v="1"/>
    <s v="plays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x v="3866"/>
    <d v="2016-03-23T03:29:00"/>
    <b v="0"/>
    <n v="2"/>
    <b v="0"/>
    <s v="theater/plays"/>
    <n v="5.4999999999999997E-3"/>
    <n v="5.5"/>
    <x v="1"/>
    <s v="plays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x v="3867"/>
    <d v="2016-06-18T19:32:19"/>
    <b v="0"/>
    <n v="5"/>
    <b v="0"/>
    <s v="theater/plays"/>
    <n v="0.1255"/>
    <n v="50.2"/>
    <x v="1"/>
    <s v="plays"/>
  </r>
  <r>
    <n v="3868"/>
    <s v="1000 words (Canceled)"/>
    <s v="New collection of music by Scott Evan Davis!"/>
    <n v="5000"/>
    <n v="10"/>
    <x v="1"/>
    <s v="GB"/>
    <s v="GBP"/>
    <n v="1410191405"/>
    <n v="1408031405"/>
    <x v="3868"/>
    <d v="2014-09-08T15:50:05"/>
    <b v="0"/>
    <n v="1"/>
    <b v="0"/>
    <s v="theater/musical"/>
    <n v="2E-3"/>
    <n v="10"/>
    <x v="1"/>
    <s v="musical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x v="3869"/>
    <d v="2015-03-14T03:11:00"/>
    <b v="0"/>
    <n v="15"/>
    <b v="0"/>
    <s v="theater/musical"/>
    <n v="3.44748684310884E-2"/>
    <n v="30.133333333333333"/>
    <x v="1"/>
    <s v="musical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x v="3870"/>
    <d v="2014-07-03T04:07:58"/>
    <b v="0"/>
    <n v="10"/>
    <b v="0"/>
    <s v="theater/musical"/>
    <n v="0.15"/>
    <n v="150"/>
    <x v="1"/>
    <s v="musical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x v="3871"/>
    <d v="2017-03-29T17:44:10"/>
    <b v="0"/>
    <n v="3"/>
    <b v="0"/>
    <s v="theater/musical"/>
    <n v="2.6666666666666668E-2"/>
    <n v="13.333333333333334"/>
    <x v="1"/>
    <s v="musical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x v="3872"/>
    <d v="2015-08-14T03:29:56"/>
    <b v="0"/>
    <n v="0"/>
    <b v="0"/>
    <s v="theater/musical"/>
    <n v="0"/>
    <e v="#DIV/0!"/>
    <x v="1"/>
    <s v="musical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x v="3873"/>
    <d v="2015-10-08T16:42:15"/>
    <b v="0"/>
    <n v="0"/>
    <b v="0"/>
    <s v="theater/musical"/>
    <n v="0"/>
    <e v="#DIV/0!"/>
    <x v="1"/>
    <s v="musical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x v="3874"/>
    <d v="2015-01-24T01:00:00"/>
    <b v="0"/>
    <n v="0"/>
    <b v="0"/>
    <s v="theater/musical"/>
    <n v="0"/>
    <e v="#DIV/0!"/>
    <x v="1"/>
    <s v="musical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x v="3875"/>
    <d v="2016-09-03T10:00:00"/>
    <b v="0"/>
    <n v="0"/>
    <b v="0"/>
    <s v="theater/musical"/>
    <n v="0"/>
    <e v="#DIV/0!"/>
    <x v="1"/>
    <s v="musical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x v="3876"/>
    <d v="2016-02-02T14:58:48"/>
    <b v="0"/>
    <n v="46"/>
    <b v="0"/>
    <s v="theater/musical"/>
    <n v="0.52794871794871789"/>
    <n v="44.760869565217391"/>
    <x v="1"/>
    <s v="musical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x v="3877"/>
    <d v="2016-12-08T16:15:52"/>
    <b v="0"/>
    <n v="14"/>
    <b v="0"/>
    <s v="theater/musical"/>
    <n v="4.9639999999999997E-2"/>
    <n v="88.642857142857139"/>
    <x v="1"/>
    <s v="musical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x v="3878"/>
    <d v="2015-06-30T03:59:00"/>
    <b v="0"/>
    <n v="1"/>
    <b v="0"/>
    <s v="theater/musical"/>
    <n v="5.5555555555555556E-4"/>
    <n v="10"/>
    <x v="1"/>
    <s v="musical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x v="3879"/>
    <d v="2015-01-25T20:39:56"/>
    <b v="0"/>
    <n v="0"/>
    <b v="0"/>
    <s v="theater/musical"/>
    <n v="0"/>
    <e v="#DIV/0!"/>
    <x v="1"/>
    <s v="musical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x v="3880"/>
    <d v="2014-07-30T23:00:00"/>
    <b v="0"/>
    <n v="17"/>
    <b v="0"/>
    <s v="theater/musical"/>
    <n v="0.13066666666666665"/>
    <n v="57.647058823529413"/>
    <x v="1"/>
    <s v="musical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x v="3881"/>
    <d v="2017-02-20T00:26:39"/>
    <b v="0"/>
    <n v="1"/>
    <b v="0"/>
    <s v="theater/musical"/>
    <n v="0.05"/>
    <n v="25"/>
    <x v="1"/>
    <s v="musical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x v="3882"/>
    <d v="2016-01-31T23:03:00"/>
    <b v="0"/>
    <n v="0"/>
    <b v="0"/>
    <s v="theater/musical"/>
    <n v="0"/>
    <e v="#DIV/0!"/>
    <x v="1"/>
    <s v="musical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x v="3883"/>
    <d v="2014-09-02T14:27:49"/>
    <b v="0"/>
    <n v="0"/>
    <b v="0"/>
    <s v="theater/musical"/>
    <n v="0"/>
    <e v="#DIV/0!"/>
    <x v="1"/>
    <s v="musical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x v="3884"/>
    <d v="2015-03-27T17:59:52"/>
    <b v="0"/>
    <n v="0"/>
    <b v="0"/>
    <s v="theater/musical"/>
    <n v="0"/>
    <e v="#DIV/0!"/>
    <x v="1"/>
    <s v="musical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x v="3885"/>
    <d v="2016-05-09T22:49:51"/>
    <b v="0"/>
    <n v="0"/>
    <b v="0"/>
    <s v="theater/musical"/>
    <n v="0"/>
    <e v="#DIV/0!"/>
    <x v="1"/>
    <s v="musical"/>
  </r>
  <r>
    <n v="3886"/>
    <s v="a (Canceled)"/>
    <n v="1"/>
    <n v="10000"/>
    <n v="0"/>
    <x v="1"/>
    <s v="AU"/>
    <s v="AUD"/>
    <n v="1418275702"/>
    <n v="1415683702"/>
    <x v="3886"/>
    <d v="2014-12-11T05:28:22"/>
    <b v="0"/>
    <n v="0"/>
    <b v="0"/>
    <s v="theater/musical"/>
    <n v="0"/>
    <e v="#DIV/0!"/>
    <x v="1"/>
    <s v="musical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x v="3887"/>
    <d v="2015-05-01T22:00:00"/>
    <b v="0"/>
    <n v="2"/>
    <b v="0"/>
    <s v="theater/musical"/>
    <n v="1.7500000000000002E-2"/>
    <n v="17.5"/>
    <x v="1"/>
    <s v="musical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x v="3888"/>
    <d v="2017-02-26T13:05:58"/>
    <b v="0"/>
    <n v="14"/>
    <b v="0"/>
    <s v="theater/plays"/>
    <n v="0.27100000000000002"/>
    <n v="38.714285714285715"/>
    <x v="1"/>
    <s v="plays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x v="3889"/>
    <d v="2015-01-04T23:26:00"/>
    <b v="0"/>
    <n v="9"/>
    <b v="0"/>
    <s v="theater/plays"/>
    <n v="1.4749999999999999E-2"/>
    <n v="13.111111111111111"/>
    <x v="1"/>
    <s v="plays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x v="3890"/>
    <d v="2015-08-15T18:12:24"/>
    <b v="0"/>
    <n v="8"/>
    <b v="0"/>
    <s v="theater/plays"/>
    <n v="0.16826666666666668"/>
    <n v="315.5"/>
    <x v="1"/>
    <s v="plays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x v="3891"/>
    <d v="2015-03-23T04:59:00"/>
    <b v="0"/>
    <n v="7"/>
    <b v="0"/>
    <s v="theater/plays"/>
    <n v="0.32500000000000001"/>
    <n v="37.142857142857146"/>
    <x v="1"/>
    <s v="plays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x v="3892"/>
    <d v="2014-08-24T07:00:00"/>
    <b v="0"/>
    <n v="0"/>
    <b v="0"/>
    <s v="theater/plays"/>
    <n v="0"/>
    <e v="#DIV/0!"/>
    <x v="1"/>
    <s v="plays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x v="3893"/>
    <d v="2014-07-01T06:00:00"/>
    <b v="0"/>
    <n v="84"/>
    <b v="0"/>
    <s v="theater/plays"/>
    <n v="0.2155"/>
    <n v="128.27380952380952"/>
    <x v="1"/>
    <s v="plays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x v="3894"/>
    <d v="2016-12-06T04:59:00"/>
    <b v="0"/>
    <n v="11"/>
    <b v="0"/>
    <s v="theater/plays"/>
    <n v="3.4666666666666665E-2"/>
    <n v="47.272727272727273"/>
    <x v="1"/>
    <s v="plays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x v="3895"/>
    <d v="2015-02-28T06:00:18"/>
    <b v="0"/>
    <n v="1"/>
    <b v="0"/>
    <s v="theater/plays"/>
    <n v="0.05"/>
    <n v="50"/>
    <x v="1"/>
    <s v="plays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x v="3896"/>
    <d v="2014-06-17T04:36:18"/>
    <b v="0"/>
    <n v="4"/>
    <b v="0"/>
    <s v="theater/plays"/>
    <n v="0.10625"/>
    <n v="42.5"/>
    <x v="1"/>
    <s v="plays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x v="3897"/>
    <d v="2015-01-08T20:58:03"/>
    <b v="0"/>
    <n v="10"/>
    <b v="0"/>
    <s v="theater/plays"/>
    <n v="0.17599999999999999"/>
    <n v="44"/>
    <x v="1"/>
    <s v="plays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x v="3898"/>
    <d v="2015-08-17T16:00:00"/>
    <b v="0"/>
    <n v="16"/>
    <b v="0"/>
    <s v="theater/plays"/>
    <n v="0.3256"/>
    <n v="50.875"/>
    <x v="1"/>
    <s v="plays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x v="3899"/>
    <d v="2014-08-12T18:36:01"/>
    <b v="0"/>
    <n v="2"/>
    <b v="0"/>
    <s v="theater/plays"/>
    <n v="1.2500000000000001E-2"/>
    <n v="62.5"/>
    <x v="1"/>
    <s v="plays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x v="3900"/>
    <d v="2015-06-11T02:13:11"/>
    <b v="0"/>
    <n v="5"/>
    <b v="0"/>
    <s v="theater/plays"/>
    <n v="5.3999999999999999E-2"/>
    <n v="27"/>
    <x v="1"/>
    <s v="plays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x v="3901"/>
    <d v="2015-12-19T19:49:59"/>
    <b v="0"/>
    <n v="1"/>
    <b v="0"/>
    <s v="theater/plays"/>
    <n v="8.3333333333333332E-3"/>
    <n v="25"/>
    <x v="1"/>
    <s v="plays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x v="3902"/>
    <d v="2016-11-14T12:14:02"/>
    <b v="0"/>
    <n v="31"/>
    <b v="0"/>
    <s v="theater/plays"/>
    <n v="0.48833333333333334"/>
    <n v="47.258064516129032"/>
    <x v="1"/>
    <s v="plays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x v="3903"/>
    <d v="2015-08-14T19:38:00"/>
    <b v="0"/>
    <n v="0"/>
    <b v="0"/>
    <s v="theater/plays"/>
    <n v="0"/>
    <e v="#DIV/0!"/>
    <x v="1"/>
    <s v="plays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x v="3904"/>
    <d v="2015-04-15T05:04:00"/>
    <b v="0"/>
    <n v="2"/>
    <b v="0"/>
    <s v="theater/plays"/>
    <n v="2.9999999999999997E-4"/>
    <n v="1.5"/>
    <x v="1"/>
    <s v="plays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x v="3905"/>
    <d v="2015-06-11T23:00:00"/>
    <b v="0"/>
    <n v="7"/>
    <b v="0"/>
    <s v="theater/plays"/>
    <n v="0.11533333333333333"/>
    <n v="24.714285714285715"/>
    <x v="1"/>
    <s v="plays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x v="3906"/>
    <d v="2015-06-26T13:25:00"/>
    <b v="0"/>
    <n v="16"/>
    <b v="0"/>
    <s v="theater/plays"/>
    <n v="0.67333333333333334"/>
    <n v="63.125"/>
    <x v="1"/>
    <s v="plays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x v="3907"/>
    <d v="2014-10-26T20:08:00"/>
    <b v="0"/>
    <n v="4"/>
    <b v="0"/>
    <s v="theater/plays"/>
    <n v="0.153"/>
    <n v="38.25"/>
    <x v="1"/>
    <s v="plays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x v="3908"/>
    <d v="2014-07-29T03:14:56"/>
    <b v="0"/>
    <n v="4"/>
    <b v="0"/>
    <s v="theater/plays"/>
    <n v="8.666666666666667E-2"/>
    <n v="16.25"/>
    <x v="1"/>
    <s v="plays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x v="3909"/>
    <d v="2014-09-11T08:37:22"/>
    <b v="0"/>
    <n v="4"/>
    <b v="0"/>
    <s v="theater/plays"/>
    <n v="2.2499999999999998E-3"/>
    <n v="33.75"/>
    <x v="1"/>
    <s v="plays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x v="3910"/>
    <d v="2015-09-07T18:09:57"/>
    <b v="0"/>
    <n v="3"/>
    <b v="0"/>
    <s v="theater/plays"/>
    <n v="3.0833333333333334E-2"/>
    <n v="61.666666666666664"/>
    <x v="1"/>
    <s v="plays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x v="3911"/>
    <d v="2014-11-26T20:29:37"/>
    <b v="0"/>
    <n v="36"/>
    <b v="0"/>
    <s v="theater/plays"/>
    <n v="0.37412499999999999"/>
    <n v="83.138888888888886"/>
    <x v="1"/>
    <s v="plays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x v="3912"/>
    <d v="2015-04-25T04:35:00"/>
    <b v="0"/>
    <n v="1"/>
    <b v="0"/>
    <s v="theater/plays"/>
    <n v="6.666666666666667E-5"/>
    <n v="1"/>
    <x v="1"/>
    <s v="plays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x v="3913"/>
    <d v="2015-11-30T06:04:09"/>
    <b v="0"/>
    <n v="7"/>
    <b v="0"/>
    <s v="theater/plays"/>
    <n v="0.1"/>
    <n v="142.85714285714286"/>
    <x v="1"/>
    <s v="plays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x v="3914"/>
    <d v="2015-05-10T22:59:00"/>
    <b v="0"/>
    <n v="27"/>
    <b v="0"/>
    <s v="theater/plays"/>
    <n v="0.36359999999999998"/>
    <n v="33.666666666666664"/>
    <x v="1"/>
    <s v="plays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x v="3915"/>
    <d v="2016-06-01T23:38:29"/>
    <b v="0"/>
    <n v="1"/>
    <b v="0"/>
    <s v="theater/plays"/>
    <n v="3.3333333333333335E-3"/>
    <n v="5"/>
    <x v="1"/>
    <s v="plays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x v="3916"/>
    <d v="2016-06-03T11:19:12"/>
    <b v="0"/>
    <n v="0"/>
    <b v="0"/>
    <s v="theater/plays"/>
    <n v="0"/>
    <e v="#DIV/0!"/>
    <x v="1"/>
    <s v="plays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x v="3917"/>
    <d v="2014-09-11T12:39:21"/>
    <b v="0"/>
    <n v="1"/>
    <b v="0"/>
    <s v="theater/plays"/>
    <n v="2.8571428571428571E-3"/>
    <n v="10"/>
    <x v="1"/>
    <s v="plays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x v="3918"/>
    <d v="2014-08-04T16:00:00"/>
    <b v="0"/>
    <n v="3"/>
    <b v="0"/>
    <s v="theater/plays"/>
    <n v="2E-3"/>
    <n v="40"/>
    <x v="1"/>
    <s v="plays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x v="3919"/>
    <d v="2016-01-18T00:00:00"/>
    <b v="0"/>
    <n v="3"/>
    <b v="0"/>
    <s v="theater/plays"/>
    <n v="1.7999999999999999E-2"/>
    <n v="30"/>
    <x v="1"/>
    <s v="plays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x v="3920"/>
    <d v="2016-11-13T10:17:40"/>
    <b v="0"/>
    <n v="3"/>
    <b v="0"/>
    <s v="theater/plays"/>
    <n v="5.3999999999999999E-2"/>
    <n v="45"/>
    <x v="1"/>
    <s v="plays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x v="3921"/>
    <d v="2014-10-26T18:00:00"/>
    <b v="0"/>
    <n v="0"/>
    <b v="0"/>
    <s v="theater/plays"/>
    <n v="0"/>
    <e v="#DIV/0!"/>
    <x v="1"/>
    <s v="plays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x v="3922"/>
    <d v="2015-03-02T23:00:00"/>
    <b v="0"/>
    <n v="6"/>
    <b v="0"/>
    <s v="theater/plays"/>
    <n v="8.1333333333333327E-2"/>
    <n v="10.166666666666666"/>
    <x v="1"/>
    <s v="plays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x v="3923"/>
    <d v="2015-04-09T23:31:11"/>
    <b v="0"/>
    <n v="17"/>
    <b v="0"/>
    <s v="theater/plays"/>
    <n v="0.12034782608695652"/>
    <n v="81.411764705882348"/>
    <x v="1"/>
    <s v="plays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x v="3924"/>
    <d v="2014-06-26T23:02:02"/>
    <b v="0"/>
    <n v="40"/>
    <b v="0"/>
    <s v="theater/plays"/>
    <n v="0.15266666666666667"/>
    <n v="57.25"/>
    <x v="1"/>
    <s v="plays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x v="3925"/>
    <d v="2014-07-30T20:53:59"/>
    <b v="0"/>
    <n v="3"/>
    <b v="0"/>
    <s v="theater/plays"/>
    <n v="0.1"/>
    <n v="5"/>
    <x v="1"/>
    <s v="plays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x v="3926"/>
    <d v="2014-12-27T02:02:28"/>
    <b v="0"/>
    <n v="1"/>
    <b v="0"/>
    <s v="theater/plays"/>
    <n v="3.0000000000000001E-3"/>
    <n v="15"/>
    <x v="1"/>
    <s v="plays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x v="3927"/>
    <d v="2014-08-09T06:25:04"/>
    <b v="0"/>
    <n v="2"/>
    <b v="0"/>
    <s v="theater/plays"/>
    <n v="0.01"/>
    <n v="12.5"/>
    <x v="1"/>
    <s v="plays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x v="3928"/>
    <d v="2015-10-16T04:59:00"/>
    <b v="0"/>
    <n v="7"/>
    <b v="0"/>
    <s v="theater/plays"/>
    <n v="0.13020000000000001"/>
    <n v="93"/>
    <x v="1"/>
    <s v="plays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x v="3929"/>
    <d v="2016-09-18T19:51:05"/>
    <b v="0"/>
    <n v="14"/>
    <b v="0"/>
    <s v="theater/plays"/>
    <n v="2.265E-2"/>
    <n v="32.357142857142854"/>
    <x v="1"/>
    <s v="plays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x v="3930"/>
    <d v="2016-04-01T06:00:00"/>
    <b v="0"/>
    <n v="0"/>
    <b v="0"/>
    <s v="theater/plays"/>
    <n v="0"/>
    <e v="#DIV/0!"/>
    <x v="1"/>
    <s v="plays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x v="3931"/>
    <d v="2015-09-06T03:38:27"/>
    <b v="0"/>
    <n v="0"/>
    <b v="0"/>
    <s v="theater/plays"/>
    <n v="0"/>
    <e v="#DIV/0!"/>
    <x v="1"/>
    <s v="plays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x v="3932"/>
    <d v="2016-03-16T03:02:44"/>
    <b v="0"/>
    <n v="1"/>
    <b v="0"/>
    <s v="theater/plays"/>
    <n v="8.3333333333333331E-5"/>
    <n v="1"/>
    <x v="1"/>
    <s v="plays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x v="3933"/>
    <d v="2016-07-17T00:43:00"/>
    <b v="0"/>
    <n v="12"/>
    <b v="0"/>
    <s v="theater/plays"/>
    <n v="0.15742857142857142"/>
    <n v="91.833333333333329"/>
    <x v="1"/>
    <s v="plays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x v="3934"/>
    <d v="2015-10-01T13:00:00"/>
    <b v="0"/>
    <n v="12"/>
    <b v="0"/>
    <s v="theater/plays"/>
    <n v="0.11"/>
    <n v="45.833333333333336"/>
    <x v="1"/>
    <s v="plays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x v="3935"/>
    <d v="2015-10-04T15:45:46"/>
    <b v="0"/>
    <n v="23"/>
    <b v="0"/>
    <s v="theater/plays"/>
    <n v="0.43833333333333335"/>
    <n v="57.173913043478258"/>
    <x v="1"/>
    <s v="plays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x v="3936"/>
    <d v="2016-12-01T07:18:40"/>
    <b v="0"/>
    <n v="0"/>
    <b v="0"/>
    <s v="theater/plays"/>
    <n v="0"/>
    <e v="#DIV/0!"/>
    <x v="1"/>
    <s v="plays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x v="3937"/>
    <d v="2016-07-11T15:09:20"/>
    <b v="0"/>
    <n v="10"/>
    <b v="0"/>
    <s v="theater/plays"/>
    <n v="0.86135181975736563"/>
    <n v="248.5"/>
    <x v="1"/>
    <s v="plays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x v="3938"/>
    <d v="2015-06-27T21:44:14"/>
    <b v="0"/>
    <n v="5"/>
    <b v="0"/>
    <s v="theater/plays"/>
    <n v="0.12196620583717357"/>
    <n v="79.400000000000006"/>
    <x v="1"/>
    <s v="plays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x v="3939"/>
    <d v="2014-10-07T04:30:00"/>
    <b v="0"/>
    <n v="1"/>
    <b v="0"/>
    <s v="theater/plays"/>
    <n v="1E-3"/>
    <n v="5"/>
    <x v="1"/>
    <s v="plays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x v="3940"/>
    <d v="2015-01-02T11:49:11"/>
    <b v="0"/>
    <n v="2"/>
    <b v="0"/>
    <s v="theater/plays"/>
    <n v="2.2000000000000001E-3"/>
    <n v="5.5"/>
    <x v="1"/>
    <s v="plays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x v="3941"/>
    <d v="2014-11-25T01:00:00"/>
    <b v="0"/>
    <n v="2"/>
    <b v="0"/>
    <s v="theater/plays"/>
    <n v="9.0909090909090905E-3"/>
    <n v="25"/>
    <x v="1"/>
    <s v="plays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x v="3942"/>
    <d v="2015-06-16T21:41:54"/>
    <b v="0"/>
    <n v="0"/>
    <b v="0"/>
    <s v="theater/plays"/>
    <n v="0"/>
    <e v="#DIV/0!"/>
    <x v="1"/>
    <s v="plays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x v="3943"/>
    <d v="2015-11-02T16:50:00"/>
    <b v="0"/>
    <n v="13"/>
    <b v="0"/>
    <s v="theater/plays"/>
    <n v="0.35639999999999999"/>
    <n v="137.07692307692307"/>
    <x v="1"/>
    <s v="plays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x v="3944"/>
    <d v="2015-08-27T15:54:35"/>
    <b v="0"/>
    <n v="0"/>
    <b v="0"/>
    <s v="theater/plays"/>
    <n v="0"/>
    <e v="#DIV/0!"/>
    <x v="1"/>
    <s v="plays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x v="3945"/>
    <d v="2015-05-15T19:14:28"/>
    <b v="0"/>
    <n v="1"/>
    <b v="0"/>
    <s v="theater/plays"/>
    <n v="2.5000000000000001E-3"/>
    <n v="5"/>
    <x v="1"/>
    <s v="plays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x v="3946"/>
    <d v="2015-02-28T08:00:00"/>
    <b v="0"/>
    <n v="5"/>
    <b v="0"/>
    <s v="theater/plays"/>
    <n v="3.2500000000000001E-2"/>
    <n v="39"/>
    <x v="1"/>
    <s v="plays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x v="3947"/>
    <d v="2016-10-02T03:25:44"/>
    <b v="0"/>
    <n v="2"/>
    <b v="0"/>
    <s v="theater/plays"/>
    <n v="3.3666666666666664E-2"/>
    <n v="50.5"/>
    <x v="1"/>
    <s v="plays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x v="3948"/>
    <d v="2014-09-07T07:48:43"/>
    <b v="0"/>
    <n v="0"/>
    <b v="0"/>
    <s v="theater/plays"/>
    <n v="0"/>
    <e v="#DIV/0!"/>
    <x v="1"/>
    <s v="plays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x v="3949"/>
    <d v="2015-02-11T02:53:41"/>
    <b v="0"/>
    <n v="32"/>
    <b v="0"/>
    <s v="theater/plays"/>
    <n v="0.15770000000000001"/>
    <n v="49.28125"/>
    <x v="1"/>
    <s v="plays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x v="3950"/>
    <d v="2016-04-08T18:35:00"/>
    <b v="0"/>
    <n v="1"/>
    <b v="0"/>
    <s v="theater/plays"/>
    <n v="6.2500000000000003E-3"/>
    <n v="25"/>
    <x v="1"/>
    <s v="plays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x v="3951"/>
    <d v="2016-05-03T18:49:02"/>
    <b v="0"/>
    <n v="1"/>
    <b v="0"/>
    <s v="theater/plays"/>
    <n v="5.0000000000000004E-6"/>
    <n v="1"/>
    <x v="1"/>
    <s v="plays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x v="3952"/>
    <d v="2015-10-26T18:58:10"/>
    <b v="0"/>
    <n v="1"/>
    <b v="0"/>
    <s v="theater/plays"/>
    <n v="9.6153846153846159E-4"/>
    <n v="25"/>
    <x v="1"/>
    <s v="plays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x v="3953"/>
    <d v="2016-07-29T23:29:00"/>
    <b v="0"/>
    <n v="0"/>
    <b v="0"/>
    <s v="theater/plays"/>
    <n v="0"/>
    <e v="#DIV/0!"/>
    <x v="1"/>
    <s v="plays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x v="3954"/>
    <d v="2014-07-14T15:37:44"/>
    <b v="0"/>
    <n v="0"/>
    <b v="0"/>
    <s v="theater/plays"/>
    <n v="0"/>
    <e v="#DIV/0!"/>
    <x v="1"/>
    <s v="plays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x v="3955"/>
    <d v="2015-11-28T21:22:21"/>
    <b v="0"/>
    <n v="8"/>
    <b v="0"/>
    <s v="theater/plays"/>
    <n v="0.24285714285714285"/>
    <n v="53.125"/>
    <x v="1"/>
    <s v="plays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x v="3956"/>
    <d v="2016-04-25T00:20:00"/>
    <b v="0"/>
    <n v="0"/>
    <b v="0"/>
    <s v="theater/plays"/>
    <n v="0"/>
    <e v="#DIV/0!"/>
    <x v="1"/>
    <s v="plays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x v="3957"/>
    <d v="2016-07-08T23:25:54"/>
    <b v="0"/>
    <n v="1"/>
    <b v="0"/>
    <s v="theater/plays"/>
    <n v="2.5000000000000001E-4"/>
    <n v="7"/>
    <x v="1"/>
    <s v="plays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x v="3958"/>
    <d v="2014-08-02T14:00:00"/>
    <b v="0"/>
    <n v="16"/>
    <b v="0"/>
    <s v="theater/plays"/>
    <n v="0.32050000000000001"/>
    <n v="40.0625"/>
    <x v="1"/>
    <s v="plays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x v="3959"/>
    <d v="2014-09-28T18:55:56"/>
    <b v="0"/>
    <n v="12"/>
    <b v="0"/>
    <s v="theater/plays"/>
    <n v="0.24333333333333335"/>
    <n v="24.333333333333332"/>
    <x v="1"/>
    <s v="plays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x v="3960"/>
    <d v="2016-01-03T20:17:36"/>
    <b v="0"/>
    <n v="4"/>
    <b v="0"/>
    <s v="theater/plays"/>
    <n v="1.4999999999999999E-2"/>
    <n v="11.25"/>
    <x v="1"/>
    <s v="plays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x v="3961"/>
    <d v="2014-05-08T21:23:30"/>
    <b v="0"/>
    <n v="2"/>
    <b v="0"/>
    <s v="theater/plays"/>
    <n v="4.1999999999999997E-3"/>
    <n v="10.5"/>
    <x v="1"/>
    <s v="plays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x v="3962"/>
    <d v="2015-11-28T14:54:54"/>
    <b v="0"/>
    <n v="3"/>
    <b v="0"/>
    <s v="theater/plays"/>
    <n v="3.214285714285714E-2"/>
    <n v="15"/>
    <x v="1"/>
    <s v="plays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x v="3963"/>
    <d v="2015-11-18T04:41:57"/>
    <b v="0"/>
    <n v="0"/>
    <b v="0"/>
    <s v="theater/plays"/>
    <n v="0"/>
    <e v="#DIV/0!"/>
    <x v="1"/>
    <s v="plays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x v="3964"/>
    <d v="2015-04-19T16:19:46"/>
    <b v="0"/>
    <n v="3"/>
    <b v="0"/>
    <s v="theater/plays"/>
    <n v="6.3E-2"/>
    <n v="42"/>
    <x v="1"/>
    <s v="plays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x v="3965"/>
    <d v="2016-04-14T04:39:40"/>
    <b v="0"/>
    <n v="4"/>
    <b v="0"/>
    <s v="theater/plays"/>
    <n v="0.14249999999999999"/>
    <n v="71.25"/>
    <x v="1"/>
    <s v="plays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x v="3966"/>
    <d v="2014-07-24T02:59:00"/>
    <b v="0"/>
    <n v="2"/>
    <b v="0"/>
    <s v="theater/plays"/>
    <n v="6.0000000000000001E-3"/>
    <n v="22.5"/>
    <x v="1"/>
    <s v="plays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x v="3967"/>
    <d v="2017-03-06T06:58:27"/>
    <b v="0"/>
    <n v="10"/>
    <b v="0"/>
    <s v="theater/plays"/>
    <n v="0.2411764705882353"/>
    <n v="41"/>
    <x v="1"/>
    <s v="plays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x v="3968"/>
    <d v="2016-05-22T19:34:33"/>
    <b v="0"/>
    <n v="11"/>
    <b v="0"/>
    <s v="theater/plays"/>
    <n v="0.10539999999999999"/>
    <n v="47.909090909090907"/>
    <x v="1"/>
    <s v="plays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x v="3969"/>
    <d v="2016-08-29T03:55:00"/>
    <b v="0"/>
    <n v="6"/>
    <b v="0"/>
    <s v="theater/plays"/>
    <n v="7.4690265486725665E-2"/>
    <n v="35.166666666666664"/>
    <x v="1"/>
    <s v="plays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x v="3970"/>
    <d v="2016-04-17T20:43:31"/>
    <b v="0"/>
    <n v="2"/>
    <b v="0"/>
    <s v="theater/plays"/>
    <n v="7.3333333333333334E-4"/>
    <n v="5.5"/>
    <x v="1"/>
    <s v="plays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x v="3971"/>
    <d v="2014-07-21T12:52:06"/>
    <b v="0"/>
    <n v="6"/>
    <b v="0"/>
    <s v="theater/plays"/>
    <n v="9.7142857142857135E-3"/>
    <n v="22.666666666666668"/>
    <x v="1"/>
    <s v="plays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x v="3972"/>
    <d v="2015-02-06T01:37:14"/>
    <b v="0"/>
    <n v="8"/>
    <b v="0"/>
    <s v="theater/plays"/>
    <n v="0.21099999999999999"/>
    <n v="26.375"/>
    <x v="1"/>
    <s v="plays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x v="3973"/>
    <d v="2016-05-09T04:00:00"/>
    <b v="0"/>
    <n v="37"/>
    <b v="0"/>
    <s v="theater/plays"/>
    <n v="0.78100000000000003"/>
    <n v="105.54054054054055"/>
    <x v="1"/>
    <s v="plays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x v="3974"/>
    <d v="2016-06-02T13:07:28"/>
    <b v="0"/>
    <n v="11"/>
    <b v="0"/>
    <s v="theater/plays"/>
    <n v="0.32"/>
    <n v="29.09090909090909"/>
    <x v="1"/>
    <s v="plays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x v="3975"/>
    <d v="2016-07-13T20:48:18"/>
    <b v="0"/>
    <n v="0"/>
    <b v="0"/>
    <s v="theater/plays"/>
    <n v="0"/>
    <e v="#DIV/0!"/>
    <x v="1"/>
    <s v="plays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x v="3976"/>
    <d v="2014-08-01T07:00:00"/>
    <b v="0"/>
    <n v="10"/>
    <b v="0"/>
    <s v="theater/plays"/>
    <n v="0.47692307692307695"/>
    <n v="62"/>
    <x v="1"/>
    <s v="plays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x v="3977"/>
    <d v="2016-07-22T18:55:32"/>
    <b v="0"/>
    <n v="6"/>
    <b v="0"/>
    <s v="theater/plays"/>
    <n v="1.4500000000000001E-2"/>
    <n v="217.5"/>
    <x v="1"/>
    <s v="plays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x v="3978"/>
    <d v="2015-01-31T15:25:53"/>
    <b v="0"/>
    <n v="8"/>
    <b v="0"/>
    <s v="theater/plays"/>
    <n v="0.107"/>
    <n v="26.75"/>
    <x v="1"/>
    <s v="plays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x v="3979"/>
    <d v="2015-03-29T20:00:00"/>
    <b v="0"/>
    <n v="6"/>
    <b v="0"/>
    <s v="theater/plays"/>
    <n v="1.8333333333333333E-2"/>
    <n v="18.333333333333332"/>
    <x v="1"/>
    <s v="plays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x v="3980"/>
    <d v="2014-07-05T14:22:27"/>
    <b v="0"/>
    <n v="7"/>
    <b v="0"/>
    <s v="theater/plays"/>
    <n v="0.18"/>
    <n v="64.285714285714292"/>
    <x v="1"/>
    <s v="plays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x v="3981"/>
    <d v="2016-07-17T04:19:09"/>
    <b v="0"/>
    <n v="7"/>
    <b v="0"/>
    <s v="theater/plays"/>
    <n v="4.0833333333333333E-2"/>
    <n v="175"/>
    <x v="1"/>
    <s v="plays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x v="3982"/>
    <d v="2015-07-07T19:26:20"/>
    <b v="0"/>
    <n v="5"/>
    <b v="0"/>
    <s v="theater/plays"/>
    <n v="0.2"/>
    <n v="34"/>
    <x v="1"/>
    <s v="plays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x v="3983"/>
    <d v="2014-05-20T06:59:00"/>
    <b v="0"/>
    <n v="46"/>
    <b v="0"/>
    <s v="theater/plays"/>
    <n v="0.34802513464991025"/>
    <n v="84.282608695652172"/>
    <x v="1"/>
    <s v="plays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x v="3984"/>
    <d v="2014-11-08T00:00:00"/>
    <b v="0"/>
    <n v="10"/>
    <b v="0"/>
    <s v="theater/plays"/>
    <n v="6.3333333333333339E-2"/>
    <n v="9.5"/>
    <x v="1"/>
    <s v="plays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x v="3985"/>
    <d v="2016-02-20T21:05:00"/>
    <b v="0"/>
    <n v="19"/>
    <b v="0"/>
    <s v="theater/plays"/>
    <n v="0.32050000000000001"/>
    <n v="33.736842105263158"/>
    <x v="1"/>
    <s v="plays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x v="3986"/>
    <d v="2016-05-06T13:04:00"/>
    <b v="0"/>
    <n v="13"/>
    <b v="0"/>
    <s v="theater/plays"/>
    <n v="9.7600000000000006E-2"/>
    <n v="37.53846153846154"/>
    <x v="1"/>
    <s v="plays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x v="3987"/>
    <d v="2014-05-16T22:11:30"/>
    <b v="0"/>
    <n v="13"/>
    <b v="0"/>
    <s v="theater/plays"/>
    <n v="0.3775"/>
    <n v="11.615384615384615"/>
    <x v="1"/>
    <s v="plays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x v="3988"/>
    <d v="2015-08-29T01:56:53"/>
    <b v="0"/>
    <n v="4"/>
    <b v="0"/>
    <s v="theater/plays"/>
    <n v="2.1333333333333333E-2"/>
    <n v="8"/>
    <x v="1"/>
    <s v="plays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x v="3989"/>
    <d v="2015-11-08T18:59:41"/>
    <b v="0"/>
    <n v="0"/>
    <b v="0"/>
    <s v="theater/plays"/>
    <n v="0"/>
    <e v="#DIV/0!"/>
    <x v="1"/>
    <s v="plays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x v="3990"/>
    <d v="2016-03-02T16:08:13"/>
    <b v="0"/>
    <n v="3"/>
    <b v="0"/>
    <s v="theater/plays"/>
    <n v="4.1818181818181817E-2"/>
    <n v="23"/>
    <x v="1"/>
    <s v="plays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x v="3991"/>
    <d v="2015-05-31T15:28:02"/>
    <b v="0"/>
    <n v="1"/>
    <b v="0"/>
    <s v="theater/plays"/>
    <n v="0.2"/>
    <n v="100"/>
    <x v="1"/>
    <s v="plays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x v="3992"/>
    <d v="2015-12-11T23:34:19"/>
    <b v="0"/>
    <n v="9"/>
    <b v="0"/>
    <s v="theater/plays"/>
    <n v="5.4100000000000002E-2"/>
    <n v="60.111111111111114"/>
    <x v="1"/>
    <s v="plays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x v="3993"/>
    <d v="2015-05-13T20:45:12"/>
    <b v="0"/>
    <n v="1"/>
    <b v="0"/>
    <s v="theater/plays"/>
    <n v="6.0000000000000002E-5"/>
    <n v="3"/>
    <x v="1"/>
    <s v="plays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x v="3994"/>
    <d v="2014-07-19T09:21:30"/>
    <b v="0"/>
    <n v="1"/>
    <b v="0"/>
    <s v="theater/plays"/>
    <n v="2.5000000000000001E-3"/>
    <n v="5"/>
    <x v="1"/>
    <s v="plays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x v="3995"/>
    <d v="2015-02-14T11:27:00"/>
    <b v="0"/>
    <n v="4"/>
    <b v="0"/>
    <s v="theater/plays"/>
    <n v="0.35"/>
    <n v="17.5"/>
    <x v="1"/>
    <s v="plays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x v="3996"/>
    <d v="2014-11-20T16:04:00"/>
    <b v="0"/>
    <n v="17"/>
    <b v="0"/>
    <s v="theater/plays"/>
    <n v="0.16566666666666666"/>
    <n v="29.235294117647058"/>
    <x v="1"/>
    <s v="plays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x v="3997"/>
    <d v="2015-04-05T08:23:41"/>
    <b v="0"/>
    <n v="0"/>
    <b v="0"/>
    <s v="theater/plays"/>
    <n v="0"/>
    <e v="#DIV/0!"/>
    <x v="1"/>
    <s v="plays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x v="3998"/>
    <d v="2015-03-28T22:07:06"/>
    <b v="0"/>
    <n v="12"/>
    <b v="0"/>
    <s v="theater/plays"/>
    <n v="0.57199999999999995"/>
    <n v="59.583333333333336"/>
    <x v="1"/>
    <s v="plays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x v="3999"/>
    <d v="2014-08-31T19:51:49"/>
    <b v="0"/>
    <n v="14"/>
    <b v="0"/>
    <s v="theater/plays"/>
    <n v="0.16514285714285715"/>
    <n v="82.571428571428569"/>
    <x v="1"/>
    <s v="plays"/>
  </r>
  <r>
    <n v="4000"/>
    <s v="The Escorts"/>
    <s v="An Enticing Trip into the World of Assisted Dying"/>
    <n v="8000"/>
    <n v="10"/>
    <x v="2"/>
    <s v="US"/>
    <s v="USD"/>
    <n v="1462631358"/>
    <n v="1457450958"/>
    <x v="4000"/>
    <d v="2016-05-07T14:29:18"/>
    <b v="0"/>
    <n v="1"/>
    <b v="0"/>
    <s v="theater/plays"/>
    <n v="1.25E-3"/>
    <n v="10"/>
    <x v="1"/>
    <s v="plays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x v="4001"/>
    <d v="2017-03-01T19:00:00"/>
    <b v="0"/>
    <n v="14"/>
    <b v="0"/>
    <s v="theater/plays"/>
    <n v="0.3775"/>
    <n v="32.357142857142854"/>
    <x v="1"/>
    <s v="plays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x v="4002"/>
    <d v="2014-09-27T01:02:41"/>
    <b v="0"/>
    <n v="4"/>
    <b v="0"/>
    <s v="theater/plays"/>
    <n v="1.84E-2"/>
    <n v="5.75"/>
    <x v="1"/>
    <s v="plays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x v="4003"/>
    <d v="2015-02-15T14:05:47"/>
    <b v="0"/>
    <n v="2"/>
    <b v="0"/>
    <s v="theater/plays"/>
    <n v="0.10050000000000001"/>
    <n v="100.5"/>
    <x v="1"/>
    <s v="plays"/>
  </r>
  <r>
    <n v="4004"/>
    <s v="South Florida Tours"/>
    <s v="Help Launch The Queen Into South Florida!"/>
    <n v="500"/>
    <n v="1"/>
    <x v="2"/>
    <s v="US"/>
    <s v="USD"/>
    <n v="1412740457"/>
    <n v="1410148457"/>
    <x v="4004"/>
    <d v="2014-10-08T03:54:17"/>
    <b v="0"/>
    <n v="1"/>
    <b v="0"/>
    <s v="theater/plays"/>
    <n v="2E-3"/>
    <n v="1"/>
    <x v="1"/>
    <s v="plays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x v="4005"/>
    <d v="2014-10-20T19:23:05"/>
    <b v="0"/>
    <n v="2"/>
    <b v="0"/>
    <s v="theater/plays"/>
    <n v="1.3333333333333334E-2"/>
    <n v="20"/>
    <x v="1"/>
    <s v="plays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x v="4006"/>
    <d v="2016-02-16T18:33:07"/>
    <b v="0"/>
    <n v="1"/>
    <b v="0"/>
    <s v="theater/plays"/>
    <n v="6.666666666666667E-5"/>
    <n v="2"/>
    <x v="1"/>
    <s v="plays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x v="4007"/>
    <d v="2014-08-26T16:28:00"/>
    <b v="0"/>
    <n v="1"/>
    <b v="0"/>
    <s v="theater/plays"/>
    <n v="2.5000000000000001E-3"/>
    <n v="5"/>
    <x v="1"/>
    <s v="plays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x v="4008"/>
    <d v="2015-07-22T23:08:27"/>
    <b v="0"/>
    <n v="4"/>
    <b v="0"/>
    <s v="theater/plays"/>
    <n v="0.06"/>
    <n v="15"/>
    <x v="1"/>
    <s v="plays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x v="4009"/>
    <d v="2014-09-09T16:49:20"/>
    <b v="0"/>
    <n v="3"/>
    <b v="0"/>
    <s v="theater/plays"/>
    <n v="3.8860103626943004E-2"/>
    <n v="25"/>
    <x v="1"/>
    <s v="plays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x v="4010"/>
    <d v="2014-10-26T18:29:26"/>
    <b v="0"/>
    <n v="38"/>
    <b v="0"/>
    <s v="theater/plays"/>
    <n v="0.24194444444444443"/>
    <n v="45.842105263157897"/>
    <x v="1"/>
    <s v="plays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x v="4011"/>
    <d v="2015-01-28T13:04:38"/>
    <b v="0"/>
    <n v="4"/>
    <b v="0"/>
    <s v="theater/plays"/>
    <n v="7.5999999999999998E-2"/>
    <n v="4.75"/>
    <x v="1"/>
    <s v="plays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x v="4012"/>
    <d v="2015-05-02T13:04:09"/>
    <b v="0"/>
    <n v="0"/>
    <b v="0"/>
    <s v="theater/plays"/>
    <n v="0"/>
    <e v="#DIV/0!"/>
    <x v="1"/>
    <s v="plays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x v="4013"/>
    <d v="2015-02-16T07:13:43"/>
    <b v="0"/>
    <n v="2"/>
    <b v="0"/>
    <s v="theater/plays"/>
    <n v="1.2999999999999999E-2"/>
    <n v="13"/>
    <x v="1"/>
    <s v="plays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x v="4014"/>
    <d v="2016-03-05T05:54:29"/>
    <b v="0"/>
    <n v="0"/>
    <b v="0"/>
    <s v="theater/plays"/>
    <n v="0"/>
    <e v="#DIV/0!"/>
    <x v="1"/>
    <s v="plays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x v="4015"/>
    <d v="2015-07-19T18:44:23"/>
    <b v="0"/>
    <n v="1"/>
    <b v="0"/>
    <s v="theater/plays"/>
    <n v="1.4285714285714287E-4"/>
    <n v="1"/>
    <x v="1"/>
    <s v="plays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x v="4016"/>
    <d v="2014-09-17T20:56:40"/>
    <b v="0"/>
    <n v="7"/>
    <b v="0"/>
    <s v="theater/plays"/>
    <n v="0.14000000000000001"/>
    <n v="10"/>
    <x v="1"/>
    <s v="plays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x v="4017"/>
    <d v="2014-09-04T16:07:54"/>
    <b v="0"/>
    <n v="2"/>
    <b v="0"/>
    <s v="theater/plays"/>
    <n v="1.0500000000000001E-2"/>
    <n v="52.5"/>
    <x v="1"/>
    <s v="plays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x v="4018"/>
    <d v="2016-10-07T21:51:48"/>
    <b v="0"/>
    <n v="4"/>
    <b v="0"/>
    <s v="theater/plays"/>
    <n v="8.666666666666667E-2"/>
    <n v="32.5"/>
    <x v="1"/>
    <s v="plays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x v="4019"/>
    <d v="2016-04-15T16:28:00"/>
    <b v="0"/>
    <n v="4"/>
    <b v="0"/>
    <s v="theater/plays"/>
    <n v="8.2857142857142851E-3"/>
    <n v="7.25"/>
    <x v="1"/>
    <s v="plays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x v="4020"/>
    <d v="2015-03-24T03:34:59"/>
    <b v="0"/>
    <n v="3"/>
    <b v="0"/>
    <s v="theater/plays"/>
    <n v="0.16666666666666666"/>
    <n v="33.333333333333336"/>
    <x v="1"/>
    <s v="plays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x v="4021"/>
    <d v="2014-10-26T21:52:38"/>
    <b v="0"/>
    <n v="2"/>
    <b v="0"/>
    <s v="theater/plays"/>
    <n v="8.3333333333333332E-3"/>
    <n v="62.5"/>
    <x v="1"/>
    <s v="plays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x v="4022"/>
    <d v="2015-02-01T02:54:00"/>
    <b v="0"/>
    <n v="197"/>
    <b v="0"/>
    <s v="theater/plays"/>
    <n v="0.69561111111111107"/>
    <n v="63.558375634517766"/>
    <x v="1"/>
    <s v="plays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x v="4023"/>
    <d v="2016-03-24T22:59:23"/>
    <b v="0"/>
    <n v="0"/>
    <b v="0"/>
    <s v="theater/plays"/>
    <n v="0"/>
    <e v="#DIV/0!"/>
    <x v="1"/>
    <s v="plays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x v="4024"/>
    <d v="2015-08-31T16:04:57"/>
    <b v="0"/>
    <n v="1"/>
    <b v="0"/>
    <s v="theater/plays"/>
    <n v="1.2500000000000001E-2"/>
    <n v="10"/>
    <x v="1"/>
    <s v="plays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x v="4025"/>
    <d v="2015-07-26T05:42:16"/>
    <b v="0"/>
    <n v="4"/>
    <b v="0"/>
    <s v="theater/plays"/>
    <n v="0.05"/>
    <n v="62.5"/>
    <x v="1"/>
    <s v="plays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x v="4026"/>
    <d v="2015-12-04T16:43:59"/>
    <b v="0"/>
    <n v="0"/>
    <b v="0"/>
    <s v="theater/plays"/>
    <n v="0"/>
    <e v="#DIV/0!"/>
    <x v="1"/>
    <s v="plays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x v="4027"/>
    <d v="2017-02-23T01:00:00"/>
    <b v="0"/>
    <n v="7"/>
    <b v="0"/>
    <s v="theater/plays"/>
    <n v="7.166666666666667E-2"/>
    <n v="30.714285714285715"/>
    <x v="1"/>
    <s v="plays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x v="4028"/>
    <d v="2014-06-05T22:31:40"/>
    <b v="0"/>
    <n v="11"/>
    <b v="0"/>
    <s v="theater/plays"/>
    <n v="0.28050000000000003"/>
    <n v="51"/>
    <x v="1"/>
    <s v="plays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x v="4029"/>
    <d v="2015-12-14T00:36:10"/>
    <b v="0"/>
    <n v="0"/>
    <b v="0"/>
    <s v="theater/plays"/>
    <n v="0"/>
    <e v="#DIV/0!"/>
    <x v="1"/>
    <s v="plays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x v="4030"/>
    <d v="2016-02-03T18:49:00"/>
    <b v="0"/>
    <n v="6"/>
    <b v="0"/>
    <s v="theater/plays"/>
    <n v="0.16"/>
    <n v="66.666666666666671"/>
    <x v="1"/>
    <s v="plays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x v="4031"/>
    <d v="2014-12-18T15:02:44"/>
    <b v="0"/>
    <n v="0"/>
    <b v="0"/>
    <s v="theater/plays"/>
    <n v="0"/>
    <e v="#DIV/0!"/>
    <x v="1"/>
    <s v="plays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x v="4032"/>
    <d v="2015-12-15T20:25:16"/>
    <b v="0"/>
    <n v="7"/>
    <b v="0"/>
    <s v="theater/plays"/>
    <n v="6.8287037037037035E-2"/>
    <n v="59"/>
    <x v="1"/>
    <s v="plays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x v="4033"/>
    <d v="2016-10-02T09:00:00"/>
    <b v="0"/>
    <n v="94"/>
    <b v="0"/>
    <s v="theater/plays"/>
    <n v="0.25698702928870293"/>
    <n v="65.340319148936175"/>
    <x v="1"/>
    <s v="plays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x v="4034"/>
    <d v="2015-04-03T21:44:10"/>
    <b v="0"/>
    <n v="2"/>
    <b v="0"/>
    <s v="theater/plays"/>
    <n v="1.4814814814814815E-2"/>
    <n v="100"/>
    <x v="1"/>
    <s v="plays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x v="4035"/>
    <d v="2014-10-21T21:11:27"/>
    <b v="0"/>
    <n v="25"/>
    <b v="0"/>
    <s v="theater/plays"/>
    <n v="0.36849999999999999"/>
    <n v="147.4"/>
    <x v="1"/>
    <s v="plays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x v="4036"/>
    <d v="2014-07-01T22:30:00"/>
    <b v="0"/>
    <n v="17"/>
    <b v="0"/>
    <s v="theater/plays"/>
    <n v="0.47049999999999997"/>
    <n v="166.05882352941177"/>
    <x v="1"/>
    <s v="plays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x v="4037"/>
    <d v="2016-05-24T14:25:00"/>
    <b v="0"/>
    <n v="2"/>
    <b v="0"/>
    <s v="theater/plays"/>
    <n v="0.11428571428571428"/>
    <n v="40"/>
    <x v="1"/>
    <s v="plays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x v="4038"/>
    <d v="2014-10-17T19:10:10"/>
    <b v="0"/>
    <n v="4"/>
    <b v="0"/>
    <s v="theater/plays"/>
    <n v="0.12039999999999999"/>
    <n v="75.25"/>
    <x v="1"/>
    <s v="plays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x v="4039"/>
    <d v="2015-12-01T05:59:00"/>
    <b v="0"/>
    <n v="5"/>
    <b v="0"/>
    <s v="theater/plays"/>
    <n v="0.6"/>
    <n v="60"/>
    <x v="1"/>
    <s v="plays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x v="4040"/>
    <d v="2015-07-18T03:00:00"/>
    <b v="0"/>
    <n v="2"/>
    <b v="0"/>
    <s v="theater/plays"/>
    <n v="0.3125"/>
    <n v="1250"/>
    <x v="1"/>
    <s v="plays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x v="4041"/>
    <d v="2016-09-06T11:22:34"/>
    <b v="0"/>
    <n v="2"/>
    <b v="0"/>
    <s v="theater/plays"/>
    <n v="4.1999999999999997E-3"/>
    <n v="10.5"/>
    <x v="1"/>
    <s v="plays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x v="4042"/>
    <d v="2015-01-20T19:16:00"/>
    <b v="0"/>
    <n v="3"/>
    <b v="0"/>
    <s v="theater/plays"/>
    <n v="2.0999999999999999E-3"/>
    <n v="7"/>
    <x v="1"/>
    <s v="plays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x v="4043"/>
    <d v="2014-11-20T22:58:45"/>
    <b v="0"/>
    <n v="0"/>
    <b v="0"/>
    <s v="theater/plays"/>
    <n v="0"/>
    <e v="#DIV/0!"/>
    <x v="1"/>
    <s v="plays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x v="4044"/>
    <d v="2015-04-10T05:00:00"/>
    <b v="0"/>
    <n v="4"/>
    <b v="0"/>
    <s v="theater/plays"/>
    <n v="0.375"/>
    <n v="56.25"/>
    <x v="1"/>
    <s v="plays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x v="4045"/>
    <d v="2014-08-21T04:49:49"/>
    <b v="0"/>
    <n v="1"/>
    <b v="0"/>
    <s v="theater/plays"/>
    <n v="2.0000000000000001E-4"/>
    <n v="1"/>
    <x v="1"/>
    <s v="plays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x v="4046"/>
    <d v="2014-10-22T15:36:50"/>
    <b v="0"/>
    <n v="12"/>
    <b v="0"/>
    <s v="theater/plays"/>
    <n v="8.2142857142857142E-2"/>
    <n v="38.333333333333336"/>
    <x v="1"/>
    <s v="plays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x v="4047"/>
    <d v="2015-01-11T01:00:00"/>
    <b v="0"/>
    <n v="4"/>
    <b v="0"/>
    <s v="theater/plays"/>
    <n v="2.1999999999999999E-2"/>
    <n v="27.5"/>
    <x v="1"/>
    <s v="plays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x v="4048"/>
    <d v="2016-04-11T11:13:07"/>
    <b v="0"/>
    <n v="91"/>
    <b v="0"/>
    <s v="theater/plays"/>
    <n v="0.17652941176470588"/>
    <n v="32.978021978021978"/>
    <x v="1"/>
    <s v="plays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x v="4049"/>
    <d v="2015-07-14T23:00:15"/>
    <b v="0"/>
    <n v="1"/>
    <b v="0"/>
    <s v="theater/plays"/>
    <n v="8.0000000000000004E-4"/>
    <n v="16"/>
    <x v="1"/>
    <s v="plays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x v="4050"/>
    <d v="2014-10-23T15:16:31"/>
    <b v="0"/>
    <n v="1"/>
    <b v="0"/>
    <s v="theater/plays"/>
    <n v="6.6666666666666664E-4"/>
    <n v="1"/>
    <x v="1"/>
    <s v="plays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x v="4051"/>
    <d v="2014-05-09T06:53:00"/>
    <b v="0"/>
    <n v="0"/>
    <b v="0"/>
    <s v="theater/plays"/>
    <n v="0"/>
    <e v="#DIV/0!"/>
    <x v="1"/>
    <s v="plays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x v="4052"/>
    <d v="2014-10-13T21:05:16"/>
    <b v="0"/>
    <n v="13"/>
    <b v="0"/>
    <s v="theater/plays"/>
    <n v="0.37533333333333335"/>
    <n v="86.615384615384613"/>
    <x v="1"/>
    <s v="plays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x v="4053"/>
    <d v="2014-11-15T20:00:00"/>
    <b v="0"/>
    <n v="2"/>
    <b v="0"/>
    <s v="theater/plays"/>
    <n v="0.22"/>
    <n v="55"/>
    <x v="1"/>
    <s v="plays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x v="4054"/>
    <d v="2016-10-01T04:00:00"/>
    <b v="0"/>
    <n v="0"/>
    <b v="0"/>
    <s v="theater/plays"/>
    <n v="0"/>
    <e v="#DIV/0!"/>
    <x v="1"/>
    <s v="plays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x v="4055"/>
    <d v="2014-06-19T15:33:51"/>
    <b v="0"/>
    <n v="21"/>
    <b v="0"/>
    <s v="theater/plays"/>
    <n v="0.1762"/>
    <n v="41.952380952380949"/>
    <x v="1"/>
    <s v="plays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x v="4056"/>
    <d v="2016-07-03T19:59:00"/>
    <b v="0"/>
    <n v="9"/>
    <b v="0"/>
    <s v="theater/plays"/>
    <n v="0.53"/>
    <n v="88.333333333333329"/>
    <x v="1"/>
    <s v="plays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x v="4057"/>
    <d v="2015-11-25T23:00:00"/>
    <b v="0"/>
    <n v="6"/>
    <b v="0"/>
    <s v="theater/plays"/>
    <n v="0.22142857142857142"/>
    <n v="129.16666666666666"/>
    <x v="1"/>
    <s v="plays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x v="4058"/>
    <d v="2016-04-01T03:59:00"/>
    <b v="0"/>
    <n v="4"/>
    <b v="0"/>
    <s v="theater/plays"/>
    <n v="2.5333333333333333E-2"/>
    <n v="23.75"/>
    <x v="1"/>
    <s v="plays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x v="4059"/>
    <d v="2014-09-16T03:00:00"/>
    <b v="0"/>
    <n v="7"/>
    <b v="0"/>
    <s v="theater/plays"/>
    <n v="2.5000000000000001E-2"/>
    <n v="35.714285714285715"/>
    <x v="1"/>
    <s v="plays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x v="4060"/>
    <d v="2014-06-23T16:00:00"/>
    <b v="0"/>
    <n v="5"/>
    <b v="0"/>
    <s v="theater/plays"/>
    <n v="2.8500000000000001E-2"/>
    <n v="57"/>
    <x v="1"/>
    <s v="plays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x v="4061"/>
    <d v="2016-04-21T02:23:43"/>
    <b v="0"/>
    <n v="0"/>
    <b v="0"/>
    <s v="theater/plays"/>
    <n v="0"/>
    <e v="#DIV/0!"/>
    <x v="1"/>
    <s v="plays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x v="4062"/>
    <d v="2016-07-02T17:44:28"/>
    <b v="0"/>
    <n v="3"/>
    <b v="0"/>
    <s v="theater/plays"/>
    <n v="2.4500000000000001E-2"/>
    <n v="163.33333333333334"/>
    <x v="1"/>
    <s v="plays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x v="4063"/>
    <d v="2014-06-27T16:21:24"/>
    <b v="0"/>
    <n v="9"/>
    <b v="0"/>
    <s v="theater/plays"/>
    <n v="1.4210526315789474E-2"/>
    <n v="15"/>
    <x v="1"/>
    <s v="plays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x v="4064"/>
    <d v="2015-04-29T14:07:06"/>
    <b v="0"/>
    <n v="6"/>
    <b v="0"/>
    <s v="theater/plays"/>
    <n v="0.1925"/>
    <n v="64.166666666666671"/>
    <x v="1"/>
    <s v="plays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x v="4065"/>
    <d v="2014-08-12T22:50:11"/>
    <b v="0"/>
    <n v="4"/>
    <b v="0"/>
    <s v="theater/plays"/>
    <n v="6.7499999999999999E-3"/>
    <n v="6.75"/>
    <x v="1"/>
    <s v="plays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x v="4066"/>
    <d v="2016-05-19T00:56:28"/>
    <b v="0"/>
    <n v="1"/>
    <b v="0"/>
    <s v="theater/plays"/>
    <n v="1.6666666666666668E-3"/>
    <n v="25"/>
    <x v="1"/>
    <s v="plays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x v="4067"/>
    <d v="2015-09-28T02:49:10"/>
    <b v="0"/>
    <n v="17"/>
    <b v="0"/>
    <s v="theater/plays"/>
    <n v="0.60899999999999999"/>
    <n v="179.11764705882354"/>
    <x v="1"/>
    <s v="plays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x v="4068"/>
    <d v="2017-01-13T23:05:00"/>
    <b v="0"/>
    <n v="1"/>
    <b v="0"/>
    <s v="theater/plays"/>
    <n v="0.01"/>
    <n v="34.950000000000003"/>
    <x v="1"/>
    <s v="plays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x v="4069"/>
    <d v="2015-02-28T12:00:00"/>
    <b v="0"/>
    <n v="13"/>
    <b v="0"/>
    <s v="theater/plays"/>
    <n v="0.34399999999999997"/>
    <n v="33.07692307692308"/>
    <x v="1"/>
    <s v="plays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x v="4070"/>
    <d v="2015-03-01T03:00:00"/>
    <b v="0"/>
    <n v="6"/>
    <b v="0"/>
    <s v="theater/plays"/>
    <n v="0.16500000000000001"/>
    <n v="27.5"/>
    <x v="1"/>
    <s v="plays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x v="4071"/>
    <d v="2016-12-26T19:18:51"/>
    <b v="0"/>
    <n v="0"/>
    <b v="0"/>
    <s v="theater/plays"/>
    <n v="0"/>
    <e v="#DIV/0!"/>
    <x v="1"/>
    <s v="plays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x v="4072"/>
    <d v="2014-08-21T18:35:11"/>
    <b v="0"/>
    <n v="2"/>
    <b v="0"/>
    <s v="theater/plays"/>
    <n v="4.0000000000000001E-3"/>
    <n v="2"/>
    <x v="1"/>
    <s v="plays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x v="4073"/>
    <d v="2015-05-09T04:00:00"/>
    <b v="0"/>
    <n v="2"/>
    <b v="0"/>
    <s v="theater/plays"/>
    <n v="1.0571428571428572E-2"/>
    <n v="18.5"/>
    <x v="1"/>
    <s v="plays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x v="4074"/>
    <d v="2015-11-05T14:16:15"/>
    <b v="0"/>
    <n v="21"/>
    <b v="0"/>
    <s v="theater/plays"/>
    <n v="0.26727272727272727"/>
    <n v="35"/>
    <x v="1"/>
    <s v="plays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x v="4075"/>
    <d v="2014-06-30T17:28:00"/>
    <b v="0"/>
    <n v="13"/>
    <b v="0"/>
    <s v="theater/plays"/>
    <n v="0.28799999999999998"/>
    <n v="44.307692307692307"/>
    <x v="1"/>
    <s v="plays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x v="4076"/>
    <d v="2014-10-21T19:51:00"/>
    <b v="0"/>
    <n v="0"/>
    <b v="0"/>
    <s v="theater/plays"/>
    <n v="0"/>
    <e v="#DIV/0!"/>
    <x v="1"/>
    <s v="plays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x v="4077"/>
    <d v="2016-12-21T17:03:14"/>
    <b v="0"/>
    <n v="6"/>
    <b v="0"/>
    <s v="theater/plays"/>
    <n v="8.8999999999999996E-2"/>
    <n v="222.5"/>
    <x v="1"/>
    <s v="plays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x v="4078"/>
    <d v="2017-01-27T18:54:02"/>
    <b v="0"/>
    <n v="0"/>
    <b v="0"/>
    <s v="theater/plays"/>
    <n v="0"/>
    <e v="#DIV/0!"/>
    <x v="1"/>
    <s v="plays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x v="4079"/>
    <d v="2016-06-19T22:32:01"/>
    <b v="0"/>
    <n v="1"/>
    <b v="0"/>
    <s v="theater/plays"/>
    <n v="1.6666666666666668E-3"/>
    <n v="5"/>
    <x v="1"/>
    <s v="plays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x v="4080"/>
    <d v="2016-06-14T18:54:00"/>
    <b v="0"/>
    <n v="0"/>
    <b v="0"/>
    <s v="theater/plays"/>
    <n v="0"/>
    <e v="#DIV/0!"/>
    <x v="1"/>
    <s v="plays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x v="4081"/>
    <d v="2015-03-08T12:57:05"/>
    <b v="0"/>
    <n v="12"/>
    <b v="0"/>
    <s v="theater/plays"/>
    <n v="0.15737410071942445"/>
    <n v="29.166666666666668"/>
    <x v="1"/>
    <s v="plays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x v="4082"/>
    <d v="2015-11-14T23:00:00"/>
    <b v="0"/>
    <n v="2"/>
    <b v="0"/>
    <s v="theater/plays"/>
    <n v="0.02"/>
    <n v="1.5"/>
    <x v="1"/>
    <s v="plays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x v="4083"/>
    <d v="2016-01-14T18:16:56"/>
    <b v="0"/>
    <n v="6"/>
    <b v="0"/>
    <s v="theater/plays"/>
    <n v="0.21685714285714286"/>
    <n v="126.5"/>
    <x v="1"/>
    <s v="plays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x v="4084"/>
    <d v="2016-10-09T10:28:26"/>
    <b v="0"/>
    <n v="1"/>
    <b v="0"/>
    <s v="theater/plays"/>
    <n v="3.3333333333333335E-3"/>
    <n v="10"/>
    <x v="1"/>
    <s v="plays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x v="4085"/>
    <d v="2015-03-24T03:59:00"/>
    <b v="0"/>
    <n v="1"/>
    <b v="0"/>
    <s v="theater/plays"/>
    <n v="2.8571428571428571E-3"/>
    <n v="10"/>
    <x v="1"/>
    <s v="plays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x v="4086"/>
    <d v="2015-11-21T04:00:00"/>
    <b v="0"/>
    <n v="5"/>
    <b v="0"/>
    <s v="theater/plays"/>
    <n v="4.7E-2"/>
    <n v="9.4"/>
    <x v="1"/>
    <s v="plays"/>
  </r>
  <r>
    <n v="4087"/>
    <s v="Stage Production &quot;The Nail Shop&quot;"/>
    <s v="Comedy Stage Play"/>
    <n v="9600"/>
    <n v="0"/>
    <x v="2"/>
    <s v="US"/>
    <s v="USD"/>
    <n v="1468777786"/>
    <n v="1466185786"/>
    <x v="4087"/>
    <d v="2016-07-17T17:49:46"/>
    <b v="0"/>
    <n v="0"/>
    <b v="0"/>
    <s v="theater/plays"/>
    <n v="0"/>
    <e v="#DIV/0!"/>
    <x v="1"/>
    <s v="plays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x v="4088"/>
    <d v="2015-01-16T10:26:00"/>
    <b v="0"/>
    <n v="3"/>
    <b v="0"/>
    <s v="theater/plays"/>
    <n v="0.108"/>
    <n v="72"/>
    <x v="1"/>
    <s v="plays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x v="4089"/>
    <d v="2015-05-31T17:35:00"/>
    <b v="0"/>
    <n v="8"/>
    <b v="0"/>
    <s v="theater/plays"/>
    <n v="4.8000000000000001E-2"/>
    <n v="30"/>
    <x v="1"/>
    <s v="plays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x v="4090"/>
    <d v="2015-08-07T15:00:00"/>
    <b v="0"/>
    <n v="3"/>
    <b v="0"/>
    <s v="theater/plays"/>
    <n v="3.2000000000000001E-2"/>
    <n v="10.666666666666666"/>
    <x v="1"/>
    <s v="plays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x v="4091"/>
    <d v="2015-01-16T12:09:11"/>
    <b v="0"/>
    <n v="8"/>
    <b v="0"/>
    <s v="theater/plays"/>
    <n v="0.1275"/>
    <n v="25.5"/>
    <x v="1"/>
    <s v="plays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x v="4092"/>
    <d v="2015-04-05T03:40:47"/>
    <b v="0"/>
    <n v="1"/>
    <b v="0"/>
    <s v="theater/plays"/>
    <n v="1.8181818181818181E-4"/>
    <n v="20"/>
    <x v="1"/>
    <s v="plays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x v="4093"/>
    <d v="2015-08-22T19:34:53"/>
    <b v="0"/>
    <n v="4"/>
    <b v="0"/>
    <s v="theater/plays"/>
    <n v="2.4E-2"/>
    <n v="15"/>
    <x v="1"/>
    <s v="plays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x v="4094"/>
    <d v="2014-10-22T04:59:00"/>
    <b v="0"/>
    <n v="8"/>
    <b v="0"/>
    <s v="theater/plays"/>
    <n v="0.36499999999999999"/>
    <n v="91.25"/>
    <x v="1"/>
    <s v="plays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x v="4095"/>
    <d v="2016-12-19T00:45:50"/>
    <b v="0"/>
    <n v="1"/>
    <b v="0"/>
    <s v="theater/plays"/>
    <n v="2.6666666666666668E-2"/>
    <n v="800"/>
    <x v="1"/>
    <s v="plays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x v="4096"/>
    <d v="2017-02-28T08:51:00"/>
    <b v="0"/>
    <n v="5"/>
    <b v="0"/>
    <s v="theater/plays"/>
    <n v="0.11428571428571428"/>
    <n v="80"/>
    <x v="1"/>
    <s v="plays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x v="4097"/>
    <d v="2016-01-31T23:55:00"/>
    <b v="0"/>
    <n v="0"/>
    <b v="0"/>
    <s v="theater/plays"/>
    <n v="0"/>
    <e v="#DIV/0!"/>
    <x v="1"/>
    <s v="plays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x v="4098"/>
    <d v="2016-06-04T17:19:57"/>
    <b v="0"/>
    <n v="0"/>
    <b v="0"/>
    <s v="theater/plays"/>
    <n v="0"/>
    <e v="#DIV/0!"/>
    <x v="1"/>
    <s v="plays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x v="4099"/>
    <d v="2016-09-02T20:24:33"/>
    <b v="0"/>
    <n v="1"/>
    <b v="0"/>
    <s v="theater/plays"/>
    <n v="1.1111111111111112E-2"/>
    <n v="50"/>
    <x v="1"/>
    <s v="plays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x v="4100"/>
    <d v="2014-10-25T02:59:50"/>
    <b v="0"/>
    <n v="0"/>
    <b v="0"/>
    <s v="theater/plays"/>
    <n v="0"/>
    <e v="#DIV/0!"/>
    <x v="1"/>
    <s v="plays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x v="4101"/>
    <d v="2017-01-25T21:41:22"/>
    <b v="0"/>
    <n v="0"/>
    <b v="0"/>
    <s v="theater/plays"/>
    <n v="0"/>
    <e v="#DIV/0!"/>
    <x v="1"/>
    <s v="plays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x v="4102"/>
    <d v="2016-05-15T20:21:13"/>
    <b v="0"/>
    <n v="6"/>
    <b v="0"/>
    <s v="theater/plays"/>
    <n v="0.27400000000000002"/>
    <n v="22.833333333333332"/>
    <x v="1"/>
    <s v="plays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x v="4103"/>
    <d v="2015-08-26T18:32:00"/>
    <b v="0"/>
    <n v="6"/>
    <b v="0"/>
    <s v="theater/plays"/>
    <n v="0.1"/>
    <n v="16.666666666666668"/>
    <x v="1"/>
    <s v="plays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x v="4104"/>
    <d v="2016-10-27T06:40:34"/>
    <b v="0"/>
    <n v="14"/>
    <b v="0"/>
    <s v="theater/plays"/>
    <n v="0.21366666666666667"/>
    <n v="45.785714285714285"/>
    <x v="1"/>
    <s v="plays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x v="4105"/>
    <d v="2016-12-26T00:15:09"/>
    <b v="0"/>
    <n v="6"/>
    <b v="0"/>
    <s v="theater/plays"/>
    <n v="6.9696969696969702E-2"/>
    <n v="383.33333333333331"/>
    <x v="1"/>
    <s v="plays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x v="4106"/>
    <d v="2015-04-02T01:00:00"/>
    <b v="0"/>
    <n v="33"/>
    <b v="0"/>
    <s v="theater/plays"/>
    <n v="0.70599999999999996"/>
    <n v="106.96969696969697"/>
    <x v="1"/>
    <s v="plays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x v="4107"/>
    <d v="2014-09-24T22:00:01"/>
    <b v="0"/>
    <n v="4"/>
    <b v="0"/>
    <s v="theater/plays"/>
    <n v="2.0500000000000001E-2"/>
    <n v="10.25"/>
    <x v="1"/>
    <s v="plays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x v="4108"/>
    <d v="2017-03-03T05:00:00"/>
    <b v="0"/>
    <n v="1"/>
    <b v="0"/>
    <s v="theater/plays"/>
    <n v="1.9666666666666666E-2"/>
    <n v="59"/>
    <x v="1"/>
    <s v="plays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x v="4109"/>
    <d v="2015-11-29T13:56:44"/>
    <b v="0"/>
    <n v="0"/>
    <b v="0"/>
    <s v="theater/plays"/>
    <n v="0"/>
    <e v="#DIV/0!"/>
    <x v="1"/>
    <s v="plays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x v="4110"/>
    <d v="2016-07-21T15:02:31"/>
    <b v="0"/>
    <n v="6"/>
    <b v="0"/>
    <s v="theater/plays"/>
    <n v="0.28666666666666668"/>
    <n v="14.333333333333334"/>
    <x v="1"/>
    <s v="plays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x v="4111"/>
    <d v="2015-02-24T03:15:40"/>
    <b v="0"/>
    <n v="6"/>
    <b v="0"/>
    <s v="theater/plays"/>
    <n v="3.1333333333333331E-2"/>
    <n v="15.666666666666666"/>
    <x v="1"/>
    <s v="plays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x v="4112"/>
    <d v="2016-02-28T00:00:00"/>
    <b v="0"/>
    <n v="1"/>
    <b v="0"/>
    <s v="theater/plays"/>
    <n v="4.0000000000000002E-4"/>
    <n v="1"/>
    <x v="1"/>
    <s v="plays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x v="4113"/>
    <d v="2016-01-08T06:34:00"/>
    <b v="0"/>
    <n v="3"/>
    <b v="0"/>
    <s v="theater/plays"/>
    <n v="2E-3"/>
    <n v="1"/>
    <x v="1"/>
    <s v="play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4B478-4AF8-4DBE-87C4-3F5F058E5240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A3:B39" firstHeaderRow="1" firstDataRow="1" firstDataCol="1" rowPageCount="1" colPageCount="1"/>
  <pivotFields count="18">
    <pivotField showAll="0"/>
    <pivotField showAll="0"/>
    <pivotField showAll="0"/>
    <pivotField showAll="0"/>
    <pivotField showAll="0"/>
    <pivotField axis="axisRow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0"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2">
    <field x="16"/>
    <field x="5"/>
  </rowFields>
  <rowItems count="36">
    <i>
      <x/>
    </i>
    <i r="1">
      <x/>
    </i>
    <i r="1">
      <x v="1"/>
    </i>
    <i r="1">
      <x v="3"/>
    </i>
    <i>
      <x v="1"/>
    </i>
    <i r="1">
      <x/>
    </i>
    <i r="1">
      <x v="1"/>
    </i>
    <i r="1">
      <x v="2"/>
    </i>
    <i r="1">
      <x v="3"/>
    </i>
    <i>
      <x v="2"/>
    </i>
    <i r="1">
      <x v="1"/>
    </i>
    <i r="1">
      <x v="3"/>
    </i>
    <i>
      <x v="3"/>
    </i>
    <i r="1">
      <x/>
    </i>
    <i>
      <x v="4"/>
    </i>
    <i r="1">
      <x/>
    </i>
    <i r="1">
      <x v="1"/>
    </i>
    <i r="1">
      <x v="2"/>
    </i>
    <i r="1">
      <x v="3"/>
    </i>
    <i>
      <x v="5"/>
    </i>
    <i r="1">
      <x v="1"/>
    </i>
    <i r="1">
      <x v="3"/>
    </i>
    <i>
      <x v="6"/>
    </i>
    <i r="1">
      <x/>
    </i>
    <i r="1">
      <x v="1"/>
    </i>
    <i r="1">
      <x v="3"/>
    </i>
    <i>
      <x v="7"/>
    </i>
    <i r="1">
      <x/>
    </i>
    <i r="1">
      <x v="1"/>
    </i>
    <i r="1">
      <x v="3"/>
    </i>
    <i>
      <x v="8"/>
    </i>
    <i r="1">
      <x/>
    </i>
    <i r="1">
      <x v="1"/>
    </i>
    <i r="1">
      <x v="2"/>
    </i>
    <i r="1">
      <x v="3"/>
    </i>
    <i t="grand">
      <x/>
    </i>
  </rowItems>
  <colItems count="1">
    <i/>
  </colItems>
  <pageFields count="1">
    <pageField fld="6" hier="-1"/>
  </pageFields>
  <dataFields count="1">
    <dataField name="Count of state" fld="5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59E24F-0DE9-4A0D-9E5B-C205553C7CD9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4:B114" firstHeaderRow="1" firstDataRow="1" firstDataCol="1" rowPageCount="2" colPageCount="1"/>
  <pivotFields count="18">
    <pivotField showAll="0"/>
    <pivotField showAll="0"/>
    <pivotField showAll="0"/>
    <pivotField showAll="0"/>
    <pivotField showAll="0"/>
    <pivotField axis="axisRow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0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6">
        <item x="5"/>
        <item x="26"/>
        <item x="16"/>
        <item x="43"/>
        <item x="38"/>
        <item x="4"/>
        <item x="3"/>
        <item x="15"/>
        <item x="29"/>
        <item x="10"/>
        <item x="19"/>
        <item x="31"/>
        <item x="32"/>
        <item x="14"/>
        <item x="13"/>
        <item x="41"/>
        <item x="12"/>
        <item x="30"/>
        <item x="18"/>
        <item x="44"/>
        <item x="25"/>
        <item x="9"/>
        <item x="33"/>
        <item x="20"/>
        <item x="27"/>
        <item x="6"/>
        <item x="28"/>
        <item x="24"/>
        <item x="37"/>
        <item x="11"/>
        <item x="2"/>
        <item x="1"/>
        <item x="36"/>
        <item x="39"/>
        <item x="40"/>
        <item x="42"/>
        <item x="34"/>
        <item x="35"/>
        <item x="0"/>
        <item x="22"/>
        <item x="23"/>
        <item x="17"/>
        <item x="8"/>
        <item x="7"/>
        <item x="21"/>
        <item t="default"/>
      </items>
    </pivotField>
  </pivotFields>
  <rowFields count="2">
    <field x="17"/>
    <field x="5"/>
  </rowFields>
  <rowItems count="110">
    <i>
      <x/>
    </i>
    <i r="1">
      <x v="1"/>
    </i>
    <i>
      <x v="1"/>
    </i>
    <i r="1">
      <x/>
    </i>
    <i>
      <x v="2"/>
    </i>
    <i r="1">
      <x/>
    </i>
    <i>
      <x v="3"/>
    </i>
    <i r="1">
      <x v="1"/>
    </i>
    <i>
      <x v="4"/>
    </i>
    <i r="1">
      <x v="3"/>
    </i>
    <i>
      <x v="5"/>
    </i>
    <i r="1">
      <x v="3"/>
    </i>
    <i>
      <x v="6"/>
    </i>
    <i r="1">
      <x v="1"/>
    </i>
    <i>
      <x v="7"/>
    </i>
    <i r="1">
      <x v="3"/>
    </i>
    <i>
      <x v="8"/>
    </i>
    <i r="1">
      <x v="1"/>
    </i>
    <i r="1">
      <x v="2"/>
    </i>
    <i>
      <x v="9"/>
    </i>
    <i r="1">
      <x v="1"/>
    </i>
    <i>
      <x v="10"/>
    </i>
    <i r="1">
      <x/>
    </i>
    <i r="1">
      <x v="1"/>
    </i>
    <i>
      <x v="11"/>
    </i>
    <i r="1">
      <x v="1"/>
    </i>
    <i>
      <x v="12"/>
    </i>
    <i r="1">
      <x v="3"/>
    </i>
    <i>
      <x v="13"/>
    </i>
    <i r="1">
      <x v="1"/>
    </i>
    <i r="1">
      <x v="3"/>
    </i>
    <i>
      <x v="14"/>
    </i>
    <i r="1">
      <x v="1"/>
    </i>
    <i>
      <x v="15"/>
    </i>
    <i r="1">
      <x v="1"/>
    </i>
    <i r="1">
      <x v="3"/>
    </i>
    <i>
      <x v="16"/>
    </i>
    <i r="1">
      <x v="3"/>
    </i>
    <i>
      <x v="17"/>
    </i>
    <i r="1">
      <x v="1"/>
    </i>
    <i>
      <x v="18"/>
    </i>
    <i r="1">
      <x v="1"/>
    </i>
    <i>
      <x v="19"/>
    </i>
    <i r="1">
      <x/>
    </i>
    <i r="1">
      <x v="1"/>
    </i>
    <i r="1">
      <x v="3"/>
    </i>
    <i>
      <x v="20"/>
    </i>
    <i r="1">
      <x v="1"/>
    </i>
    <i>
      <x v="21"/>
    </i>
    <i r="1">
      <x v="3"/>
    </i>
    <i>
      <x v="22"/>
    </i>
    <i r="1">
      <x v="1"/>
    </i>
    <i>
      <x v="23"/>
    </i>
    <i r="1">
      <x v="1"/>
    </i>
    <i r="1">
      <x v="3"/>
    </i>
    <i>
      <x v="24"/>
    </i>
    <i r="1">
      <x v="1"/>
    </i>
    <i>
      <x v="25"/>
    </i>
    <i r="1">
      <x v="1"/>
    </i>
    <i r="1">
      <x v="2"/>
    </i>
    <i r="1">
      <x v="3"/>
    </i>
    <i>
      <x v="26"/>
    </i>
    <i r="1">
      <x v="3"/>
    </i>
    <i>
      <x v="27"/>
    </i>
    <i r="1">
      <x v="3"/>
    </i>
    <i>
      <x v="28"/>
    </i>
    <i r="1">
      <x v="1"/>
    </i>
    <i>
      <x v="29"/>
    </i>
    <i r="1">
      <x v="3"/>
    </i>
    <i>
      <x v="30"/>
    </i>
    <i r="1">
      <x/>
    </i>
    <i>
      <x v="31"/>
    </i>
    <i r="1">
      <x v="3"/>
    </i>
    <i>
      <x v="32"/>
    </i>
    <i r="1">
      <x v="2"/>
    </i>
    <i r="1">
      <x v="3"/>
    </i>
    <i>
      <x v="33"/>
    </i>
    <i r="1">
      <x v="3"/>
    </i>
    <i>
      <x v="34"/>
    </i>
    <i r="1">
      <x/>
    </i>
    <i r="1">
      <x v="1"/>
    </i>
    <i r="1">
      <x v="3"/>
    </i>
    <i>
      <x v="35"/>
    </i>
    <i r="1">
      <x/>
    </i>
    <i r="1">
      <x v="1"/>
    </i>
    <i r="1">
      <x v="2"/>
    </i>
    <i r="1">
      <x v="3"/>
    </i>
    <i>
      <x v="36"/>
    </i>
    <i r="1">
      <x v="3"/>
    </i>
    <i>
      <x v="37"/>
    </i>
    <i r="1">
      <x v="3"/>
    </i>
    <i>
      <x v="38"/>
    </i>
    <i r="1">
      <x v="3"/>
    </i>
    <i>
      <x v="39"/>
    </i>
    <i r="1">
      <x v="1"/>
    </i>
    <i>
      <x v="40"/>
    </i>
    <i r="1">
      <x/>
    </i>
    <i r="1">
      <x v="1"/>
    </i>
    <i>
      <x v="41"/>
    </i>
    <i r="1">
      <x v="1"/>
    </i>
    <i>
      <x v="42"/>
    </i>
    <i r="1">
      <x/>
    </i>
    <i r="1">
      <x v="1"/>
    </i>
    <i r="1">
      <x v="3"/>
    </i>
    <i>
      <x v="43"/>
    </i>
    <i r="1">
      <x/>
    </i>
    <i r="1">
      <x v="1"/>
    </i>
    <i>
      <x v="44"/>
    </i>
    <i r="1">
      <x/>
    </i>
    <i t="grand">
      <x/>
    </i>
  </rowItems>
  <colItems count="1">
    <i/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FB66B1-7314-4620-960B-F3248C67E427}" name="PivotTable2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A4:F22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/>
    <pivotField showAll="0"/>
    <pivotField showAll="0"/>
    <pivotField showAll="0"/>
    <pivotField numFmtId="10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showAll="0">
      <items count="7">
        <item sd="0" x="0"/>
        <item x="1"/>
        <item x="2"/>
        <item x="3"/>
        <item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2">
    <field x="20"/>
    <field x="10"/>
  </rowFields>
  <rowItems count="17">
    <i>
      <x v="1"/>
    </i>
    <i r="1">
      <x v="1"/>
    </i>
    <i r="1">
      <x v="2"/>
    </i>
    <i r="1">
      <x v="3"/>
    </i>
    <i>
      <x v="2"/>
    </i>
    <i r="1">
      <x v="4"/>
    </i>
    <i r="1">
      <x v="5"/>
    </i>
    <i r="1">
      <x v="6"/>
    </i>
    <i>
      <x v="3"/>
    </i>
    <i r="1">
      <x v="7"/>
    </i>
    <i r="1">
      <x v="8"/>
    </i>
    <i r="1">
      <x v="9"/>
    </i>
    <i>
      <x v="4"/>
    </i>
    <i r="1">
      <x v="10"/>
    </i>
    <i r="1">
      <x v="11"/>
    </i>
    <i r="1"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8" hier="-1"/>
    <pageField fld="21" hier="-1"/>
  </pageFields>
  <dataFields count="1">
    <dataField name="Count of state" fld="5" subtotal="count" baseField="0" baseItem="0"/>
  </dataFields>
  <chartFormats count="1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tabSelected="1" topLeftCell="A76" zoomScale="55" zoomScaleNormal="55" workbookViewId="0">
      <selection activeCell="G170" sqref="G170"/>
    </sheetView>
  </sheetViews>
  <sheetFormatPr defaultRowHeight="15" x14ac:dyDescent="0.25"/>
  <cols>
    <col min="2" max="2" width="38.42578125" style="3" customWidth="1"/>
    <col min="3" max="3" width="40.28515625" style="3" customWidth="1"/>
    <col min="5" max="5" width="16.42578125" customWidth="1"/>
    <col min="6" max="6" width="21.28515625" customWidth="1"/>
    <col min="7" max="7" width="17.85546875" customWidth="1"/>
    <col min="8" max="8" width="19.85546875" customWidth="1"/>
    <col min="9" max="9" width="19.28515625" customWidth="1"/>
    <col min="10" max="10" width="17.85546875" customWidth="1"/>
    <col min="11" max="11" width="32.5703125" style="12" bestFit="1" customWidth="1"/>
    <col min="12" max="12" width="32.5703125" style="12" customWidth="1"/>
    <col min="13" max="13" width="15.42578125" customWidth="1"/>
    <col min="14" max="14" width="24.5703125" customWidth="1"/>
    <col min="15" max="15" width="36.42578125" customWidth="1"/>
    <col min="16" max="16" width="41.140625" customWidth="1"/>
    <col min="17" max="17" width="20.7109375" bestFit="1" customWidth="1"/>
    <col min="18" max="18" width="23.7109375" bestFit="1" customWidth="1"/>
    <col min="19" max="19" width="13.140625" bestFit="1" customWidth="1"/>
    <col min="20" max="20" width="18.85546875" bestFit="1" customWidth="1"/>
  </cols>
  <sheetData>
    <row r="1" spans="1:20" x14ac:dyDescent="0.25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1" t="s">
        <v>8368</v>
      </c>
      <c r="L1" s="11" t="s">
        <v>8369</v>
      </c>
      <c r="M1" s="1" t="s">
        <v>8261</v>
      </c>
      <c r="N1" s="1" t="s">
        <v>8262</v>
      </c>
      <c r="O1" s="1" t="s">
        <v>8263</v>
      </c>
      <c r="P1" s="1" t="s">
        <v>8264</v>
      </c>
      <c r="Q1" s="1" t="s">
        <v>8306</v>
      </c>
      <c r="R1" s="1" t="s">
        <v>8307</v>
      </c>
      <c r="S1" s="1" t="s">
        <v>8308</v>
      </c>
      <c r="T1" s="1" t="s">
        <v>8309</v>
      </c>
    </row>
    <row r="2" spans="1:20" ht="60" x14ac:dyDescent="0.25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s="12">
        <f t="shared" ref="K2:K65" si="0">(((J2/60)/60)/24)+DATE(1970,1,1)</f>
        <v>42177.007071759261</v>
      </c>
      <c r="L2" s="12">
        <f t="shared" ref="L2:L65" si="1">(((I2/60)/60)/24)+DATE(1970,1,1)</f>
        <v>42208.125</v>
      </c>
      <c r="M2" t="b">
        <v>0</v>
      </c>
      <c r="N2">
        <v>182</v>
      </c>
      <c r="O2" t="b">
        <v>1</v>
      </c>
      <c r="P2" t="s">
        <v>8265</v>
      </c>
      <c r="Q2" s="5">
        <f t="shared" ref="Q2:Q65" si="2">E2/D2</f>
        <v>1.3685882352941177</v>
      </c>
      <c r="R2" s="6">
        <f t="shared" ref="R2:R65" si="3">E2/N2</f>
        <v>63.917582417582416</v>
      </c>
      <c r="S2" t="str">
        <f t="shared" ref="S2:S65" si="4">LEFT(P2,FIND("/",P2,1)-1)</f>
        <v>film &amp; video</v>
      </c>
      <c r="T2" t="str">
        <f t="shared" ref="T2:T65" si="5">MID(P2,FIND("/",P2,1)+1,LEN(P1))</f>
        <v>television</v>
      </c>
    </row>
    <row r="3" spans="1:20" ht="30" x14ac:dyDescent="0.25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s="12">
        <f t="shared" si="0"/>
        <v>42766.600497685184</v>
      </c>
      <c r="L3" s="12">
        <f t="shared" si="1"/>
        <v>42796.600497685184</v>
      </c>
      <c r="M3" t="b">
        <v>0</v>
      </c>
      <c r="N3">
        <v>79</v>
      </c>
      <c r="O3" t="b">
        <v>1</v>
      </c>
      <c r="P3" t="s">
        <v>8265</v>
      </c>
      <c r="Q3" s="5">
        <f t="shared" si="2"/>
        <v>1.4260827250608272</v>
      </c>
      <c r="R3" s="6">
        <f t="shared" si="3"/>
        <v>185.48101265822785</v>
      </c>
      <c r="S3" t="str">
        <f t="shared" si="4"/>
        <v>film &amp; video</v>
      </c>
      <c r="T3" t="str">
        <f t="shared" si="5"/>
        <v>television</v>
      </c>
    </row>
    <row r="4" spans="1:20" ht="45" x14ac:dyDescent="0.25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s="12">
        <f t="shared" si="0"/>
        <v>42405.702349537038</v>
      </c>
      <c r="L4" s="12">
        <f t="shared" si="1"/>
        <v>42415.702349537038</v>
      </c>
      <c r="M4" t="b">
        <v>0</v>
      </c>
      <c r="N4">
        <v>35</v>
      </c>
      <c r="O4" t="b">
        <v>1</v>
      </c>
      <c r="P4" t="s">
        <v>8265</v>
      </c>
      <c r="Q4" s="5">
        <f t="shared" si="2"/>
        <v>1.05</v>
      </c>
      <c r="R4" s="6">
        <f t="shared" si="3"/>
        <v>15</v>
      </c>
      <c r="S4" t="str">
        <f t="shared" si="4"/>
        <v>film &amp; video</v>
      </c>
      <c r="T4" t="str">
        <f t="shared" si="5"/>
        <v>television</v>
      </c>
    </row>
    <row r="5" spans="1:20" ht="30" x14ac:dyDescent="0.25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s="12">
        <f t="shared" si="0"/>
        <v>41828.515127314815</v>
      </c>
      <c r="L5" s="12">
        <f t="shared" si="1"/>
        <v>41858.515127314815</v>
      </c>
      <c r="M5" t="b">
        <v>0</v>
      </c>
      <c r="N5">
        <v>150</v>
      </c>
      <c r="O5" t="b">
        <v>1</v>
      </c>
      <c r="P5" t="s">
        <v>8265</v>
      </c>
      <c r="Q5" s="5">
        <f t="shared" si="2"/>
        <v>1.0389999999999999</v>
      </c>
      <c r="R5" s="6">
        <f t="shared" si="3"/>
        <v>69.266666666666666</v>
      </c>
      <c r="S5" t="str">
        <f t="shared" si="4"/>
        <v>film &amp; video</v>
      </c>
      <c r="T5" t="str">
        <f t="shared" si="5"/>
        <v>television</v>
      </c>
    </row>
    <row r="6" spans="1:20" ht="60" x14ac:dyDescent="0.25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s="12">
        <f t="shared" si="0"/>
        <v>42327.834247685183</v>
      </c>
      <c r="L6" s="12">
        <f t="shared" si="1"/>
        <v>42357.834247685183</v>
      </c>
      <c r="M6" t="b">
        <v>0</v>
      </c>
      <c r="N6">
        <v>284</v>
      </c>
      <c r="O6" t="b">
        <v>1</v>
      </c>
      <c r="P6" t="s">
        <v>8265</v>
      </c>
      <c r="Q6" s="5">
        <f t="shared" si="2"/>
        <v>1.2299154545454545</v>
      </c>
      <c r="R6" s="6">
        <f t="shared" si="3"/>
        <v>190.55028169014085</v>
      </c>
      <c r="S6" t="str">
        <f t="shared" si="4"/>
        <v>film &amp; video</v>
      </c>
      <c r="T6" t="str">
        <f t="shared" si="5"/>
        <v>television</v>
      </c>
    </row>
    <row r="7" spans="1:20" ht="45" x14ac:dyDescent="0.25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s="12">
        <f t="shared" si="0"/>
        <v>42563.932951388888</v>
      </c>
      <c r="L7" s="12">
        <f t="shared" si="1"/>
        <v>42580.232638888891</v>
      </c>
      <c r="M7" t="b">
        <v>0</v>
      </c>
      <c r="N7">
        <v>47</v>
      </c>
      <c r="O7" t="b">
        <v>1</v>
      </c>
      <c r="P7" t="s">
        <v>8265</v>
      </c>
      <c r="Q7" s="5">
        <f t="shared" si="2"/>
        <v>1.0977744436109027</v>
      </c>
      <c r="R7" s="6">
        <f t="shared" si="3"/>
        <v>93.40425531914893</v>
      </c>
      <c r="S7" t="str">
        <f t="shared" si="4"/>
        <v>film &amp; video</v>
      </c>
      <c r="T7" t="str">
        <f t="shared" si="5"/>
        <v>television</v>
      </c>
    </row>
    <row r="8" spans="1:20" ht="60" x14ac:dyDescent="0.25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s="12">
        <f t="shared" si="0"/>
        <v>41794.072337962964</v>
      </c>
      <c r="L8" s="12">
        <f t="shared" si="1"/>
        <v>41804.072337962964</v>
      </c>
      <c r="M8" t="b">
        <v>0</v>
      </c>
      <c r="N8">
        <v>58</v>
      </c>
      <c r="O8" t="b">
        <v>1</v>
      </c>
      <c r="P8" t="s">
        <v>8265</v>
      </c>
      <c r="Q8" s="5">
        <f t="shared" si="2"/>
        <v>1.064875</v>
      </c>
      <c r="R8" s="6">
        <f t="shared" si="3"/>
        <v>146.87931034482759</v>
      </c>
      <c r="S8" t="str">
        <f t="shared" si="4"/>
        <v>film &amp; video</v>
      </c>
      <c r="T8" t="str">
        <f t="shared" si="5"/>
        <v>television</v>
      </c>
    </row>
    <row r="9" spans="1:20" ht="60" x14ac:dyDescent="0.25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s="12">
        <f t="shared" si="0"/>
        <v>42516.047071759262</v>
      </c>
      <c r="L9" s="12">
        <f t="shared" si="1"/>
        <v>42556.047071759262</v>
      </c>
      <c r="M9" t="b">
        <v>0</v>
      </c>
      <c r="N9">
        <v>57</v>
      </c>
      <c r="O9" t="b">
        <v>1</v>
      </c>
      <c r="P9" t="s">
        <v>8265</v>
      </c>
      <c r="Q9" s="5">
        <f t="shared" si="2"/>
        <v>1.0122222222222221</v>
      </c>
      <c r="R9" s="6">
        <f t="shared" si="3"/>
        <v>159.82456140350877</v>
      </c>
      <c r="S9" t="str">
        <f t="shared" si="4"/>
        <v>film &amp; video</v>
      </c>
      <c r="T9" t="str">
        <f t="shared" si="5"/>
        <v>television</v>
      </c>
    </row>
    <row r="10" spans="1:20" ht="30" x14ac:dyDescent="0.25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s="12">
        <f t="shared" si="0"/>
        <v>42468.94458333333</v>
      </c>
      <c r="L10" s="12">
        <f t="shared" si="1"/>
        <v>42475.875</v>
      </c>
      <c r="M10" t="b">
        <v>0</v>
      </c>
      <c r="N10">
        <v>12</v>
      </c>
      <c r="O10" t="b">
        <v>1</v>
      </c>
      <c r="P10" t="s">
        <v>8265</v>
      </c>
      <c r="Q10" s="5">
        <f t="shared" si="2"/>
        <v>1.0004342857142856</v>
      </c>
      <c r="R10" s="6">
        <f t="shared" si="3"/>
        <v>291.79333333333335</v>
      </c>
      <c r="S10" t="str">
        <f t="shared" si="4"/>
        <v>film &amp; video</v>
      </c>
      <c r="T10" t="str">
        <f t="shared" si="5"/>
        <v>television</v>
      </c>
    </row>
    <row r="11" spans="1:20" ht="45" x14ac:dyDescent="0.25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s="12">
        <f t="shared" si="0"/>
        <v>42447.103518518517</v>
      </c>
      <c r="L11" s="12">
        <f t="shared" si="1"/>
        <v>42477.103518518517</v>
      </c>
      <c r="M11" t="b">
        <v>0</v>
      </c>
      <c r="N11">
        <v>20</v>
      </c>
      <c r="O11" t="b">
        <v>1</v>
      </c>
      <c r="P11" t="s">
        <v>8265</v>
      </c>
      <c r="Q11" s="5">
        <f t="shared" si="2"/>
        <v>1.2599800000000001</v>
      </c>
      <c r="R11" s="6">
        <f t="shared" si="3"/>
        <v>31.499500000000001</v>
      </c>
      <c r="S11" t="str">
        <f t="shared" si="4"/>
        <v>film &amp; video</v>
      </c>
      <c r="T11" t="str">
        <f t="shared" si="5"/>
        <v>television</v>
      </c>
    </row>
    <row r="12" spans="1:20" ht="60" x14ac:dyDescent="0.25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s="12">
        <f t="shared" si="0"/>
        <v>41780.068043981482</v>
      </c>
      <c r="L12" s="12">
        <f t="shared" si="1"/>
        <v>41815.068043981482</v>
      </c>
      <c r="M12" t="b">
        <v>0</v>
      </c>
      <c r="N12">
        <v>19</v>
      </c>
      <c r="O12" t="b">
        <v>1</v>
      </c>
      <c r="P12" t="s">
        <v>8265</v>
      </c>
      <c r="Q12" s="5">
        <f t="shared" si="2"/>
        <v>1.0049999999999999</v>
      </c>
      <c r="R12" s="6">
        <f t="shared" si="3"/>
        <v>158.68421052631578</v>
      </c>
      <c r="S12" t="str">
        <f t="shared" si="4"/>
        <v>film &amp; video</v>
      </c>
      <c r="T12" t="str">
        <f t="shared" si="5"/>
        <v>television</v>
      </c>
    </row>
    <row r="13" spans="1:20" ht="60" x14ac:dyDescent="0.25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s="12">
        <f t="shared" si="0"/>
        <v>42572.778495370367</v>
      </c>
      <c r="L13" s="12">
        <f t="shared" si="1"/>
        <v>42604.125</v>
      </c>
      <c r="M13" t="b">
        <v>0</v>
      </c>
      <c r="N13">
        <v>75</v>
      </c>
      <c r="O13" t="b">
        <v>1</v>
      </c>
      <c r="P13" t="s">
        <v>8265</v>
      </c>
      <c r="Q13" s="5">
        <f t="shared" si="2"/>
        <v>1.2050000000000001</v>
      </c>
      <c r="R13" s="6">
        <f t="shared" si="3"/>
        <v>80.333333333333329</v>
      </c>
      <c r="S13" t="str">
        <f t="shared" si="4"/>
        <v>film &amp; video</v>
      </c>
      <c r="T13" t="str">
        <f t="shared" si="5"/>
        <v>television</v>
      </c>
    </row>
    <row r="14" spans="1:20" ht="60" x14ac:dyDescent="0.25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s="12">
        <f t="shared" si="0"/>
        <v>41791.713252314818</v>
      </c>
      <c r="L14" s="12">
        <f t="shared" si="1"/>
        <v>41836.125</v>
      </c>
      <c r="M14" t="b">
        <v>0</v>
      </c>
      <c r="N14">
        <v>827</v>
      </c>
      <c r="O14" t="b">
        <v>1</v>
      </c>
      <c r="P14" t="s">
        <v>8265</v>
      </c>
      <c r="Q14" s="5">
        <f t="shared" si="2"/>
        <v>1.6529333333333334</v>
      </c>
      <c r="R14" s="6">
        <f t="shared" si="3"/>
        <v>59.961305925030231</v>
      </c>
      <c r="S14" t="str">
        <f t="shared" si="4"/>
        <v>film &amp; video</v>
      </c>
      <c r="T14" t="str">
        <f t="shared" si="5"/>
        <v>television</v>
      </c>
    </row>
    <row r="15" spans="1:20" ht="45" x14ac:dyDescent="0.25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s="12">
        <f t="shared" si="0"/>
        <v>42508.677187499998</v>
      </c>
      <c r="L15" s="12">
        <f t="shared" si="1"/>
        <v>42544.852083333331</v>
      </c>
      <c r="M15" t="b">
        <v>0</v>
      </c>
      <c r="N15">
        <v>51</v>
      </c>
      <c r="O15" t="b">
        <v>1</v>
      </c>
      <c r="P15" t="s">
        <v>8265</v>
      </c>
      <c r="Q15" s="5">
        <f t="shared" si="2"/>
        <v>1.5997142857142856</v>
      </c>
      <c r="R15" s="6">
        <f t="shared" si="3"/>
        <v>109.78431372549019</v>
      </c>
      <c r="S15" t="str">
        <f t="shared" si="4"/>
        <v>film &amp; video</v>
      </c>
      <c r="T15" t="str">
        <f t="shared" si="5"/>
        <v>television</v>
      </c>
    </row>
    <row r="16" spans="1:20" ht="30" x14ac:dyDescent="0.25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s="12">
        <f t="shared" si="0"/>
        <v>41808.02648148148</v>
      </c>
      <c r="L16" s="12">
        <f t="shared" si="1"/>
        <v>41833.582638888889</v>
      </c>
      <c r="M16" t="b">
        <v>0</v>
      </c>
      <c r="N16">
        <v>41</v>
      </c>
      <c r="O16" t="b">
        <v>1</v>
      </c>
      <c r="P16" t="s">
        <v>8265</v>
      </c>
      <c r="Q16" s="5">
        <f t="shared" si="2"/>
        <v>1.0093333333333334</v>
      </c>
      <c r="R16" s="6">
        <f t="shared" si="3"/>
        <v>147.70731707317074</v>
      </c>
      <c r="S16" t="str">
        <f t="shared" si="4"/>
        <v>film &amp; video</v>
      </c>
      <c r="T16" t="str">
        <f t="shared" si="5"/>
        <v>television</v>
      </c>
    </row>
    <row r="17" spans="1:20" ht="45" x14ac:dyDescent="0.25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s="12">
        <f t="shared" si="0"/>
        <v>42256.391875000001</v>
      </c>
      <c r="L17" s="12">
        <f t="shared" si="1"/>
        <v>42274.843055555553</v>
      </c>
      <c r="M17" t="b">
        <v>0</v>
      </c>
      <c r="N17">
        <v>98</v>
      </c>
      <c r="O17" t="b">
        <v>1</v>
      </c>
      <c r="P17" t="s">
        <v>8265</v>
      </c>
      <c r="Q17" s="5">
        <f t="shared" si="2"/>
        <v>1.0660000000000001</v>
      </c>
      <c r="R17" s="6">
        <f t="shared" si="3"/>
        <v>21.755102040816325</v>
      </c>
      <c r="S17" t="str">
        <f t="shared" si="4"/>
        <v>film &amp; video</v>
      </c>
      <c r="T17" t="str">
        <f t="shared" si="5"/>
        <v>television</v>
      </c>
    </row>
    <row r="18" spans="1:20" ht="60" x14ac:dyDescent="0.25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s="12">
        <f t="shared" si="0"/>
        <v>41760.796423611115</v>
      </c>
      <c r="L18" s="12">
        <f t="shared" si="1"/>
        <v>41806.229166666664</v>
      </c>
      <c r="M18" t="b">
        <v>0</v>
      </c>
      <c r="N18">
        <v>70</v>
      </c>
      <c r="O18" t="b">
        <v>1</v>
      </c>
      <c r="P18" t="s">
        <v>8265</v>
      </c>
      <c r="Q18" s="5">
        <f t="shared" si="2"/>
        <v>1.0024166666666667</v>
      </c>
      <c r="R18" s="6">
        <f t="shared" si="3"/>
        <v>171.84285714285716</v>
      </c>
      <c r="S18" t="str">
        <f t="shared" si="4"/>
        <v>film &amp; video</v>
      </c>
      <c r="T18" t="str">
        <f t="shared" si="5"/>
        <v>television</v>
      </c>
    </row>
    <row r="19" spans="1:20" ht="60" x14ac:dyDescent="0.25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s="12">
        <f t="shared" si="0"/>
        <v>41917.731736111113</v>
      </c>
      <c r="L19" s="12">
        <f t="shared" si="1"/>
        <v>41947.773402777777</v>
      </c>
      <c r="M19" t="b">
        <v>0</v>
      </c>
      <c r="N19">
        <v>36</v>
      </c>
      <c r="O19" t="b">
        <v>1</v>
      </c>
      <c r="P19" t="s">
        <v>8265</v>
      </c>
      <c r="Q19" s="5">
        <f t="shared" si="2"/>
        <v>1.0066666666666666</v>
      </c>
      <c r="R19" s="6">
        <f t="shared" si="3"/>
        <v>41.944444444444443</v>
      </c>
      <c r="S19" t="str">
        <f t="shared" si="4"/>
        <v>film &amp; video</v>
      </c>
      <c r="T19" t="str">
        <f t="shared" si="5"/>
        <v>television</v>
      </c>
    </row>
    <row r="20" spans="1:20" ht="45" x14ac:dyDescent="0.25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s="12">
        <f t="shared" si="0"/>
        <v>41869.542314814818</v>
      </c>
      <c r="L20" s="12">
        <f t="shared" si="1"/>
        <v>41899.542314814818</v>
      </c>
      <c r="M20" t="b">
        <v>0</v>
      </c>
      <c r="N20">
        <v>342</v>
      </c>
      <c r="O20" t="b">
        <v>1</v>
      </c>
      <c r="P20" t="s">
        <v>8265</v>
      </c>
      <c r="Q20" s="5">
        <f t="shared" si="2"/>
        <v>1.0632110000000001</v>
      </c>
      <c r="R20" s="6">
        <f t="shared" si="3"/>
        <v>93.264122807017543</v>
      </c>
      <c r="S20" t="str">
        <f t="shared" si="4"/>
        <v>film &amp; video</v>
      </c>
      <c r="T20" t="str">
        <f t="shared" si="5"/>
        <v>television</v>
      </c>
    </row>
    <row r="21" spans="1:20" ht="60" x14ac:dyDescent="0.25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s="12">
        <f t="shared" si="0"/>
        <v>42175.816365740742</v>
      </c>
      <c r="L21" s="12">
        <f t="shared" si="1"/>
        <v>42205.816365740742</v>
      </c>
      <c r="M21" t="b">
        <v>0</v>
      </c>
      <c r="N21">
        <v>22</v>
      </c>
      <c r="O21" t="b">
        <v>1</v>
      </c>
      <c r="P21" t="s">
        <v>8265</v>
      </c>
      <c r="Q21" s="5">
        <f t="shared" si="2"/>
        <v>1.4529411764705882</v>
      </c>
      <c r="R21" s="6">
        <f t="shared" si="3"/>
        <v>56.136363636363633</v>
      </c>
      <c r="S21" t="str">
        <f t="shared" si="4"/>
        <v>film &amp; video</v>
      </c>
      <c r="T21" t="str">
        <f t="shared" si="5"/>
        <v>television</v>
      </c>
    </row>
    <row r="22" spans="1:20" ht="45" x14ac:dyDescent="0.25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s="12">
        <f t="shared" si="0"/>
        <v>42200.758240740746</v>
      </c>
      <c r="L22" s="12">
        <f t="shared" si="1"/>
        <v>42260.758240740746</v>
      </c>
      <c r="M22" t="b">
        <v>0</v>
      </c>
      <c r="N22">
        <v>25</v>
      </c>
      <c r="O22" t="b">
        <v>1</v>
      </c>
      <c r="P22" t="s">
        <v>8265</v>
      </c>
      <c r="Q22" s="5">
        <f t="shared" si="2"/>
        <v>1.002</v>
      </c>
      <c r="R22" s="6">
        <f t="shared" si="3"/>
        <v>80.16</v>
      </c>
      <c r="S22" t="str">
        <f t="shared" si="4"/>
        <v>film &amp; video</v>
      </c>
      <c r="T22" t="str">
        <f t="shared" si="5"/>
        <v>television</v>
      </c>
    </row>
    <row r="23" spans="1:20" ht="45" x14ac:dyDescent="0.25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s="12">
        <f t="shared" si="0"/>
        <v>41878.627187500002</v>
      </c>
      <c r="L23" s="12">
        <f t="shared" si="1"/>
        <v>41908.627187500002</v>
      </c>
      <c r="M23" t="b">
        <v>0</v>
      </c>
      <c r="N23">
        <v>101</v>
      </c>
      <c r="O23" t="b">
        <v>1</v>
      </c>
      <c r="P23" t="s">
        <v>8265</v>
      </c>
      <c r="Q23" s="5">
        <f t="shared" si="2"/>
        <v>1.0913513513513513</v>
      </c>
      <c r="R23" s="6">
        <f t="shared" si="3"/>
        <v>199.9009900990099</v>
      </c>
      <c r="S23" t="str">
        <f t="shared" si="4"/>
        <v>film &amp; video</v>
      </c>
      <c r="T23" t="str">
        <f t="shared" si="5"/>
        <v>television</v>
      </c>
    </row>
    <row r="24" spans="1:20" ht="30" x14ac:dyDescent="0.25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s="12">
        <f t="shared" si="0"/>
        <v>41989.91134259259</v>
      </c>
      <c r="L24" s="12">
        <f t="shared" si="1"/>
        <v>42005.332638888889</v>
      </c>
      <c r="M24" t="b">
        <v>0</v>
      </c>
      <c r="N24">
        <v>8</v>
      </c>
      <c r="O24" t="b">
        <v>1</v>
      </c>
      <c r="P24" t="s">
        <v>8265</v>
      </c>
      <c r="Q24" s="5">
        <f t="shared" si="2"/>
        <v>1.1714285714285715</v>
      </c>
      <c r="R24" s="6">
        <f t="shared" si="3"/>
        <v>51.25</v>
      </c>
      <c r="S24" t="str">
        <f t="shared" si="4"/>
        <v>film &amp; video</v>
      </c>
      <c r="T24" t="str">
        <f t="shared" si="5"/>
        <v>television</v>
      </c>
    </row>
    <row r="25" spans="1:20" ht="45" x14ac:dyDescent="0.25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s="12">
        <f t="shared" si="0"/>
        <v>42097.778946759259</v>
      </c>
      <c r="L25" s="12">
        <f t="shared" si="1"/>
        <v>42124.638888888891</v>
      </c>
      <c r="M25" t="b">
        <v>0</v>
      </c>
      <c r="N25">
        <v>23</v>
      </c>
      <c r="O25" t="b">
        <v>1</v>
      </c>
      <c r="P25" t="s">
        <v>8265</v>
      </c>
      <c r="Q25" s="5">
        <f t="shared" si="2"/>
        <v>1.1850000000000001</v>
      </c>
      <c r="R25" s="6">
        <f t="shared" si="3"/>
        <v>103.04347826086956</v>
      </c>
      <c r="S25" t="str">
        <f t="shared" si="4"/>
        <v>film &amp; video</v>
      </c>
      <c r="T25" t="str">
        <f t="shared" si="5"/>
        <v>television</v>
      </c>
    </row>
    <row r="26" spans="1:20" ht="30" x14ac:dyDescent="0.25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s="12">
        <f t="shared" si="0"/>
        <v>42229.820173611108</v>
      </c>
      <c r="L26" s="12">
        <f t="shared" si="1"/>
        <v>42262.818750000006</v>
      </c>
      <c r="M26" t="b">
        <v>0</v>
      </c>
      <c r="N26">
        <v>574</v>
      </c>
      <c r="O26" t="b">
        <v>1</v>
      </c>
      <c r="P26" t="s">
        <v>8265</v>
      </c>
      <c r="Q26" s="5">
        <f t="shared" si="2"/>
        <v>1.0880768571428572</v>
      </c>
      <c r="R26" s="6">
        <f t="shared" si="3"/>
        <v>66.346149825783982</v>
      </c>
      <c r="S26" t="str">
        <f t="shared" si="4"/>
        <v>film &amp; video</v>
      </c>
      <c r="T26" t="str">
        <f t="shared" si="5"/>
        <v>television</v>
      </c>
    </row>
    <row r="27" spans="1:20" ht="60" x14ac:dyDescent="0.25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s="12">
        <f t="shared" si="0"/>
        <v>42318.025011574078</v>
      </c>
      <c r="L27" s="12">
        <f t="shared" si="1"/>
        <v>42378.025011574078</v>
      </c>
      <c r="M27" t="b">
        <v>0</v>
      </c>
      <c r="N27">
        <v>14</v>
      </c>
      <c r="O27" t="b">
        <v>1</v>
      </c>
      <c r="P27" t="s">
        <v>8265</v>
      </c>
      <c r="Q27" s="5">
        <f t="shared" si="2"/>
        <v>1.3333333333333333</v>
      </c>
      <c r="R27" s="6">
        <f t="shared" si="3"/>
        <v>57.142857142857146</v>
      </c>
      <c r="S27" t="str">
        <f t="shared" si="4"/>
        <v>film &amp; video</v>
      </c>
      <c r="T27" t="str">
        <f t="shared" si="5"/>
        <v>television</v>
      </c>
    </row>
    <row r="28" spans="1:20" ht="45" x14ac:dyDescent="0.25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s="12">
        <f t="shared" si="0"/>
        <v>41828.515555555554</v>
      </c>
      <c r="L28" s="12">
        <f t="shared" si="1"/>
        <v>41868.515555555554</v>
      </c>
      <c r="M28" t="b">
        <v>0</v>
      </c>
      <c r="N28">
        <v>19</v>
      </c>
      <c r="O28" t="b">
        <v>1</v>
      </c>
      <c r="P28" t="s">
        <v>8265</v>
      </c>
      <c r="Q28" s="5">
        <f t="shared" si="2"/>
        <v>1.552</v>
      </c>
      <c r="R28" s="6">
        <f t="shared" si="3"/>
        <v>102.10526315789474</v>
      </c>
      <c r="S28" t="str">
        <f t="shared" si="4"/>
        <v>film &amp; video</v>
      </c>
      <c r="T28" t="str">
        <f t="shared" si="5"/>
        <v>television</v>
      </c>
    </row>
    <row r="29" spans="1:20" ht="45" x14ac:dyDescent="0.25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s="12">
        <f t="shared" si="0"/>
        <v>41929.164733796293</v>
      </c>
      <c r="L29" s="12">
        <f t="shared" si="1"/>
        <v>41959.206400462965</v>
      </c>
      <c r="M29" t="b">
        <v>0</v>
      </c>
      <c r="N29">
        <v>150</v>
      </c>
      <c r="O29" t="b">
        <v>1</v>
      </c>
      <c r="P29" t="s">
        <v>8265</v>
      </c>
      <c r="Q29" s="5">
        <f t="shared" si="2"/>
        <v>1.1172500000000001</v>
      </c>
      <c r="R29" s="6">
        <f t="shared" si="3"/>
        <v>148.96666666666667</v>
      </c>
      <c r="S29" t="str">
        <f t="shared" si="4"/>
        <v>film &amp; video</v>
      </c>
      <c r="T29" t="str">
        <f t="shared" si="5"/>
        <v>television</v>
      </c>
    </row>
    <row r="30" spans="1:20" ht="30" x14ac:dyDescent="0.25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s="12">
        <f t="shared" si="0"/>
        <v>42324.96393518518</v>
      </c>
      <c r="L30" s="12">
        <f t="shared" si="1"/>
        <v>42354.96393518518</v>
      </c>
      <c r="M30" t="b">
        <v>0</v>
      </c>
      <c r="N30">
        <v>71</v>
      </c>
      <c r="O30" t="b">
        <v>1</v>
      </c>
      <c r="P30" t="s">
        <v>8265</v>
      </c>
      <c r="Q30" s="5">
        <f t="shared" si="2"/>
        <v>1.0035000000000001</v>
      </c>
      <c r="R30" s="6">
        <f t="shared" si="3"/>
        <v>169.6056338028169</v>
      </c>
      <c r="S30" t="str">
        <f t="shared" si="4"/>
        <v>film &amp; video</v>
      </c>
      <c r="T30" t="str">
        <f t="shared" si="5"/>
        <v>television</v>
      </c>
    </row>
    <row r="31" spans="1:20" ht="60" x14ac:dyDescent="0.25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s="12">
        <f t="shared" si="0"/>
        <v>41812.67324074074</v>
      </c>
      <c r="L31" s="12">
        <f t="shared" si="1"/>
        <v>41842.67324074074</v>
      </c>
      <c r="M31" t="b">
        <v>0</v>
      </c>
      <c r="N31">
        <v>117</v>
      </c>
      <c r="O31" t="b">
        <v>1</v>
      </c>
      <c r="P31" t="s">
        <v>8265</v>
      </c>
      <c r="Q31" s="5">
        <f t="shared" si="2"/>
        <v>1.2333333333333334</v>
      </c>
      <c r="R31" s="6">
        <f t="shared" si="3"/>
        <v>31.623931623931625</v>
      </c>
      <c r="S31" t="str">
        <f t="shared" si="4"/>
        <v>film &amp; video</v>
      </c>
      <c r="T31" t="str">
        <f t="shared" si="5"/>
        <v>television</v>
      </c>
    </row>
    <row r="32" spans="1:20" ht="45" x14ac:dyDescent="0.25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s="12">
        <f t="shared" si="0"/>
        <v>41842.292997685188</v>
      </c>
      <c r="L32" s="12">
        <f t="shared" si="1"/>
        <v>41872.292997685188</v>
      </c>
      <c r="M32" t="b">
        <v>0</v>
      </c>
      <c r="N32">
        <v>53</v>
      </c>
      <c r="O32" t="b">
        <v>1</v>
      </c>
      <c r="P32" t="s">
        <v>8265</v>
      </c>
      <c r="Q32" s="5">
        <f t="shared" si="2"/>
        <v>1.0129975</v>
      </c>
      <c r="R32" s="6">
        <f t="shared" si="3"/>
        <v>76.45264150943396</v>
      </c>
      <c r="S32" t="str">
        <f t="shared" si="4"/>
        <v>film &amp; video</v>
      </c>
      <c r="T32" t="str">
        <f t="shared" si="5"/>
        <v>television</v>
      </c>
    </row>
    <row r="33" spans="1:20" ht="45" x14ac:dyDescent="0.25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s="12">
        <f t="shared" si="0"/>
        <v>42376.79206018518</v>
      </c>
      <c r="L33" s="12">
        <f t="shared" si="1"/>
        <v>42394.79206018518</v>
      </c>
      <c r="M33" t="b">
        <v>0</v>
      </c>
      <c r="N33">
        <v>1</v>
      </c>
      <c r="O33" t="b">
        <v>1</v>
      </c>
      <c r="P33" t="s">
        <v>8265</v>
      </c>
      <c r="Q33" s="5">
        <f t="shared" si="2"/>
        <v>1</v>
      </c>
      <c r="R33" s="6">
        <f t="shared" si="3"/>
        <v>13</v>
      </c>
      <c r="S33" t="str">
        <f t="shared" si="4"/>
        <v>film &amp; video</v>
      </c>
      <c r="T33" t="str">
        <f t="shared" si="5"/>
        <v>television</v>
      </c>
    </row>
    <row r="34" spans="1:20" ht="60" x14ac:dyDescent="0.25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s="12">
        <f t="shared" si="0"/>
        <v>42461.627511574072</v>
      </c>
      <c r="L34" s="12">
        <f t="shared" si="1"/>
        <v>42503.165972222225</v>
      </c>
      <c r="M34" t="b">
        <v>0</v>
      </c>
      <c r="N34">
        <v>89</v>
      </c>
      <c r="O34" t="b">
        <v>1</v>
      </c>
      <c r="P34" t="s">
        <v>8265</v>
      </c>
      <c r="Q34" s="5">
        <f t="shared" si="2"/>
        <v>1.0024604569420035</v>
      </c>
      <c r="R34" s="6">
        <f t="shared" si="3"/>
        <v>320.44943820224717</v>
      </c>
      <c r="S34" t="str">
        <f t="shared" si="4"/>
        <v>film &amp; video</v>
      </c>
      <c r="T34" t="str">
        <f t="shared" si="5"/>
        <v>television</v>
      </c>
    </row>
    <row r="35" spans="1:20" ht="60" x14ac:dyDescent="0.25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s="12">
        <f t="shared" si="0"/>
        <v>42286.660891203705</v>
      </c>
      <c r="L35" s="12">
        <f t="shared" si="1"/>
        <v>42316.702557870376</v>
      </c>
      <c r="M35" t="b">
        <v>0</v>
      </c>
      <c r="N35">
        <v>64</v>
      </c>
      <c r="O35" t="b">
        <v>1</v>
      </c>
      <c r="P35" t="s">
        <v>8265</v>
      </c>
      <c r="Q35" s="5">
        <f t="shared" si="2"/>
        <v>1.0209523809523811</v>
      </c>
      <c r="R35" s="6">
        <f t="shared" si="3"/>
        <v>83.75</v>
      </c>
      <c r="S35" t="str">
        <f t="shared" si="4"/>
        <v>film &amp; video</v>
      </c>
      <c r="T35" t="str">
        <f t="shared" si="5"/>
        <v>television</v>
      </c>
    </row>
    <row r="36" spans="1:20" ht="60" x14ac:dyDescent="0.25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s="12">
        <f t="shared" si="0"/>
        <v>41841.321770833332</v>
      </c>
      <c r="L36" s="12">
        <f t="shared" si="1"/>
        <v>41856.321770833332</v>
      </c>
      <c r="M36" t="b">
        <v>0</v>
      </c>
      <c r="N36">
        <v>68</v>
      </c>
      <c r="O36" t="b">
        <v>1</v>
      </c>
      <c r="P36" t="s">
        <v>8265</v>
      </c>
      <c r="Q36" s="5">
        <f t="shared" si="2"/>
        <v>1.3046153846153845</v>
      </c>
      <c r="R36" s="6">
        <f t="shared" si="3"/>
        <v>49.882352941176471</v>
      </c>
      <c r="S36" t="str">
        <f t="shared" si="4"/>
        <v>film &amp; video</v>
      </c>
      <c r="T36" t="str">
        <f t="shared" si="5"/>
        <v>television</v>
      </c>
    </row>
    <row r="37" spans="1:20" ht="45" x14ac:dyDescent="0.25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s="12">
        <f t="shared" si="0"/>
        <v>42098.291828703703</v>
      </c>
      <c r="L37" s="12">
        <f t="shared" si="1"/>
        <v>42122</v>
      </c>
      <c r="M37" t="b">
        <v>0</v>
      </c>
      <c r="N37">
        <v>28</v>
      </c>
      <c r="O37" t="b">
        <v>1</v>
      </c>
      <c r="P37" t="s">
        <v>8265</v>
      </c>
      <c r="Q37" s="5">
        <f t="shared" si="2"/>
        <v>1.665</v>
      </c>
      <c r="R37" s="6">
        <f t="shared" si="3"/>
        <v>59.464285714285715</v>
      </c>
      <c r="S37" t="str">
        <f t="shared" si="4"/>
        <v>film &amp; video</v>
      </c>
      <c r="T37" t="str">
        <f t="shared" si="5"/>
        <v>television</v>
      </c>
    </row>
    <row r="38" spans="1:20" ht="30" x14ac:dyDescent="0.25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s="12">
        <f t="shared" si="0"/>
        <v>42068.307002314818</v>
      </c>
      <c r="L38" s="12">
        <f t="shared" si="1"/>
        <v>42098.265335648146</v>
      </c>
      <c r="M38" t="b">
        <v>0</v>
      </c>
      <c r="N38">
        <v>44</v>
      </c>
      <c r="O38" t="b">
        <v>1</v>
      </c>
      <c r="P38" t="s">
        <v>8265</v>
      </c>
      <c r="Q38" s="5">
        <f t="shared" si="2"/>
        <v>1.4215</v>
      </c>
      <c r="R38" s="6">
        <f t="shared" si="3"/>
        <v>193.84090909090909</v>
      </c>
      <c r="S38" t="str">
        <f t="shared" si="4"/>
        <v>film &amp; video</v>
      </c>
      <c r="T38" t="str">
        <f t="shared" si="5"/>
        <v>television</v>
      </c>
    </row>
    <row r="39" spans="1:20" ht="60" x14ac:dyDescent="0.25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s="12">
        <f t="shared" si="0"/>
        <v>42032.693043981482</v>
      </c>
      <c r="L39" s="12">
        <f t="shared" si="1"/>
        <v>42062.693043981482</v>
      </c>
      <c r="M39" t="b">
        <v>0</v>
      </c>
      <c r="N39">
        <v>253</v>
      </c>
      <c r="O39" t="b">
        <v>1</v>
      </c>
      <c r="P39" t="s">
        <v>8265</v>
      </c>
      <c r="Q39" s="5">
        <f t="shared" si="2"/>
        <v>1.8344090909090909</v>
      </c>
      <c r="R39" s="6">
        <f t="shared" si="3"/>
        <v>159.51383399209487</v>
      </c>
      <c r="S39" t="str">
        <f t="shared" si="4"/>
        <v>film &amp; video</v>
      </c>
      <c r="T39" t="str">
        <f t="shared" si="5"/>
        <v>television</v>
      </c>
    </row>
    <row r="40" spans="1:20" ht="45" x14ac:dyDescent="0.25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s="12">
        <f t="shared" si="0"/>
        <v>41375.057222222218</v>
      </c>
      <c r="L40" s="12">
        <f t="shared" si="1"/>
        <v>41405.057222222218</v>
      </c>
      <c r="M40" t="b">
        <v>0</v>
      </c>
      <c r="N40">
        <v>66</v>
      </c>
      <c r="O40" t="b">
        <v>1</v>
      </c>
      <c r="P40" t="s">
        <v>8265</v>
      </c>
      <c r="Q40" s="5">
        <f t="shared" si="2"/>
        <v>1.1004</v>
      </c>
      <c r="R40" s="6">
        <f t="shared" si="3"/>
        <v>41.68181818181818</v>
      </c>
      <c r="S40" t="str">
        <f t="shared" si="4"/>
        <v>film &amp; video</v>
      </c>
      <c r="T40" t="str">
        <f t="shared" si="5"/>
        <v>television</v>
      </c>
    </row>
    <row r="41" spans="1:20" ht="60" x14ac:dyDescent="0.25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s="12">
        <f t="shared" si="0"/>
        <v>41754.047083333331</v>
      </c>
      <c r="L41" s="12">
        <f t="shared" si="1"/>
        <v>41784.957638888889</v>
      </c>
      <c r="M41" t="b">
        <v>0</v>
      </c>
      <c r="N41">
        <v>217</v>
      </c>
      <c r="O41" t="b">
        <v>1</v>
      </c>
      <c r="P41" t="s">
        <v>8265</v>
      </c>
      <c r="Q41" s="5">
        <f t="shared" si="2"/>
        <v>1.3098000000000001</v>
      </c>
      <c r="R41" s="6">
        <f t="shared" si="3"/>
        <v>150.89861751152074</v>
      </c>
      <c r="S41" t="str">
        <f t="shared" si="4"/>
        <v>film &amp; video</v>
      </c>
      <c r="T41" t="str">
        <f t="shared" si="5"/>
        <v>television</v>
      </c>
    </row>
    <row r="42" spans="1:20" ht="60" x14ac:dyDescent="0.25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s="12">
        <f t="shared" si="0"/>
        <v>41789.21398148148</v>
      </c>
      <c r="L42" s="12">
        <f t="shared" si="1"/>
        <v>41809.166666666664</v>
      </c>
      <c r="M42" t="b">
        <v>0</v>
      </c>
      <c r="N42">
        <v>16</v>
      </c>
      <c r="O42" t="b">
        <v>1</v>
      </c>
      <c r="P42" t="s">
        <v>8265</v>
      </c>
      <c r="Q42" s="5">
        <f t="shared" si="2"/>
        <v>1.0135000000000001</v>
      </c>
      <c r="R42" s="6">
        <f t="shared" si="3"/>
        <v>126.6875</v>
      </c>
      <c r="S42" t="str">
        <f t="shared" si="4"/>
        <v>film &amp; video</v>
      </c>
      <c r="T42" t="str">
        <f t="shared" si="5"/>
        <v>television</v>
      </c>
    </row>
    <row r="43" spans="1:20" ht="60" x14ac:dyDescent="0.25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s="12">
        <f t="shared" si="0"/>
        <v>41887.568912037037</v>
      </c>
      <c r="L43" s="12">
        <f t="shared" si="1"/>
        <v>41917.568912037037</v>
      </c>
      <c r="M43" t="b">
        <v>0</v>
      </c>
      <c r="N43">
        <v>19</v>
      </c>
      <c r="O43" t="b">
        <v>1</v>
      </c>
      <c r="P43" t="s">
        <v>8265</v>
      </c>
      <c r="Q43" s="5">
        <f t="shared" si="2"/>
        <v>1</v>
      </c>
      <c r="R43" s="6">
        <f t="shared" si="3"/>
        <v>105.26315789473684</v>
      </c>
      <c r="S43" t="str">
        <f t="shared" si="4"/>
        <v>film &amp; video</v>
      </c>
      <c r="T43" t="str">
        <f t="shared" si="5"/>
        <v>television</v>
      </c>
    </row>
    <row r="44" spans="1:20" ht="60" x14ac:dyDescent="0.25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s="12">
        <f t="shared" si="0"/>
        <v>41971.639189814814</v>
      </c>
      <c r="L44" s="12">
        <f t="shared" si="1"/>
        <v>42001.639189814814</v>
      </c>
      <c r="M44" t="b">
        <v>0</v>
      </c>
      <c r="N44">
        <v>169</v>
      </c>
      <c r="O44" t="b">
        <v>1</v>
      </c>
      <c r="P44" t="s">
        <v>8265</v>
      </c>
      <c r="Q44" s="5">
        <f t="shared" si="2"/>
        <v>1.4185714285714286</v>
      </c>
      <c r="R44" s="6">
        <f t="shared" si="3"/>
        <v>117.51479289940828</v>
      </c>
      <c r="S44" t="str">
        <f t="shared" si="4"/>
        <v>film &amp; video</v>
      </c>
      <c r="T44" t="str">
        <f t="shared" si="5"/>
        <v>television</v>
      </c>
    </row>
    <row r="45" spans="1:20" ht="60" x14ac:dyDescent="0.25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s="12">
        <f t="shared" si="0"/>
        <v>41802.790347222224</v>
      </c>
      <c r="L45" s="12">
        <f t="shared" si="1"/>
        <v>41833</v>
      </c>
      <c r="M45" t="b">
        <v>0</v>
      </c>
      <c r="N45">
        <v>263</v>
      </c>
      <c r="O45" t="b">
        <v>1</v>
      </c>
      <c r="P45" t="s">
        <v>8265</v>
      </c>
      <c r="Q45" s="5">
        <f t="shared" si="2"/>
        <v>3.0865999999999998</v>
      </c>
      <c r="R45" s="6">
        <f t="shared" si="3"/>
        <v>117.36121673003802</v>
      </c>
      <c r="S45" t="str">
        <f t="shared" si="4"/>
        <v>film &amp; video</v>
      </c>
      <c r="T45" t="str">
        <f t="shared" si="5"/>
        <v>television</v>
      </c>
    </row>
    <row r="46" spans="1:20" ht="60" x14ac:dyDescent="0.25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s="12">
        <f t="shared" si="0"/>
        <v>41874.098807870374</v>
      </c>
      <c r="L46" s="12">
        <f t="shared" si="1"/>
        <v>41919.098807870374</v>
      </c>
      <c r="M46" t="b">
        <v>0</v>
      </c>
      <c r="N46">
        <v>15</v>
      </c>
      <c r="O46" t="b">
        <v>1</v>
      </c>
      <c r="P46" t="s">
        <v>8265</v>
      </c>
      <c r="Q46" s="5">
        <f t="shared" si="2"/>
        <v>1</v>
      </c>
      <c r="R46" s="6">
        <f t="shared" si="3"/>
        <v>133.33333333333334</v>
      </c>
      <c r="S46" t="str">
        <f t="shared" si="4"/>
        <v>film &amp; video</v>
      </c>
      <c r="T46" t="str">
        <f t="shared" si="5"/>
        <v>television</v>
      </c>
    </row>
    <row r="47" spans="1:20" ht="45" x14ac:dyDescent="0.25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s="12">
        <f t="shared" si="0"/>
        <v>42457.623923611114</v>
      </c>
      <c r="L47" s="12">
        <f t="shared" si="1"/>
        <v>42487.623923611114</v>
      </c>
      <c r="M47" t="b">
        <v>0</v>
      </c>
      <c r="N47">
        <v>61</v>
      </c>
      <c r="O47" t="b">
        <v>1</v>
      </c>
      <c r="P47" t="s">
        <v>8265</v>
      </c>
      <c r="Q47" s="5">
        <f t="shared" si="2"/>
        <v>1.2</v>
      </c>
      <c r="R47" s="6">
        <f t="shared" si="3"/>
        <v>98.360655737704917</v>
      </c>
      <c r="S47" t="str">
        <f t="shared" si="4"/>
        <v>film &amp; video</v>
      </c>
      <c r="T47" t="str">
        <f t="shared" si="5"/>
        <v>television</v>
      </c>
    </row>
    <row r="48" spans="1:20" ht="45" x14ac:dyDescent="0.25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s="12">
        <f t="shared" si="0"/>
        <v>42323.964976851858</v>
      </c>
      <c r="L48" s="12">
        <f t="shared" si="1"/>
        <v>42353.964976851858</v>
      </c>
      <c r="M48" t="b">
        <v>0</v>
      </c>
      <c r="N48">
        <v>45</v>
      </c>
      <c r="O48" t="b">
        <v>1</v>
      </c>
      <c r="P48" t="s">
        <v>8265</v>
      </c>
      <c r="Q48" s="5">
        <f t="shared" si="2"/>
        <v>1.0416666666666667</v>
      </c>
      <c r="R48" s="6">
        <f t="shared" si="3"/>
        <v>194.44444444444446</v>
      </c>
      <c r="S48" t="str">
        <f t="shared" si="4"/>
        <v>film &amp; video</v>
      </c>
      <c r="T48" t="str">
        <f t="shared" si="5"/>
        <v>television</v>
      </c>
    </row>
    <row r="49" spans="1:20" ht="60" x14ac:dyDescent="0.25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s="12">
        <f t="shared" si="0"/>
        <v>41932.819525462961</v>
      </c>
      <c r="L49" s="12">
        <f t="shared" si="1"/>
        <v>41992.861192129625</v>
      </c>
      <c r="M49" t="b">
        <v>0</v>
      </c>
      <c r="N49">
        <v>70</v>
      </c>
      <c r="O49" t="b">
        <v>1</v>
      </c>
      <c r="P49" t="s">
        <v>8265</v>
      </c>
      <c r="Q49" s="5">
        <f t="shared" si="2"/>
        <v>1.0761100000000001</v>
      </c>
      <c r="R49" s="6">
        <f t="shared" si="3"/>
        <v>76.865000000000009</v>
      </c>
      <c r="S49" t="str">
        <f t="shared" si="4"/>
        <v>film &amp; video</v>
      </c>
      <c r="T49" t="str">
        <f t="shared" si="5"/>
        <v>television</v>
      </c>
    </row>
    <row r="50" spans="1:20" ht="60" x14ac:dyDescent="0.25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s="12">
        <f t="shared" si="0"/>
        <v>42033.516898148147</v>
      </c>
      <c r="L50" s="12">
        <f t="shared" si="1"/>
        <v>42064.5</v>
      </c>
      <c r="M50" t="b">
        <v>0</v>
      </c>
      <c r="N50">
        <v>38</v>
      </c>
      <c r="O50" t="b">
        <v>1</v>
      </c>
      <c r="P50" t="s">
        <v>8265</v>
      </c>
      <c r="Q50" s="5">
        <f t="shared" si="2"/>
        <v>1.0794999999999999</v>
      </c>
      <c r="R50" s="6">
        <f t="shared" si="3"/>
        <v>56.815789473684212</v>
      </c>
      <c r="S50" t="str">
        <f t="shared" si="4"/>
        <v>film &amp; video</v>
      </c>
      <c r="T50" t="str">
        <f t="shared" si="5"/>
        <v>television</v>
      </c>
    </row>
    <row r="51" spans="1:20" ht="30" x14ac:dyDescent="0.25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s="12">
        <f t="shared" si="0"/>
        <v>42271.176446759258</v>
      </c>
      <c r="L51" s="12">
        <f t="shared" si="1"/>
        <v>42301.176446759258</v>
      </c>
      <c r="M51" t="b">
        <v>0</v>
      </c>
      <c r="N51">
        <v>87</v>
      </c>
      <c r="O51" t="b">
        <v>1</v>
      </c>
      <c r="P51" t="s">
        <v>8265</v>
      </c>
      <c r="Q51" s="5">
        <f t="shared" si="2"/>
        <v>1</v>
      </c>
      <c r="R51" s="6">
        <f t="shared" si="3"/>
        <v>137.93103448275863</v>
      </c>
      <c r="S51" t="str">
        <f t="shared" si="4"/>
        <v>film &amp; video</v>
      </c>
      <c r="T51" t="str">
        <f t="shared" si="5"/>
        <v>television</v>
      </c>
    </row>
    <row r="52" spans="1:20" ht="45" x14ac:dyDescent="0.25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s="12">
        <f t="shared" si="0"/>
        <v>41995.752986111111</v>
      </c>
      <c r="L52" s="12">
        <f t="shared" si="1"/>
        <v>42034.708333333328</v>
      </c>
      <c r="M52" t="b">
        <v>0</v>
      </c>
      <c r="N52">
        <v>22</v>
      </c>
      <c r="O52" t="b">
        <v>1</v>
      </c>
      <c r="P52" t="s">
        <v>8265</v>
      </c>
      <c r="Q52" s="5">
        <f t="shared" si="2"/>
        <v>1</v>
      </c>
      <c r="R52" s="6">
        <f t="shared" si="3"/>
        <v>27.272727272727273</v>
      </c>
      <c r="S52" t="str">
        <f t="shared" si="4"/>
        <v>film &amp; video</v>
      </c>
      <c r="T52" t="str">
        <f t="shared" si="5"/>
        <v>television</v>
      </c>
    </row>
    <row r="53" spans="1:20" ht="60" x14ac:dyDescent="0.25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s="12">
        <f t="shared" si="0"/>
        <v>42196.928668981483</v>
      </c>
      <c r="L53" s="12">
        <f t="shared" si="1"/>
        <v>42226.928668981483</v>
      </c>
      <c r="M53" t="b">
        <v>0</v>
      </c>
      <c r="N53">
        <v>119</v>
      </c>
      <c r="O53" t="b">
        <v>1</v>
      </c>
      <c r="P53" t="s">
        <v>8265</v>
      </c>
      <c r="Q53" s="5">
        <f t="shared" si="2"/>
        <v>1.2801818181818181</v>
      </c>
      <c r="R53" s="6">
        <f t="shared" si="3"/>
        <v>118.33613445378151</v>
      </c>
      <c r="S53" t="str">
        <f t="shared" si="4"/>
        <v>film &amp; video</v>
      </c>
      <c r="T53" t="str">
        <f t="shared" si="5"/>
        <v>television</v>
      </c>
    </row>
    <row r="54" spans="1:20" ht="45" x14ac:dyDescent="0.25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s="12">
        <f t="shared" si="0"/>
        <v>41807.701921296299</v>
      </c>
      <c r="L54" s="12">
        <f t="shared" si="1"/>
        <v>41837.701921296299</v>
      </c>
      <c r="M54" t="b">
        <v>0</v>
      </c>
      <c r="N54">
        <v>52</v>
      </c>
      <c r="O54" t="b">
        <v>1</v>
      </c>
      <c r="P54" t="s">
        <v>8265</v>
      </c>
      <c r="Q54" s="5">
        <f t="shared" si="2"/>
        <v>1.1620999999999999</v>
      </c>
      <c r="R54" s="6">
        <f t="shared" si="3"/>
        <v>223.48076923076923</v>
      </c>
      <c r="S54" t="str">
        <f t="shared" si="4"/>
        <v>film &amp; video</v>
      </c>
      <c r="T54" t="str">
        <f t="shared" si="5"/>
        <v>television</v>
      </c>
    </row>
    <row r="55" spans="1:20" ht="30" x14ac:dyDescent="0.25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s="12">
        <f t="shared" si="0"/>
        <v>41719.549131944441</v>
      </c>
      <c r="L55" s="12">
        <f t="shared" si="1"/>
        <v>41733.916666666664</v>
      </c>
      <c r="M55" t="b">
        <v>0</v>
      </c>
      <c r="N55">
        <v>117</v>
      </c>
      <c r="O55" t="b">
        <v>1</v>
      </c>
      <c r="P55" t="s">
        <v>8265</v>
      </c>
      <c r="Q55" s="5">
        <f t="shared" si="2"/>
        <v>1.0963333333333334</v>
      </c>
      <c r="R55" s="6">
        <f t="shared" si="3"/>
        <v>28.111111111111111</v>
      </c>
      <c r="S55" t="str">
        <f t="shared" si="4"/>
        <v>film &amp; video</v>
      </c>
      <c r="T55" t="str">
        <f t="shared" si="5"/>
        <v>television</v>
      </c>
    </row>
    <row r="56" spans="1:20" ht="60" x14ac:dyDescent="0.25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s="12">
        <f t="shared" si="0"/>
        <v>42333.713206018518</v>
      </c>
      <c r="L56" s="12">
        <f t="shared" si="1"/>
        <v>42363.713206018518</v>
      </c>
      <c r="M56" t="b">
        <v>0</v>
      </c>
      <c r="N56">
        <v>52</v>
      </c>
      <c r="O56" t="b">
        <v>1</v>
      </c>
      <c r="P56" t="s">
        <v>8265</v>
      </c>
      <c r="Q56" s="5">
        <f t="shared" si="2"/>
        <v>1.01</v>
      </c>
      <c r="R56" s="6">
        <f t="shared" si="3"/>
        <v>194.23076923076923</v>
      </c>
      <c r="S56" t="str">
        <f t="shared" si="4"/>
        <v>film &amp; video</v>
      </c>
      <c r="T56" t="str">
        <f t="shared" si="5"/>
        <v>television</v>
      </c>
    </row>
    <row r="57" spans="1:20" ht="45" x14ac:dyDescent="0.25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s="12">
        <f t="shared" si="0"/>
        <v>42496.968935185185</v>
      </c>
      <c r="L57" s="12">
        <f t="shared" si="1"/>
        <v>42517.968935185185</v>
      </c>
      <c r="M57" t="b">
        <v>0</v>
      </c>
      <c r="N57">
        <v>86</v>
      </c>
      <c r="O57" t="b">
        <v>1</v>
      </c>
      <c r="P57" t="s">
        <v>8265</v>
      </c>
      <c r="Q57" s="5">
        <f t="shared" si="2"/>
        <v>1.2895348837209302</v>
      </c>
      <c r="R57" s="6">
        <f t="shared" si="3"/>
        <v>128.95348837209303</v>
      </c>
      <c r="S57" t="str">
        <f t="shared" si="4"/>
        <v>film &amp; video</v>
      </c>
      <c r="T57" t="str">
        <f t="shared" si="5"/>
        <v>television</v>
      </c>
    </row>
    <row r="58" spans="1:20" ht="45" x14ac:dyDescent="0.25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s="12">
        <f t="shared" si="0"/>
        <v>42149.548888888887</v>
      </c>
      <c r="L58" s="12">
        <f t="shared" si="1"/>
        <v>42163.666666666672</v>
      </c>
      <c r="M58" t="b">
        <v>0</v>
      </c>
      <c r="N58">
        <v>174</v>
      </c>
      <c r="O58" t="b">
        <v>1</v>
      </c>
      <c r="P58" t="s">
        <v>8265</v>
      </c>
      <c r="Q58" s="5">
        <f t="shared" si="2"/>
        <v>1.0726249999999999</v>
      </c>
      <c r="R58" s="6">
        <f t="shared" si="3"/>
        <v>49.316091954022987</v>
      </c>
      <c r="S58" t="str">
        <f t="shared" si="4"/>
        <v>film &amp; video</v>
      </c>
      <c r="T58" t="str">
        <f t="shared" si="5"/>
        <v>television</v>
      </c>
    </row>
    <row r="59" spans="1:20" ht="60" x14ac:dyDescent="0.25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s="12">
        <f t="shared" si="0"/>
        <v>42089.83289351852</v>
      </c>
      <c r="L59" s="12">
        <f t="shared" si="1"/>
        <v>42119.83289351852</v>
      </c>
      <c r="M59" t="b">
        <v>0</v>
      </c>
      <c r="N59">
        <v>69</v>
      </c>
      <c r="O59" t="b">
        <v>1</v>
      </c>
      <c r="P59" t="s">
        <v>8265</v>
      </c>
      <c r="Q59" s="5">
        <f t="shared" si="2"/>
        <v>1.0189999999999999</v>
      </c>
      <c r="R59" s="6">
        <f t="shared" si="3"/>
        <v>221.52173913043478</v>
      </c>
      <c r="S59" t="str">
        <f t="shared" si="4"/>
        <v>film &amp; video</v>
      </c>
      <c r="T59" t="str">
        <f t="shared" si="5"/>
        <v>television</v>
      </c>
    </row>
    <row r="60" spans="1:20" ht="45" x14ac:dyDescent="0.25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s="12">
        <f t="shared" si="0"/>
        <v>41932.745046296295</v>
      </c>
      <c r="L60" s="12">
        <f t="shared" si="1"/>
        <v>41962.786712962959</v>
      </c>
      <c r="M60" t="b">
        <v>0</v>
      </c>
      <c r="N60">
        <v>75</v>
      </c>
      <c r="O60" t="b">
        <v>1</v>
      </c>
      <c r="P60" t="s">
        <v>8265</v>
      </c>
      <c r="Q60" s="5">
        <f t="shared" si="2"/>
        <v>1.0290999999999999</v>
      </c>
      <c r="R60" s="6">
        <f t="shared" si="3"/>
        <v>137.21333333333334</v>
      </c>
      <c r="S60" t="str">
        <f t="shared" si="4"/>
        <v>film &amp; video</v>
      </c>
      <c r="T60" t="str">
        <f t="shared" si="5"/>
        <v>television</v>
      </c>
    </row>
    <row r="61" spans="1:20" ht="60" x14ac:dyDescent="0.25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s="12">
        <f t="shared" si="0"/>
        <v>42230.23583333334</v>
      </c>
      <c r="L61" s="12">
        <f t="shared" si="1"/>
        <v>42261.875</v>
      </c>
      <c r="M61" t="b">
        <v>0</v>
      </c>
      <c r="N61">
        <v>33</v>
      </c>
      <c r="O61" t="b">
        <v>1</v>
      </c>
      <c r="P61" t="s">
        <v>8265</v>
      </c>
      <c r="Q61" s="5">
        <f t="shared" si="2"/>
        <v>1.0012570000000001</v>
      </c>
      <c r="R61" s="6">
        <f t="shared" si="3"/>
        <v>606.82242424242418</v>
      </c>
      <c r="S61" t="str">
        <f t="shared" si="4"/>
        <v>film &amp; video</v>
      </c>
      <c r="T61" t="str">
        <f t="shared" si="5"/>
        <v>television</v>
      </c>
    </row>
    <row r="62" spans="1:20" ht="45" x14ac:dyDescent="0.25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s="12">
        <f t="shared" si="0"/>
        <v>41701.901817129627</v>
      </c>
      <c r="L62" s="12">
        <f t="shared" si="1"/>
        <v>41721</v>
      </c>
      <c r="M62" t="b">
        <v>0</v>
      </c>
      <c r="N62">
        <v>108</v>
      </c>
      <c r="O62" t="b">
        <v>1</v>
      </c>
      <c r="P62" t="s">
        <v>8266</v>
      </c>
      <c r="Q62" s="5">
        <f t="shared" si="2"/>
        <v>1.0329622222222221</v>
      </c>
      <c r="R62" s="6">
        <f t="shared" si="3"/>
        <v>43.040092592592593</v>
      </c>
      <c r="S62" t="str">
        <f t="shared" si="4"/>
        <v>film &amp; video</v>
      </c>
      <c r="T62" t="str">
        <f t="shared" si="5"/>
        <v>shorts</v>
      </c>
    </row>
    <row r="63" spans="1:20" ht="60" x14ac:dyDescent="0.25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s="12">
        <f t="shared" si="0"/>
        <v>41409.814317129632</v>
      </c>
      <c r="L63" s="12">
        <f t="shared" si="1"/>
        <v>41431.814317129632</v>
      </c>
      <c r="M63" t="b">
        <v>0</v>
      </c>
      <c r="N63">
        <v>23</v>
      </c>
      <c r="O63" t="b">
        <v>1</v>
      </c>
      <c r="P63" t="s">
        <v>8266</v>
      </c>
      <c r="Q63" s="5">
        <f t="shared" si="2"/>
        <v>1.4830000000000001</v>
      </c>
      <c r="R63" s="6">
        <f t="shared" si="3"/>
        <v>322.39130434782606</v>
      </c>
      <c r="S63" t="str">
        <f t="shared" si="4"/>
        <v>film &amp; video</v>
      </c>
      <c r="T63" t="str">
        <f t="shared" si="5"/>
        <v>shorts</v>
      </c>
    </row>
    <row r="64" spans="1:20" ht="60" x14ac:dyDescent="0.25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s="12">
        <f t="shared" si="0"/>
        <v>41311.799513888887</v>
      </c>
      <c r="L64" s="12">
        <f t="shared" si="1"/>
        <v>41336.799513888887</v>
      </c>
      <c r="M64" t="b">
        <v>0</v>
      </c>
      <c r="N64">
        <v>48</v>
      </c>
      <c r="O64" t="b">
        <v>1</v>
      </c>
      <c r="P64" t="s">
        <v>8266</v>
      </c>
      <c r="Q64" s="5">
        <f t="shared" si="2"/>
        <v>1.5473333333333332</v>
      </c>
      <c r="R64" s="6">
        <f t="shared" si="3"/>
        <v>96.708333333333329</v>
      </c>
      <c r="S64" t="str">
        <f t="shared" si="4"/>
        <v>film &amp; video</v>
      </c>
      <c r="T64" t="str">
        <f t="shared" si="5"/>
        <v>shorts</v>
      </c>
    </row>
    <row r="65" spans="1:20" ht="45" x14ac:dyDescent="0.25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s="12">
        <f t="shared" si="0"/>
        <v>41612.912187499998</v>
      </c>
      <c r="L65" s="12">
        <f t="shared" si="1"/>
        <v>41636.207638888889</v>
      </c>
      <c r="M65" t="b">
        <v>0</v>
      </c>
      <c r="N65">
        <v>64</v>
      </c>
      <c r="O65" t="b">
        <v>1</v>
      </c>
      <c r="P65" t="s">
        <v>8266</v>
      </c>
      <c r="Q65" s="5">
        <f t="shared" si="2"/>
        <v>1.1351849999999999</v>
      </c>
      <c r="R65" s="6">
        <f t="shared" si="3"/>
        <v>35.474531249999998</v>
      </c>
      <c r="S65" t="str">
        <f t="shared" si="4"/>
        <v>film &amp; video</v>
      </c>
      <c r="T65" t="str">
        <f t="shared" si="5"/>
        <v>shorts</v>
      </c>
    </row>
    <row r="66" spans="1:20" ht="60" x14ac:dyDescent="0.25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s="12">
        <f t="shared" ref="K66:K129" si="6">(((J66/60)/60)/24)+DATE(1970,1,1)</f>
        <v>41433.01829861111</v>
      </c>
      <c r="L66" s="12">
        <f t="shared" ref="L66:L129" si="7">(((I66/60)/60)/24)+DATE(1970,1,1)</f>
        <v>41463.01829861111</v>
      </c>
      <c r="M66" t="b">
        <v>0</v>
      </c>
      <c r="N66">
        <v>24</v>
      </c>
      <c r="O66" t="b">
        <v>1</v>
      </c>
      <c r="P66" t="s">
        <v>8266</v>
      </c>
      <c r="Q66" s="5">
        <f t="shared" ref="Q66:Q129" si="8">E66/D66</f>
        <v>1.7333333333333334</v>
      </c>
      <c r="R66" s="6">
        <f t="shared" ref="R66:R129" si="9">E66/N66</f>
        <v>86.666666666666671</v>
      </c>
      <c r="S66" t="str">
        <f t="shared" ref="S66:S129" si="10">LEFT(P66,FIND("/",P66,1)-1)</f>
        <v>film &amp; video</v>
      </c>
      <c r="T66" t="str">
        <f t="shared" ref="T66:T129" si="11">MID(P66,FIND("/",P66,1)+1,LEN(P65))</f>
        <v>shorts</v>
      </c>
    </row>
    <row r="67" spans="1:20" ht="45" x14ac:dyDescent="0.25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s="12">
        <f t="shared" si="6"/>
        <v>41835.821226851855</v>
      </c>
      <c r="L67" s="12">
        <f t="shared" si="7"/>
        <v>41862.249305555553</v>
      </c>
      <c r="M67" t="b">
        <v>0</v>
      </c>
      <c r="N67">
        <v>57</v>
      </c>
      <c r="O67" t="b">
        <v>1</v>
      </c>
      <c r="P67" t="s">
        <v>8266</v>
      </c>
      <c r="Q67" s="5">
        <f t="shared" si="8"/>
        <v>1.0752857142857142</v>
      </c>
      <c r="R67" s="6">
        <f t="shared" si="9"/>
        <v>132.05263157894737</v>
      </c>
      <c r="S67" t="str">
        <f t="shared" si="10"/>
        <v>film &amp; video</v>
      </c>
      <c r="T67" t="str">
        <f t="shared" si="11"/>
        <v>shorts</v>
      </c>
    </row>
    <row r="68" spans="1:20" ht="30" x14ac:dyDescent="0.25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s="12">
        <f t="shared" si="6"/>
        <v>42539.849768518514</v>
      </c>
      <c r="L68" s="12">
        <f t="shared" si="7"/>
        <v>42569.849768518514</v>
      </c>
      <c r="M68" t="b">
        <v>0</v>
      </c>
      <c r="N68">
        <v>26</v>
      </c>
      <c r="O68" t="b">
        <v>1</v>
      </c>
      <c r="P68" t="s">
        <v>8266</v>
      </c>
      <c r="Q68" s="5">
        <f t="shared" si="8"/>
        <v>1.1859999999999999</v>
      </c>
      <c r="R68" s="6">
        <f t="shared" si="9"/>
        <v>91.230769230769226</v>
      </c>
      <c r="S68" t="str">
        <f t="shared" si="10"/>
        <v>film &amp; video</v>
      </c>
      <c r="T68" t="str">
        <f t="shared" si="11"/>
        <v>shorts</v>
      </c>
    </row>
    <row r="69" spans="1:20" ht="45" x14ac:dyDescent="0.25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s="12">
        <f t="shared" si="6"/>
        <v>41075.583379629628</v>
      </c>
      <c r="L69" s="12">
        <f t="shared" si="7"/>
        <v>41105.583379629628</v>
      </c>
      <c r="M69" t="b">
        <v>0</v>
      </c>
      <c r="N69">
        <v>20</v>
      </c>
      <c r="O69" t="b">
        <v>1</v>
      </c>
      <c r="P69" t="s">
        <v>8266</v>
      </c>
      <c r="Q69" s="5">
        <f t="shared" si="8"/>
        <v>1.1625000000000001</v>
      </c>
      <c r="R69" s="6">
        <f t="shared" si="9"/>
        <v>116.25</v>
      </c>
      <c r="S69" t="str">
        <f t="shared" si="10"/>
        <v>film &amp; video</v>
      </c>
      <c r="T69" t="str">
        <f t="shared" si="11"/>
        <v>shorts</v>
      </c>
    </row>
    <row r="70" spans="1:20" ht="60" x14ac:dyDescent="0.25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s="12">
        <f t="shared" si="6"/>
        <v>41663.569340277776</v>
      </c>
      <c r="L70" s="12">
        <f t="shared" si="7"/>
        <v>41693.569340277776</v>
      </c>
      <c r="M70" t="b">
        <v>0</v>
      </c>
      <c r="N70">
        <v>36</v>
      </c>
      <c r="O70" t="b">
        <v>1</v>
      </c>
      <c r="P70" t="s">
        <v>8266</v>
      </c>
      <c r="Q70" s="5">
        <f t="shared" si="8"/>
        <v>1.2716666666666667</v>
      </c>
      <c r="R70" s="6">
        <f t="shared" si="9"/>
        <v>21.194444444444443</v>
      </c>
      <c r="S70" t="str">
        <f t="shared" si="10"/>
        <v>film &amp; video</v>
      </c>
      <c r="T70" t="str">
        <f t="shared" si="11"/>
        <v>shorts</v>
      </c>
    </row>
    <row r="71" spans="1:20" ht="60" x14ac:dyDescent="0.25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s="12">
        <f t="shared" si="6"/>
        <v>40786.187789351854</v>
      </c>
      <c r="L71" s="12">
        <f t="shared" si="7"/>
        <v>40818.290972222225</v>
      </c>
      <c r="M71" t="b">
        <v>0</v>
      </c>
      <c r="N71">
        <v>178</v>
      </c>
      <c r="O71" t="b">
        <v>1</v>
      </c>
      <c r="P71" t="s">
        <v>8266</v>
      </c>
      <c r="Q71" s="5">
        <f t="shared" si="8"/>
        <v>1.109423</v>
      </c>
      <c r="R71" s="6">
        <f t="shared" si="9"/>
        <v>62.327134831460668</v>
      </c>
      <c r="S71" t="str">
        <f t="shared" si="10"/>
        <v>film &amp; video</v>
      </c>
      <c r="T71" t="str">
        <f t="shared" si="11"/>
        <v>shorts</v>
      </c>
    </row>
    <row r="72" spans="1:20" ht="60" x14ac:dyDescent="0.25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s="12">
        <f t="shared" si="6"/>
        <v>40730.896354166667</v>
      </c>
      <c r="L72" s="12">
        <f t="shared" si="7"/>
        <v>40790.896354166667</v>
      </c>
      <c r="M72" t="b">
        <v>0</v>
      </c>
      <c r="N72">
        <v>17</v>
      </c>
      <c r="O72" t="b">
        <v>1</v>
      </c>
      <c r="P72" t="s">
        <v>8266</v>
      </c>
      <c r="Q72" s="5">
        <f t="shared" si="8"/>
        <v>1.272</v>
      </c>
      <c r="R72" s="6">
        <f t="shared" si="9"/>
        <v>37.411764705882355</v>
      </c>
      <c r="S72" t="str">
        <f t="shared" si="10"/>
        <v>film &amp; video</v>
      </c>
      <c r="T72" t="str">
        <f t="shared" si="11"/>
        <v>shorts</v>
      </c>
    </row>
    <row r="73" spans="1:20" ht="45" x14ac:dyDescent="0.25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s="12">
        <f t="shared" si="6"/>
        <v>40997.271493055552</v>
      </c>
      <c r="L73" s="12">
        <f t="shared" si="7"/>
        <v>41057.271493055552</v>
      </c>
      <c r="M73" t="b">
        <v>0</v>
      </c>
      <c r="N73">
        <v>32</v>
      </c>
      <c r="O73" t="b">
        <v>1</v>
      </c>
      <c r="P73" t="s">
        <v>8266</v>
      </c>
      <c r="Q73" s="5">
        <f t="shared" si="8"/>
        <v>1.2394444444444443</v>
      </c>
      <c r="R73" s="6">
        <f t="shared" si="9"/>
        <v>69.71875</v>
      </c>
      <c r="S73" t="str">
        <f t="shared" si="10"/>
        <v>film &amp; video</v>
      </c>
      <c r="T73" t="str">
        <f t="shared" si="11"/>
        <v>shorts</v>
      </c>
    </row>
    <row r="74" spans="1:20" ht="60" x14ac:dyDescent="0.25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s="12">
        <f t="shared" si="6"/>
        <v>41208.010196759256</v>
      </c>
      <c r="L74" s="12">
        <f t="shared" si="7"/>
        <v>41228</v>
      </c>
      <c r="M74" t="b">
        <v>0</v>
      </c>
      <c r="N74">
        <v>41</v>
      </c>
      <c r="O74" t="b">
        <v>1</v>
      </c>
      <c r="P74" t="s">
        <v>8266</v>
      </c>
      <c r="Q74" s="5">
        <f t="shared" si="8"/>
        <v>1.084090909090909</v>
      </c>
      <c r="R74" s="6">
        <f t="shared" si="9"/>
        <v>58.170731707317074</v>
      </c>
      <c r="S74" t="str">
        <f t="shared" si="10"/>
        <v>film &amp; video</v>
      </c>
      <c r="T74" t="str">
        <f t="shared" si="11"/>
        <v>shorts</v>
      </c>
    </row>
    <row r="75" spans="1:20" ht="60" x14ac:dyDescent="0.25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s="12">
        <f t="shared" si="6"/>
        <v>40587.75675925926</v>
      </c>
      <c r="L75" s="12">
        <f t="shared" si="7"/>
        <v>40666.165972222225</v>
      </c>
      <c r="M75" t="b">
        <v>0</v>
      </c>
      <c r="N75">
        <v>18</v>
      </c>
      <c r="O75" t="b">
        <v>1</v>
      </c>
      <c r="P75" t="s">
        <v>8266</v>
      </c>
      <c r="Q75" s="5">
        <f t="shared" si="8"/>
        <v>1</v>
      </c>
      <c r="R75" s="6">
        <f t="shared" si="9"/>
        <v>50</v>
      </c>
      <c r="S75" t="str">
        <f t="shared" si="10"/>
        <v>film &amp; video</v>
      </c>
      <c r="T75" t="str">
        <f t="shared" si="11"/>
        <v>shorts</v>
      </c>
    </row>
    <row r="76" spans="1:20" ht="60" x14ac:dyDescent="0.25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s="12">
        <f t="shared" si="6"/>
        <v>42360.487210648149</v>
      </c>
      <c r="L76" s="12">
        <f t="shared" si="7"/>
        <v>42390.487210648149</v>
      </c>
      <c r="M76" t="b">
        <v>0</v>
      </c>
      <c r="N76">
        <v>29</v>
      </c>
      <c r="O76" t="b">
        <v>1</v>
      </c>
      <c r="P76" t="s">
        <v>8266</v>
      </c>
      <c r="Q76" s="5">
        <f t="shared" si="8"/>
        <v>1.1293199999999999</v>
      </c>
      <c r="R76" s="6">
        <f t="shared" si="9"/>
        <v>19.471034482758618</v>
      </c>
      <c r="S76" t="str">
        <f t="shared" si="10"/>
        <v>film &amp; video</v>
      </c>
      <c r="T76" t="str">
        <f t="shared" si="11"/>
        <v>shorts</v>
      </c>
    </row>
    <row r="77" spans="1:20" ht="45" x14ac:dyDescent="0.25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s="12">
        <f t="shared" si="6"/>
        <v>41357.209166666667</v>
      </c>
      <c r="L77" s="12">
        <f t="shared" si="7"/>
        <v>41387.209166666667</v>
      </c>
      <c r="M77" t="b">
        <v>0</v>
      </c>
      <c r="N77">
        <v>47</v>
      </c>
      <c r="O77" t="b">
        <v>1</v>
      </c>
      <c r="P77" t="s">
        <v>8266</v>
      </c>
      <c r="Q77" s="5">
        <f t="shared" si="8"/>
        <v>1.1542857142857144</v>
      </c>
      <c r="R77" s="6">
        <f t="shared" si="9"/>
        <v>85.957446808510639</v>
      </c>
      <c r="S77" t="str">
        <f t="shared" si="10"/>
        <v>film &amp; video</v>
      </c>
      <c r="T77" t="str">
        <f t="shared" si="11"/>
        <v>shorts</v>
      </c>
    </row>
    <row r="78" spans="1:20" ht="60" x14ac:dyDescent="0.25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s="12">
        <f t="shared" si="6"/>
        <v>40844.691643518519</v>
      </c>
      <c r="L78" s="12">
        <f t="shared" si="7"/>
        <v>40904.733310185184</v>
      </c>
      <c r="M78" t="b">
        <v>0</v>
      </c>
      <c r="N78">
        <v>15</v>
      </c>
      <c r="O78" t="b">
        <v>1</v>
      </c>
      <c r="P78" t="s">
        <v>8266</v>
      </c>
      <c r="Q78" s="5">
        <f t="shared" si="8"/>
        <v>1.5333333333333334</v>
      </c>
      <c r="R78" s="6">
        <f t="shared" si="9"/>
        <v>30.666666666666668</v>
      </c>
      <c r="S78" t="str">
        <f t="shared" si="10"/>
        <v>film &amp; video</v>
      </c>
      <c r="T78" t="str">
        <f t="shared" si="11"/>
        <v>shorts</v>
      </c>
    </row>
    <row r="79" spans="1:20" ht="45" x14ac:dyDescent="0.25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s="12">
        <f t="shared" si="6"/>
        <v>40997.144872685189</v>
      </c>
      <c r="L79" s="12">
        <f t="shared" si="7"/>
        <v>41050.124305555553</v>
      </c>
      <c r="M79" t="b">
        <v>0</v>
      </c>
      <c r="N79">
        <v>26</v>
      </c>
      <c r="O79" t="b">
        <v>1</v>
      </c>
      <c r="P79" t="s">
        <v>8266</v>
      </c>
      <c r="Q79" s="5">
        <f t="shared" si="8"/>
        <v>3.9249999999999998</v>
      </c>
      <c r="R79" s="6">
        <f t="shared" si="9"/>
        <v>60.384615384615387</v>
      </c>
      <c r="S79" t="str">
        <f t="shared" si="10"/>
        <v>film &amp; video</v>
      </c>
      <c r="T79" t="str">
        <f t="shared" si="11"/>
        <v>shorts</v>
      </c>
    </row>
    <row r="80" spans="1:20" ht="105" x14ac:dyDescent="0.25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s="12">
        <f t="shared" si="6"/>
        <v>42604.730567129634</v>
      </c>
      <c r="L80" s="12">
        <f t="shared" si="7"/>
        <v>42614.730567129634</v>
      </c>
      <c r="M80" t="b">
        <v>0</v>
      </c>
      <c r="N80">
        <v>35</v>
      </c>
      <c r="O80" t="b">
        <v>1</v>
      </c>
      <c r="P80" t="s">
        <v>8266</v>
      </c>
      <c r="Q80" s="5">
        <f t="shared" si="8"/>
        <v>27.02</v>
      </c>
      <c r="R80" s="6">
        <f t="shared" si="9"/>
        <v>38.6</v>
      </c>
      <c r="S80" t="str">
        <f t="shared" si="10"/>
        <v>film &amp; video</v>
      </c>
      <c r="T80" t="str">
        <f t="shared" si="11"/>
        <v>shorts</v>
      </c>
    </row>
    <row r="81" spans="1:20" ht="45" x14ac:dyDescent="0.25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s="12">
        <f t="shared" si="6"/>
        <v>41724.776539351849</v>
      </c>
      <c r="L81" s="12">
        <f t="shared" si="7"/>
        <v>41754.776539351849</v>
      </c>
      <c r="M81" t="b">
        <v>0</v>
      </c>
      <c r="N81">
        <v>41</v>
      </c>
      <c r="O81" t="b">
        <v>1</v>
      </c>
      <c r="P81" t="s">
        <v>8266</v>
      </c>
      <c r="Q81" s="5">
        <f t="shared" si="8"/>
        <v>1.27</v>
      </c>
      <c r="R81" s="6">
        <f t="shared" si="9"/>
        <v>40.268292682926827</v>
      </c>
      <c r="S81" t="str">
        <f t="shared" si="10"/>
        <v>film &amp; video</v>
      </c>
      <c r="T81" t="str">
        <f t="shared" si="11"/>
        <v>shorts</v>
      </c>
    </row>
    <row r="82" spans="1:20" ht="45" x14ac:dyDescent="0.25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s="12">
        <f t="shared" si="6"/>
        <v>41583.083981481483</v>
      </c>
      <c r="L82" s="12">
        <f t="shared" si="7"/>
        <v>41618.083981481483</v>
      </c>
      <c r="M82" t="b">
        <v>0</v>
      </c>
      <c r="N82">
        <v>47</v>
      </c>
      <c r="O82" t="b">
        <v>1</v>
      </c>
      <c r="P82" t="s">
        <v>8266</v>
      </c>
      <c r="Q82" s="5">
        <f t="shared" si="8"/>
        <v>1.0725</v>
      </c>
      <c r="R82" s="6">
        <f t="shared" si="9"/>
        <v>273.82978723404256</v>
      </c>
      <c r="S82" t="str">
        <f t="shared" si="10"/>
        <v>film &amp; video</v>
      </c>
      <c r="T82" t="str">
        <f t="shared" si="11"/>
        <v>shorts</v>
      </c>
    </row>
    <row r="83" spans="1:20" ht="60" x14ac:dyDescent="0.25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s="12">
        <f t="shared" si="6"/>
        <v>41100.158877314818</v>
      </c>
      <c r="L83" s="12">
        <f t="shared" si="7"/>
        <v>41104.126388888886</v>
      </c>
      <c r="M83" t="b">
        <v>0</v>
      </c>
      <c r="N83">
        <v>28</v>
      </c>
      <c r="O83" t="b">
        <v>1</v>
      </c>
      <c r="P83" t="s">
        <v>8266</v>
      </c>
      <c r="Q83" s="5">
        <f t="shared" si="8"/>
        <v>1.98</v>
      </c>
      <c r="R83" s="6">
        <f t="shared" si="9"/>
        <v>53.035714285714285</v>
      </c>
      <c r="S83" t="str">
        <f t="shared" si="10"/>
        <v>film &amp; video</v>
      </c>
      <c r="T83" t="str">
        <f t="shared" si="11"/>
        <v>shorts</v>
      </c>
    </row>
    <row r="84" spans="1:20" ht="60" x14ac:dyDescent="0.25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s="12">
        <f t="shared" si="6"/>
        <v>40795.820150462961</v>
      </c>
      <c r="L84" s="12">
        <f t="shared" si="7"/>
        <v>40825.820150462961</v>
      </c>
      <c r="M84" t="b">
        <v>0</v>
      </c>
      <c r="N84">
        <v>100</v>
      </c>
      <c r="O84" t="b">
        <v>1</v>
      </c>
      <c r="P84" t="s">
        <v>8266</v>
      </c>
      <c r="Q84" s="5">
        <f t="shared" si="8"/>
        <v>1.0001249999999999</v>
      </c>
      <c r="R84" s="6">
        <f t="shared" si="9"/>
        <v>40.005000000000003</v>
      </c>
      <c r="S84" t="str">
        <f t="shared" si="10"/>
        <v>film &amp; video</v>
      </c>
      <c r="T84" t="str">
        <f t="shared" si="11"/>
        <v>shorts</v>
      </c>
    </row>
    <row r="85" spans="1:20" ht="60" x14ac:dyDescent="0.25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s="12">
        <f t="shared" si="6"/>
        <v>42042.615613425922</v>
      </c>
      <c r="L85" s="12">
        <f t="shared" si="7"/>
        <v>42057.479166666672</v>
      </c>
      <c r="M85" t="b">
        <v>0</v>
      </c>
      <c r="N85">
        <v>13</v>
      </c>
      <c r="O85" t="b">
        <v>1</v>
      </c>
      <c r="P85" t="s">
        <v>8266</v>
      </c>
      <c r="Q85" s="5">
        <f t="shared" si="8"/>
        <v>1.0249999999999999</v>
      </c>
      <c r="R85" s="6">
        <f t="shared" si="9"/>
        <v>15.76923076923077</v>
      </c>
      <c r="S85" t="str">
        <f t="shared" si="10"/>
        <v>film &amp; video</v>
      </c>
      <c r="T85" t="str">
        <f t="shared" si="11"/>
        <v>shorts</v>
      </c>
    </row>
    <row r="86" spans="1:20" ht="45" x14ac:dyDescent="0.25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s="12">
        <f t="shared" si="6"/>
        <v>40648.757939814815</v>
      </c>
      <c r="L86" s="12">
        <f t="shared" si="7"/>
        <v>40678.757939814815</v>
      </c>
      <c r="M86" t="b">
        <v>0</v>
      </c>
      <c r="N86">
        <v>7</v>
      </c>
      <c r="O86" t="b">
        <v>1</v>
      </c>
      <c r="P86" t="s">
        <v>8266</v>
      </c>
      <c r="Q86" s="5">
        <f t="shared" si="8"/>
        <v>1</v>
      </c>
      <c r="R86" s="6">
        <f t="shared" si="9"/>
        <v>71.428571428571431</v>
      </c>
      <c r="S86" t="str">
        <f t="shared" si="10"/>
        <v>film &amp; video</v>
      </c>
      <c r="T86" t="str">
        <f t="shared" si="11"/>
        <v>shorts</v>
      </c>
    </row>
    <row r="87" spans="1:20" ht="60" x14ac:dyDescent="0.25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s="12">
        <f t="shared" si="6"/>
        <v>40779.125428240739</v>
      </c>
      <c r="L87" s="12">
        <f t="shared" si="7"/>
        <v>40809.125428240739</v>
      </c>
      <c r="M87" t="b">
        <v>0</v>
      </c>
      <c r="N87">
        <v>21</v>
      </c>
      <c r="O87" t="b">
        <v>1</v>
      </c>
      <c r="P87" t="s">
        <v>8266</v>
      </c>
      <c r="Q87" s="5">
        <f t="shared" si="8"/>
        <v>1.2549999999999999</v>
      </c>
      <c r="R87" s="6">
        <f t="shared" si="9"/>
        <v>71.714285714285708</v>
      </c>
      <c r="S87" t="str">
        <f t="shared" si="10"/>
        <v>film &amp; video</v>
      </c>
      <c r="T87" t="str">
        <f t="shared" si="11"/>
        <v>shorts</v>
      </c>
    </row>
    <row r="88" spans="1:20" ht="75" x14ac:dyDescent="0.25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s="12">
        <f t="shared" si="6"/>
        <v>42291.556076388893</v>
      </c>
      <c r="L88" s="12">
        <f t="shared" si="7"/>
        <v>42365.59774305555</v>
      </c>
      <c r="M88" t="b">
        <v>0</v>
      </c>
      <c r="N88">
        <v>17</v>
      </c>
      <c r="O88" t="b">
        <v>1</v>
      </c>
      <c r="P88" t="s">
        <v>8266</v>
      </c>
      <c r="Q88" s="5">
        <f t="shared" si="8"/>
        <v>1.0646666666666667</v>
      </c>
      <c r="R88" s="6">
        <f t="shared" si="9"/>
        <v>375.76470588235293</v>
      </c>
      <c r="S88" t="str">
        <f t="shared" si="10"/>
        <v>film &amp; video</v>
      </c>
      <c r="T88" t="str">
        <f t="shared" si="11"/>
        <v>shorts</v>
      </c>
    </row>
    <row r="89" spans="1:20" ht="45" x14ac:dyDescent="0.25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s="12">
        <f t="shared" si="6"/>
        <v>40322.53938657407</v>
      </c>
      <c r="L89" s="12">
        <f t="shared" si="7"/>
        <v>40332.070138888892</v>
      </c>
      <c r="M89" t="b">
        <v>0</v>
      </c>
      <c r="N89">
        <v>25</v>
      </c>
      <c r="O89" t="b">
        <v>1</v>
      </c>
      <c r="P89" t="s">
        <v>8266</v>
      </c>
      <c r="Q89" s="5">
        <f t="shared" si="8"/>
        <v>1.046</v>
      </c>
      <c r="R89" s="6">
        <f t="shared" si="9"/>
        <v>104.6</v>
      </c>
      <c r="S89" t="str">
        <f t="shared" si="10"/>
        <v>film &amp; video</v>
      </c>
      <c r="T89" t="str">
        <f t="shared" si="11"/>
        <v>shorts</v>
      </c>
    </row>
    <row r="90" spans="1:20" ht="60" x14ac:dyDescent="0.25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s="12">
        <f t="shared" si="6"/>
        <v>41786.65892361111</v>
      </c>
      <c r="L90" s="12">
        <f t="shared" si="7"/>
        <v>41812.65892361111</v>
      </c>
      <c r="M90" t="b">
        <v>0</v>
      </c>
      <c r="N90">
        <v>60</v>
      </c>
      <c r="O90" t="b">
        <v>1</v>
      </c>
      <c r="P90" t="s">
        <v>8266</v>
      </c>
      <c r="Q90" s="5">
        <f t="shared" si="8"/>
        <v>1.0285714285714285</v>
      </c>
      <c r="R90" s="6">
        <f t="shared" si="9"/>
        <v>60</v>
      </c>
      <c r="S90" t="str">
        <f t="shared" si="10"/>
        <v>film &amp; video</v>
      </c>
      <c r="T90" t="str">
        <f t="shared" si="11"/>
        <v>shorts</v>
      </c>
    </row>
    <row r="91" spans="1:20" ht="45" x14ac:dyDescent="0.25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s="12">
        <f t="shared" si="6"/>
        <v>41402.752222222225</v>
      </c>
      <c r="L91" s="12">
        <f t="shared" si="7"/>
        <v>41427.752222222225</v>
      </c>
      <c r="M91" t="b">
        <v>0</v>
      </c>
      <c r="N91">
        <v>56</v>
      </c>
      <c r="O91" t="b">
        <v>1</v>
      </c>
      <c r="P91" t="s">
        <v>8266</v>
      </c>
      <c r="Q91" s="5">
        <f t="shared" si="8"/>
        <v>1.1506666666666667</v>
      </c>
      <c r="R91" s="6">
        <f t="shared" si="9"/>
        <v>123.28571428571429</v>
      </c>
      <c r="S91" t="str">
        <f t="shared" si="10"/>
        <v>film &amp; video</v>
      </c>
      <c r="T91" t="str">
        <f t="shared" si="11"/>
        <v>shorts</v>
      </c>
    </row>
    <row r="92" spans="1:20" ht="30" x14ac:dyDescent="0.25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s="12">
        <f t="shared" si="6"/>
        <v>40706.297442129631</v>
      </c>
      <c r="L92" s="12">
        <f t="shared" si="7"/>
        <v>40736.297442129631</v>
      </c>
      <c r="M92" t="b">
        <v>0</v>
      </c>
      <c r="N92">
        <v>16</v>
      </c>
      <c r="O92" t="b">
        <v>1</v>
      </c>
      <c r="P92" t="s">
        <v>8266</v>
      </c>
      <c r="Q92" s="5">
        <f t="shared" si="8"/>
        <v>1.004</v>
      </c>
      <c r="R92" s="6">
        <f t="shared" si="9"/>
        <v>31.375</v>
      </c>
      <c r="S92" t="str">
        <f t="shared" si="10"/>
        <v>film &amp; video</v>
      </c>
      <c r="T92" t="str">
        <f t="shared" si="11"/>
        <v>shorts</v>
      </c>
    </row>
    <row r="93" spans="1:20" ht="45" x14ac:dyDescent="0.25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s="12">
        <f t="shared" si="6"/>
        <v>40619.402361111112</v>
      </c>
      <c r="L93" s="12">
        <f t="shared" si="7"/>
        <v>40680.402361111112</v>
      </c>
      <c r="M93" t="b">
        <v>0</v>
      </c>
      <c r="N93">
        <v>46</v>
      </c>
      <c r="O93" t="b">
        <v>1</v>
      </c>
      <c r="P93" t="s">
        <v>8266</v>
      </c>
      <c r="Q93" s="5">
        <f t="shared" si="8"/>
        <v>1.2</v>
      </c>
      <c r="R93" s="6">
        <f t="shared" si="9"/>
        <v>78.260869565217391</v>
      </c>
      <c r="S93" t="str">
        <f t="shared" si="10"/>
        <v>film &amp; video</v>
      </c>
      <c r="T93" t="str">
        <f t="shared" si="11"/>
        <v>shorts</v>
      </c>
    </row>
    <row r="94" spans="1:20" ht="60" x14ac:dyDescent="0.25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s="12">
        <f t="shared" si="6"/>
        <v>42721.198877314819</v>
      </c>
      <c r="L94" s="12">
        <f t="shared" si="7"/>
        <v>42767.333333333328</v>
      </c>
      <c r="M94" t="b">
        <v>0</v>
      </c>
      <c r="N94">
        <v>43</v>
      </c>
      <c r="O94" t="b">
        <v>1</v>
      </c>
      <c r="P94" t="s">
        <v>8266</v>
      </c>
      <c r="Q94" s="5">
        <f t="shared" si="8"/>
        <v>1.052</v>
      </c>
      <c r="R94" s="6">
        <f t="shared" si="9"/>
        <v>122.32558139534883</v>
      </c>
      <c r="S94" t="str">
        <f t="shared" si="10"/>
        <v>film &amp; video</v>
      </c>
      <c r="T94" t="str">
        <f t="shared" si="11"/>
        <v>shorts</v>
      </c>
    </row>
    <row r="95" spans="1:20" ht="60" x14ac:dyDescent="0.25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s="12">
        <f t="shared" si="6"/>
        <v>41065.858067129629</v>
      </c>
      <c r="L95" s="12">
        <f t="shared" si="7"/>
        <v>41093.875</v>
      </c>
      <c r="M95" t="b">
        <v>0</v>
      </c>
      <c r="N95">
        <v>15</v>
      </c>
      <c r="O95" t="b">
        <v>1</v>
      </c>
      <c r="P95" t="s">
        <v>8266</v>
      </c>
      <c r="Q95" s="5">
        <f t="shared" si="8"/>
        <v>1.1060000000000001</v>
      </c>
      <c r="R95" s="6">
        <f t="shared" si="9"/>
        <v>73.733333333333334</v>
      </c>
      <c r="S95" t="str">
        <f t="shared" si="10"/>
        <v>film &amp; video</v>
      </c>
      <c r="T95" t="str">
        <f t="shared" si="11"/>
        <v>shorts</v>
      </c>
    </row>
    <row r="96" spans="1:20" ht="45" x14ac:dyDescent="0.25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s="12">
        <f t="shared" si="6"/>
        <v>41716.717847222222</v>
      </c>
      <c r="L96" s="12">
        <f t="shared" si="7"/>
        <v>41736.717847222222</v>
      </c>
      <c r="M96" t="b">
        <v>0</v>
      </c>
      <c r="N96">
        <v>12</v>
      </c>
      <c r="O96" t="b">
        <v>1</v>
      </c>
      <c r="P96" t="s">
        <v>8266</v>
      </c>
      <c r="Q96" s="5">
        <f t="shared" si="8"/>
        <v>1.04</v>
      </c>
      <c r="R96" s="6">
        <f t="shared" si="9"/>
        <v>21.666666666666668</v>
      </c>
      <c r="S96" t="str">
        <f t="shared" si="10"/>
        <v>film &amp; video</v>
      </c>
      <c r="T96" t="str">
        <f t="shared" si="11"/>
        <v>shorts</v>
      </c>
    </row>
    <row r="97" spans="1:20" ht="60" x14ac:dyDescent="0.25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s="12">
        <f t="shared" si="6"/>
        <v>40935.005104166667</v>
      </c>
      <c r="L97" s="12">
        <f t="shared" si="7"/>
        <v>40965.005104166667</v>
      </c>
      <c r="M97" t="b">
        <v>0</v>
      </c>
      <c r="N97">
        <v>21</v>
      </c>
      <c r="O97" t="b">
        <v>1</v>
      </c>
      <c r="P97" t="s">
        <v>8266</v>
      </c>
      <c r="Q97" s="5">
        <f t="shared" si="8"/>
        <v>1.3142857142857143</v>
      </c>
      <c r="R97" s="6">
        <f t="shared" si="9"/>
        <v>21.904761904761905</v>
      </c>
      <c r="S97" t="str">
        <f t="shared" si="10"/>
        <v>film &amp; video</v>
      </c>
      <c r="T97" t="str">
        <f t="shared" si="11"/>
        <v>shorts</v>
      </c>
    </row>
    <row r="98" spans="1:20" ht="60" x14ac:dyDescent="0.25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s="12">
        <f t="shared" si="6"/>
        <v>40324.662511574075</v>
      </c>
      <c r="L98" s="12">
        <f t="shared" si="7"/>
        <v>40391.125</v>
      </c>
      <c r="M98" t="b">
        <v>0</v>
      </c>
      <c r="N98">
        <v>34</v>
      </c>
      <c r="O98" t="b">
        <v>1</v>
      </c>
      <c r="P98" t="s">
        <v>8266</v>
      </c>
      <c r="Q98" s="5">
        <f t="shared" si="8"/>
        <v>1.1466666666666667</v>
      </c>
      <c r="R98" s="6">
        <f t="shared" si="9"/>
        <v>50.588235294117645</v>
      </c>
      <c r="S98" t="str">
        <f t="shared" si="10"/>
        <v>film &amp; video</v>
      </c>
      <c r="T98" t="str">
        <f t="shared" si="11"/>
        <v>shorts</v>
      </c>
    </row>
    <row r="99" spans="1:20" ht="45" x14ac:dyDescent="0.25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s="12">
        <f t="shared" si="6"/>
        <v>40706.135208333333</v>
      </c>
      <c r="L99" s="12">
        <f t="shared" si="7"/>
        <v>40736.135208333333</v>
      </c>
      <c r="M99" t="b">
        <v>0</v>
      </c>
      <c r="N99">
        <v>8</v>
      </c>
      <c r="O99" t="b">
        <v>1</v>
      </c>
      <c r="P99" t="s">
        <v>8266</v>
      </c>
      <c r="Q99" s="5">
        <f t="shared" si="8"/>
        <v>1.0625</v>
      </c>
      <c r="R99" s="6">
        <f t="shared" si="9"/>
        <v>53.125</v>
      </c>
      <c r="S99" t="str">
        <f t="shared" si="10"/>
        <v>film &amp; video</v>
      </c>
      <c r="T99" t="str">
        <f t="shared" si="11"/>
        <v>shorts</v>
      </c>
    </row>
    <row r="100" spans="1:20" ht="45" x14ac:dyDescent="0.25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s="12">
        <f t="shared" si="6"/>
        <v>41214.79483796296</v>
      </c>
      <c r="L100" s="12">
        <f t="shared" si="7"/>
        <v>41250.979166666664</v>
      </c>
      <c r="M100" t="b">
        <v>0</v>
      </c>
      <c r="N100">
        <v>60</v>
      </c>
      <c r="O100" t="b">
        <v>1</v>
      </c>
      <c r="P100" t="s">
        <v>8266</v>
      </c>
      <c r="Q100" s="5">
        <f t="shared" si="8"/>
        <v>1.0625</v>
      </c>
      <c r="R100" s="6">
        <f t="shared" si="9"/>
        <v>56.666666666666664</v>
      </c>
      <c r="S100" t="str">
        <f t="shared" si="10"/>
        <v>film &amp; video</v>
      </c>
      <c r="T100" t="str">
        <f t="shared" si="11"/>
        <v>shorts</v>
      </c>
    </row>
    <row r="101" spans="1:20" ht="45" x14ac:dyDescent="0.25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s="12">
        <f t="shared" si="6"/>
        <v>41631.902766203704</v>
      </c>
      <c r="L101" s="12">
        <f t="shared" si="7"/>
        <v>41661.902766203704</v>
      </c>
      <c r="M101" t="b">
        <v>0</v>
      </c>
      <c r="N101">
        <v>39</v>
      </c>
      <c r="O101" t="b">
        <v>1</v>
      </c>
      <c r="P101" t="s">
        <v>8266</v>
      </c>
      <c r="Q101" s="5">
        <f t="shared" si="8"/>
        <v>1.0601933333333333</v>
      </c>
      <c r="R101" s="6">
        <f t="shared" si="9"/>
        <v>40.776666666666664</v>
      </c>
      <c r="S101" t="str">
        <f t="shared" si="10"/>
        <v>film &amp; video</v>
      </c>
      <c r="T101" t="str">
        <f t="shared" si="11"/>
        <v>shorts</v>
      </c>
    </row>
    <row r="102" spans="1:20" ht="60" x14ac:dyDescent="0.25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s="12">
        <f t="shared" si="6"/>
        <v>41197.753310185188</v>
      </c>
      <c r="L102" s="12">
        <f t="shared" si="7"/>
        <v>41217.794976851852</v>
      </c>
      <c r="M102" t="b">
        <v>0</v>
      </c>
      <c r="N102">
        <v>26</v>
      </c>
      <c r="O102" t="b">
        <v>1</v>
      </c>
      <c r="P102" t="s">
        <v>8266</v>
      </c>
      <c r="Q102" s="5">
        <f t="shared" si="8"/>
        <v>1</v>
      </c>
      <c r="R102" s="6">
        <f t="shared" si="9"/>
        <v>192.30769230769232</v>
      </c>
      <c r="S102" t="str">
        <f t="shared" si="10"/>
        <v>film &amp; video</v>
      </c>
      <c r="T102" t="str">
        <f t="shared" si="11"/>
        <v>shorts</v>
      </c>
    </row>
    <row r="103" spans="1:20" ht="60" x14ac:dyDescent="0.25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s="12">
        <f t="shared" si="6"/>
        <v>41274.776736111111</v>
      </c>
      <c r="L103" s="12">
        <f t="shared" si="7"/>
        <v>41298.776736111111</v>
      </c>
      <c r="M103" t="b">
        <v>0</v>
      </c>
      <c r="N103">
        <v>35</v>
      </c>
      <c r="O103" t="b">
        <v>1</v>
      </c>
      <c r="P103" t="s">
        <v>8266</v>
      </c>
      <c r="Q103" s="5">
        <f t="shared" si="8"/>
        <v>1</v>
      </c>
      <c r="R103" s="6">
        <f t="shared" si="9"/>
        <v>100</v>
      </c>
      <c r="S103" t="str">
        <f t="shared" si="10"/>
        <v>film &amp; video</v>
      </c>
      <c r="T103" t="str">
        <f t="shared" si="11"/>
        <v>shorts</v>
      </c>
    </row>
    <row r="104" spans="1:20" ht="60" x14ac:dyDescent="0.25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s="12">
        <f t="shared" si="6"/>
        <v>40505.131168981483</v>
      </c>
      <c r="L104" s="12">
        <f t="shared" si="7"/>
        <v>40535.131168981483</v>
      </c>
      <c r="M104" t="b">
        <v>0</v>
      </c>
      <c r="N104">
        <v>65</v>
      </c>
      <c r="O104" t="b">
        <v>1</v>
      </c>
      <c r="P104" t="s">
        <v>8266</v>
      </c>
      <c r="Q104" s="5">
        <f t="shared" si="8"/>
        <v>1.2775000000000001</v>
      </c>
      <c r="R104" s="6">
        <f t="shared" si="9"/>
        <v>117.92307692307692</v>
      </c>
      <c r="S104" t="str">
        <f t="shared" si="10"/>
        <v>film &amp; video</v>
      </c>
      <c r="T104" t="str">
        <f t="shared" si="11"/>
        <v>shorts</v>
      </c>
    </row>
    <row r="105" spans="1:20" ht="45" x14ac:dyDescent="0.25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s="12">
        <f t="shared" si="6"/>
        <v>41682.805902777778</v>
      </c>
      <c r="L105" s="12">
        <f t="shared" si="7"/>
        <v>41705.805902777778</v>
      </c>
      <c r="M105" t="b">
        <v>0</v>
      </c>
      <c r="N105">
        <v>49</v>
      </c>
      <c r="O105" t="b">
        <v>1</v>
      </c>
      <c r="P105" t="s">
        <v>8266</v>
      </c>
      <c r="Q105" s="5">
        <f t="shared" si="8"/>
        <v>1.0515384615384615</v>
      </c>
      <c r="R105" s="6">
        <f t="shared" si="9"/>
        <v>27.897959183673468</v>
      </c>
      <c r="S105" t="str">
        <f t="shared" si="10"/>
        <v>film &amp; video</v>
      </c>
      <c r="T105" t="str">
        <f t="shared" si="11"/>
        <v>shorts</v>
      </c>
    </row>
    <row r="106" spans="1:20" ht="30" x14ac:dyDescent="0.25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s="12">
        <f t="shared" si="6"/>
        <v>40612.695208333331</v>
      </c>
      <c r="L106" s="12">
        <f t="shared" si="7"/>
        <v>40636.041666666664</v>
      </c>
      <c r="M106" t="b">
        <v>0</v>
      </c>
      <c r="N106">
        <v>10</v>
      </c>
      <c r="O106" t="b">
        <v>1</v>
      </c>
      <c r="P106" t="s">
        <v>8266</v>
      </c>
      <c r="Q106" s="5">
        <f t="shared" si="8"/>
        <v>1.2</v>
      </c>
      <c r="R106" s="6">
        <f t="shared" si="9"/>
        <v>60</v>
      </c>
      <c r="S106" t="str">
        <f t="shared" si="10"/>
        <v>film &amp; video</v>
      </c>
      <c r="T106" t="str">
        <f t="shared" si="11"/>
        <v>shorts</v>
      </c>
    </row>
    <row r="107" spans="1:20" ht="45" x14ac:dyDescent="0.25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s="12">
        <f t="shared" si="6"/>
        <v>42485.724768518514</v>
      </c>
      <c r="L107" s="12">
        <f t="shared" si="7"/>
        <v>42504</v>
      </c>
      <c r="M107" t="b">
        <v>0</v>
      </c>
      <c r="N107">
        <v>60</v>
      </c>
      <c r="O107" t="b">
        <v>1</v>
      </c>
      <c r="P107" t="s">
        <v>8266</v>
      </c>
      <c r="Q107" s="5">
        <f t="shared" si="8"/>
        <v>1.074090909090909</v>
      </c>
      <c r="R107" s="6">
        <f t="shared" si="9"/>
        <v>39.383333333333333</v>
      </c>
      <c r="S107" t="str">
        <f t="shared" si="10"/>
        <v>film &amp; video</v>
      </c>
      <c r="T107" t="str">
        <f t="shared" si="11"/>
        <v>shorts</v>
      </c>
    </row>
    <row r="108" spans="1:20" x14ac:dyDescent="0.25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s="12">
        <f t="shared" si="6"/>
        <v>40987.776631944449</v>
      </c>
      <c r="L108" s="12">
        <f t="shared" si="7"/>
        <v>41001.776631944449</v>
      </c>
      <c r="M108" t="b">
        <v>0</v>
      </c>
      <c r="N108">
        <v>27</v>
      </c>
      <c r="O108" t="b">
        <v>1</v>
      </c>
      <c r="P108" t="s">
        <v>8266</v>
      </c>
      <c r="Q108" s="5">
        <f t="shared" si="8"/>
        <v>1.0049999999999999</v>
      </c>
      <c r="R108" s="6">
        <f t="shared" si="9"/>
        <v>186.11111111111111</v>
      </c>
      <c r="S108" t="str">
        <f t="shared" si="10"/>
        <v>film &amp; video</v>
      </c>
      <c r="T108" t="str">
        <f t="shared" si="11"/>
        <v>shorts</v>
      </c>
    </row>
    <row r="109" spans="1:20" ht="60" x14ac:dyDescent="0.25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s="12">
        <f t="shared" si="6"/>
        <v>40635.982488425929</v>
      </c>
      <c r="L109" s="12">
        <f t="shared" si="7"/>
        <v>40657.982488425929</v>
      </c>
      <c r="M109" t="b">
        <v>0</v>
      </c>
      <c r="N109">
        <v>69</v>
      </c>
      <c r="O109" t="b">
        <v>1</v>
      </c>
      <c r="P109" t="s">
        <v>8266</v>
      </c>
      <c r="Q109" s="5">
        <f t="shared" si="8"/>
        <v>1.0246666666666666</v>
      </c>
      <c r="R109" s="6">
        <f t="shared" si="9"/>
        <v>111.37681159420291</v>
      </c>
      <c r="S109" t="str">
        <f t="shared" si="10"/>
        <v>film &amp; video</v>
      </c>
      <c r="T109" t="str">
        <f t="shared" si="11"/>
        <v>shorts</v>
      </c>
    </row>
    <row r="110" spans="1:20" ht="45" x14ac:dyDescent="0.25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s="12">
        <f t="shared" si="6"/>
        <v>41365.613078703704</v>
      </c>
      <c r="L110" s="12">
        <f t="shared" si="7"/>
        <v>41425.613078703704</v>
      </c>
      <c r="M110" t="b">
        <v>0</v>
      </c>
      <c r="N110">
        <v>47</v>
      </c>
      <c r="O110" t="b">
        <v>1</v>
      </c>
      <c r="P110" t="s">
        <v>8266</v>
      </c>
      <c r="Q110" s="5">
        <f t="shared" si="8"/>
        <v>2.4666666666666668</v>
      </c>
      <c r="R110" s="6">
        <f t="shared" si="9"/>
        <v>78.723404255319153</v>
      </c>
      <c r="S110" t="str">
        <f t="shared" si="10"/>
        <v>film &amp; video</v>
      </c>
      <c r="T110" t="str">
        <f t="shared" si="11"/>
        <v>shorts</v>
      </c>
    </row>
    <row r="111" spans="1:20" ht="45" x14ac:dyDescent="0.25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s="12">
        <f t="shared" si="6"/>
        <v>40570.025810185187</v>
      </c>
      <c r="L111" s="12">
        <f t="shared" si="7"/>
        <v>40600.025810185187</v>
      </c>
      <c r="M111" t="b">
        <v>0</v>
      </c>
      <c r="N111">
        <v>47</v>
      </c>
      <c r="O111" t="b">
        <v>1</v>
      </c>
      <c r="P111" t="s">
        <v>8266</v>
      </c>
      <c r="Q111" s="5">
        <f t="shared" si="8"/>
        <v>2.1949999999999998</v>
      </c>
      <c r="R111" s="6">
        <f t="shared" si="9"/>
        <v>46.702127659574465</v>
      </c>
      <c r="S111" t="str">
        <f t="shared" si="10"/>
        <v>film &amp; video</v>
      </c>
      <c r="T111" t="str">
        <f t="shared" si="11"/>
        <v>shorts</v>
      </c>
    </row>
    <row r="112" spans="1:20" ht="45" x14ac:dyDescent="0.25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s="12">
        <f t="shared" si="6"/>
        <v>41557.949687500004</v>
      </c>
      <c r="L112" s="12">
        <f t="shared" si="7"/>
        <v>41592.249305555553</v>
      </c>
      <c r="M112" t="b">
        <v>0</v>
      </c>
      <c r="N112">
        <v>26</v>
      </c>
      <c r="O112" t="b">
        <v>1</v>
      </c>
      <c r="P112" t="s">
        <v>8266</v>
      </c>
      <c r="Q112" s="5">
        <f t="shared" si="8"/>
        <v>1.3076923076923077</v>
      </c>
      <c r="R112" s="6">
        <f t="shared" si="9"/>
        <v>65.384615384615387</v>
      </c>
      <c r="S112" t="str">
        <f t="shared" si="10"/>
        <v>film &amp; video</v>
      </c>
      <c r="T112" t="str">
        <f t="shared" si="11"/>
        <v>shorts</v>
      </c>
    </row>
    <row r="113" spans="1:20" ht="45" x14ac:dyDescent="0.25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s="12">
        <f t="shared" si="6"/>
        <v>42125.333182870367</v>
      </c>
      <c r="L113" s="12">
        <f t="shared" si="7"/>
        <v>42155.333182870367</v>
      </c>
      <c r="M113" t="b">
        <v>0</v>
      </c>
      <c r="N113">
        <v>53</v>
      </c>
      <c r="O113" t="b">
        <v>1</v>
      </c>
      <c r="P113" t="s">
        <v>8266</v>
      </c>
      <c r="Q113" s="5">
        <f t="shared" si="8"/>
        <v>1.5457142857142858</v>
      </c>
      <c r="R113" s="6">
        <f t="shared" si="9"/>
        <v>102.0754716981132</v>
      </c>
      <c r="S113" t="str">
        <f t="shared" si="10"/>
        <v>film &amp; video</v>
      </c>
      <c r="T113" t="str">
        <f t="shared" si="11"/>
        <v>shorts</v>
      </c>
    </row>
    <row r="114" spans="1:20" ht="60" x14ac:dyDescent="0.25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s="12">
        <f t="shared" si="6"/>
        <v>41718.043032407404</v>
      </c>
      <c r="L114" s="12">
        <f t="shared" si="7"/>
        <v>41742.083333333336</v>
      </c>
      <c r="M114" t="b">
        <v>0</v>
      </c>
      <c r="N114">
        <v>81</v>
      </c>
      <c r="O114" t="b">
        <v>1</v>
      </c>
      <c r="P114" t="s">
        <v>8266</v>
      </c>
      <c r="Q114" s="5">
        <f t="shared" si="8"/>
        <v>1.04</v>
      </c>
      <c r="R114" s="6">
        <f t="shared" si="9"/>
        <v>64.197530864197532</v>
      </c>
      <c r="S114" t="str">
        <f t="shared" si="10"/>
        <v>film &amp; video</v>
      </c>
      <c r="T114" t="str">
        <f t="shared" si="11"/>
        <v>shorts</v>
      </c>
    </row>
    <row r="115" spans="1:20" ht="30" x14ac:dyDescent="0.25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s="12">
        <f t="shared" si="6"/>
        <v>40753.758425925924</v>
      </c>
      <c r="L115" s="12">
        <f t="shared" si="7"/>
        <v>40761.625</v>
      </c>
      <c r="M115" t="b">
        <v>0</v>
      </c>
      <c r="N115">
        <v>78</v>
      </c>
      <c r="O115" t="b">
        <v>1</v>
      </c>
      <c r="P115" t="s">
        <v>8266</v>
      </c>
      <c r="Q115" s="5">
        <f t="shared" si="8"/>
        <v>1.41</v>
      </c>
      <c r="R115" s="6">
        <f t="shared" si="9"/>
        <v>90.384615384615387</v>
      </c>
      <c r="S115" t="str">
        <f t="shared" si="10"/>
        <v>film &amp; video</v>
      </c>
      <c r="T115" t="str">
        <f t="shared" si="11"/>
        <v>shorts</v>
      </c>
    </row>
    <row r="116" spans="1:20" ht="60" x14ac:dyDescent="0.25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s="12">
        <f t="shared" si="6"/>
        <v>40861.27416666667</v>
      </c>
      <c r="L116" s="12">
        <f t="shared" si="7"/>
        <v>40921.27416666667</v>
      </c>
      <c r="M116" t="b">
        <v>0</v>
      </c>
      <c r="N116">
        <v>35</v>
      </c>
      <c r="O116" t="b">
        <v>1</v>
      </c>
      <c r="P116" t="s">
        <v>8266</v>
      </c>
      <c r="Q116" s="5">
        <f t="shared" si="8"/>
        <v>1.0333333333333334</v>
      </c>
      <c r="R116" s="6">
        <f t="shared" si="9"/>
        <v>88.571428571428569</v>
      </c>
      <c r="S116" t="str">
        <f t="shared" si="10"/>
        <v>film &amp; video</v>
      </c>
      <c r="T116" t="str">
        <f t="shared" si="11"/>
        <v>shorts</v>
      </c>
    </row>
    <row r="117" spans="1:20" ht="30" x14ac:dyDescent="0.25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s="12">
        <f t="shared" si="6"/>
        <v>40918.738935185182</v>
      </c>
      <c r="L117" s="12">
        <f t="shared" si="7"/>
        <v>40943.738935185182</v>
      </c>
      <c r="M117" t="b">
        <v>0</v>
      </c>
      <c r="N117">
        <v>22</v>
      </c>
      <c r="O117" t="b">
        <v>1</v>
      </c>
      <c r="P117" t="s">
        <v>8266</v>
      </c>
      <c r="Q117" s="5">
        <f t="shared" si="8"/>
        <v>1.4044444444444444</v>
      </c>
      <c r="R117" s="6">
        <f t="shared" si="9"/>
        <v>28.727272727272727</v>
      </c>
      <c r="S117" t="str">
        <f t="shared" si="10"/>
        <v>film &amp; video</v>
      </c>
      <c r="T117" t="str">
        <f t="shared" si="11"/>
        <v>shorts</v>
      </c>
    </row>
    <row r="118" spans="1:20" ht="60" x14ac:dyDescent="0.25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s="12">
        <f t="shared" si="6"/>
        <v>40595.497164351851</v>
      </c>
      <c r="L118" s="12">
        <f t="shared" si="7"/>
        <v>40641.455497685187</v>
      </c>
      <c r="M118" t="b">
        <v>0</v>
      </c>
      <c r="N118">
        <v>57</v>
      </c>
      <c r="O118" t="b">
        <v>1</v>
      </c>
      <c r="P118" t="s">
        <v>8266</v>
      </c>
      <c r="Q118" s="5">
        <f t="shared" si="8"/>
        <v>1.1365714285714286</v>
      </c>
      <c r="R118" s="6">
        <f t="shared" si="9"/>
        <v>69.78947368421052</v>
      </c>
      <c r="S118" t="str">
        <f t="shared" si="10"/>
        <v>film &amp; video</v>
      </c>
      <c r="T118" t="str">
        <f t="shared" si="11"/>
        <v>shorts</v>
      </c>
    </row>
    <row r="119" spans="1:20" ht="60" x14ac:dyDescent="0.25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s="12">
        <f t="shared" si="6"/>
        <v>40248.834999999999</v>
      </c>
      <c r="L119" s="12">
        <f t="shared" si="7"/>
        <v>40338.791666666664</v>
      </c>
      <c r="M119" t="b">
        <v>0</v>
      </c>
      <c r="N119">
        <v>27</v>
      </c>
      <c r="O119" t="b">
        <v>1</v>
      </c>
      <c r="P119" t="s">
        <v>8266</v>
      </c>
      <c r="Q119" s="5">
        <f t="shared" si="8"/>
        <v>1.0049377777777779</v>
      </c>
      <c r="R119" s="6">
        <f t="shared" si="9"/>
        <v>167.48962962962963</v>
      </c>
      <c r="S119" t="str">
        <f t="shared" si="10"/>
        <v>film &amp; video</v>
      </c>
      <c r="T119" t="str">
        <f t="shared" si="11"/>
        <v>shorts</v>
      </c>
    </row>
    <row r="120" spans="1:20" ht="45" x14ac:dyDescent="0.25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s="12">
        <f t="shared" si="6"/>
        <v>40723.053657407407</v>
      </c>
      <c r="L120" s="12">
        <f t="shared" si="7"/>
        <v>40753.053657407407</v>
      </c>
      <c r="M120" t="b">
        <v>0</v>
      </c>
      <c r="N120">
        <v>39</v>
      </c>
      <c r="O120" t="b">
        <v>1</v>
      </c>
      <c r="P120" t="s">
        <v>8266</v>
      </c>
      <c r="Q120" s="5">
        <f t="shared" si="8"/>
        <v>1.1303159999999999</v>
      </c>
      <c r="R120" s="6">
        <f t="shared" si="9"/>
        <v>144.91230769230768</v>
      </c>
      <c r="S120" t="str">
        <f t="shared" si="10"/>
        <v>film &amp; video</v>
      </c>
      <c r="T120" t="str">
        <f t="shared" si="11"/>
        <v>shorts</v>
      </c>
    </row>
    <row r="121" spans="1:20" ht="60" x14ac:dyDescent="0.25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s="12">
        <f t="shared" si="6"/>
        <v>40739.069282407407</v>
      </c>
      <c r="L121" s="12">
        <f t="shared" si="7"/>
        <v>40768.958333333336</v>
      </c>
      <c r="M121" t="b">
        <v>0</v>
      </c>
      <c r="N121">
        <v>37</v>
      </c>
      <c r="O121" t="b">
        <v>1</v>
      </c>
      <c r="P121" t="s">
        <v>8266</v>
      </c>
      <c r="Q121" s="5">
        <f t="shared" si="8"/>
        <v>1.0455692307692308</v>
      </c>
      <c r="R121" s="6">
        <f t="shared" si="9"/>
        <v>91.840540540540545</v>
      </c>
      <c r="S121" t="str">
        <f t="shared" si="10"/>
        <v>film &amp; video</v>
      </c>
      <c r="T121" t="str">
        <f t="shared" si="11"/>
        <v>shorts</v>
      </c>
    </row>
    <row r="122" spans="1:20" ht="60" x14ac:dyDescent="0.25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s="12">
        <f t="shared" si="6"/>
        <v>42616.049849537041</v>
      </c>
      <c r="L122" s="12">
        <f t="shared" si="7"/>
        <v>42646.049849537041</v>
      </c>
      <c r="M122" t="b">
        <v>0</v>
      </c>
      <c r="N122">
        <v>1</v>
      </c>
      <c r="O122" t="b">
        <v>0</v>
      </c>
      <c r="P122" t="s">
        <v>8267</v>
      </c>
      <c r="Q122" s="5">
        <f t="shared" si="8"/>
        <v>1.4285714285714287E-4</v>
      </c>
      <c r="R122" s="6">
        <f t="shared" si="9"/>
        <v>10</v>
      </c>
      <c r="S122" t="str">
        <f t="shared" si="10"/>
        <v>film &amp; video</v>
      </c>
      <c r="T122" t="str">
        <f t="shared" si="11"/>
        <v>science fiction</v>
      </c>
    </row>
    <row r="123" spans="1:20" ht="60" x14ac:dyDescent="0.25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s="12">
        <f t="shared" si="6"/>
        <v>42096.704976851848</v>
      </c>
      <c r="L123" s="12">
        <f t="shared" si="7"/>
        <v>42112.427777777775</v>
      </c>
      <c r="M123" t="b">
        <v>0</v>
      </c>
      <c r="N123">
        <v>1</v>
      </c>
      <c r="O123" t="b">
        <v>0</v>
      </c>
      <c r="P123" t="s">
        <v>8267</v>
      </c>
      <c r="Q123" s="5">
        <f t="shared" si="8"/>
        <v>3.3333333333333332E-4</v>
      </c>
      <c r="R123" s="6">
        <f t="shared" si="9"/>
        <v>1</v>
      </c>
      <c r="S123" t="str">
        <f t="shared" si="10"/>
        <v>film &amp; video</v>
      </c>
      <c r="T123" t="str">
        <f t="shared" si="11"/>
        <v>science fiction</v>
      </c>
    </row>
    <row r="124" spans="1:20" ht="45" x14ac:dyDescent="0.25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s="12">
        <f t="shared" si="6"/>
        <v>42593.431793981479</v>
      </c>
      <c r="L124" s="12">
        <f t="shared" si="7"/>
        <v>42653.431793981479</v>
      </c>
      <c r="M124" t="b">
        <v>0</v>
      </c>
      <c r="N124">
        <v>0</v>
      </c>
      <c r="O124" t="b">
        <v>0</v>
      </c>
      <c r="P124" t="s">
        <v>8267</v>
      </c>
      <c r="Q124" s="5">
        <f t="shared" si="8"/>
        <v>0</v>
      </c>
      <c r="R124" s="6" t="e">
        <f t="shared" si="9"/>
        <v>#DIV/0!</v>
      </c>
      <c r="S124" t="str">
        <f t="shared" si="10"/>
        <v>film &amp; video</v>
      </c>
      <c r="T124" t="str">
        <f t="shared" si="11"/>
        <v>science fiction</v>
      </c>
    </row>
    <row r="125" spans="1:20" ht="60" x14ac:dyDescent="0.25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s="12">
        <f t="shared" si="6"/>
        <v>41904.781990740739</v>
      </c>
      <c r="L125" s="12">
        <f t="shared" si="7"/>
        <v>41940.916666666664</v>
      </c>
      <c r="M125" t="b">
        <v>0</v>
      </c>
      <c r="N125">
        <v>6</v>
      </c>
      <c r="O125" t="b">
        <v>0</v>
      </c>
      <c r="P125" t="s">
        <v>8267</v>
      </c>
      <c r="Q125" s="5">
        <f t="shared" si="8"/>
        <v>2.7454545454545453E-3</v>
      </c>
      <c r="R125" s="6">
        <f t="shared" si="9"/>
        <v>25.166666666666668</v>
      </c>
      <c r="S125" t="str">
        <f t="shared" si="10"/>
        <v>film &amp; video</v>
      </c>
      <c r="T125" t="str">
        <f t="shared" si="11"/>
        <v>science fiction</v>
      </c>
    </row>
    <row r="126" spans="1:20" ht="45" x14ac:dyDescent="0.25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s="12">
        <f t="shared" si="6"/>
        <v>42114.928726851853</v>
      </c>
      <c r="L126" s="12">
        <f t="shared" si="7"/>
        <v>42139.928726851853</v>
      </c>
      <c r="M126" t="b">
        <v>0</v>
      </c>
      <c r="N126">
        <v>0</v>
      </c>
      <c r="O126" t="b">
        <v>0</v>
      </c>
      <c r="P126" t="s">
        <v>8267</v>
      </c>
      <c r="Q126" s="5">
        <f t="shared" si="8"/>
        <v>0</v>
      </c>
      <c r="R126" s="6" t="e">
        <f t="shared" si="9"/>
        <v>#DIV/0!</v>
      </c>
      <c r="S126" t="str">
        <f t="shared" si="10"/>
        <v>film &amp; video</v>
      </c>
      <c r="T126" t="str">
        <f t="shared" si="11"/>
        <v>science fiction</v>
      </c>
    </row>
    <row r="127" spans="1:20" ht="60" x14ac:dyDescent="0.25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s="12">
        <f t="shared" si="6"/>
        <v>42709.993981481486</v>
      </c>
      <c r="L127" s="12">
        <f t="shared" si="7"/>
        <v>42769.993981481486</v>
      </c>
      <c r="M127" t="b">
        <v>0</v>
      </c>
      <c r="N127">
        <v>6</v>
      </c>
      <c r="O127" t="b">
        <v>0</v>
      </c>
      <c r="P127" t="s">
        <v>8267</v>
      </c>
      <c r="Q127" s="5">
        <f t="shared" si="8"/>
        <v>0.14000000000000001</v>
      </c>
      <c r="R127" s="6">
        <f t="shared" si="9"/>
        <v>11.666666666666666</v>
      </c>
      <c r="S127" t="str">
        <f t="shared" si="10"/>
        <v>film &amp; video</v>
      </c>
      <c r="T127" t="str">
        <f t="shared" si="11"/>
        <v>science fiction</v>
      </c>
    </row>
    <row r="128" spans="1:20" ht="60" x14ac:dyDescent="0.25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s="12">
        <f t="shared" si="6"/>
        <v>42135.589548611111</v>
      </c>
      <c r="L128" s="12">
        <f t="shared" si="7"/>
        <v>42166.083333333328</v>
      </c>
      <c r="M128" t="b">
        <v>0</v>
      </c>
      <c r="N128">
        <v>13</v>
      </c>
      <c r="O128" t="b">
        <v>0</v>
      </c>
      <c r="P128" t="s">
        <v>8267</v>
      </c>
      <c r="Q128" s="5">
        <f t="shared" si="8"/>
        <v>5.5480000000000002E-2</v>
      </c>
      <c r="R128" s="6">
        <f t="shared" si="9"/>
        <v>106.69230769230769</v>
      </c>
      <c r="S128" t="str">
        <f t="shared" si="10"/>
        <v>film &amp; video</v>
      </c>
      <c r="T128" t="str">
        <f t="shared" si="11"/>
        <v>science fiction</v>
      </c>
    </row>
    <row r="129" spans="1:20" ht="60" x14ac:dyDescent="0.25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s="12">
        <f t="shared" si="6"/>
        <v>42067.62431712963</v>
      </c>
      <c r="L129" s="12">
        <f t="shared" si="7"/>
        <v>42097.582650462966</v>
      </c>
      <c r="M129" t="b">
        <v>0</v>
      </c>
      <c r="N129">
        <v>4</v>
      </c>
      <c r="O129" t="b">
        <v>0</v>
      </c>
      <c r="P129" t="s">
        <v>8267</v>
      </c>
      <c r="Q129" s="5">
        <f t="shared" si="8"/>
        <v>2.375E-2</v>
      </c>
      <c r="R129" s="6">
        <f t="shared" si="9"/>
        <v>47.5</v>
      </c>
      <c r="S129" t="str">
        <f t="shared" si="10"/>
        <v>film &amp; video</v>
      </c>
      <c r="T129" t="str">
        <f t="shared" si="11"/>
        <v>science fiction</v>
      </c>
    </row>
    <row r="130" spans="1:20" ht="30" x14ac:dyDescent="0.25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s="12">
        <f t="shared" ref="K130:K193" si="12">(((J130/60)/60)/24)+DATE(1970,1,1)</f>
        <v>42628.22792824074</v>
      </c>
      <c r="L130" s="12">
        <f t="shared" ref="L130:L193" si="13">(((I130/60)/60)/24)+DATE(1970,1,1)</f>
        <v>42663.22792824074</v>
      </c>
      <c r="M130" t="b">
        <v>0</v>
      </c>
      <c r="N130">
        <v>6</v>
      </c>
      <c r="O130" t="b">
        <v>0</v>
      </c>
      <c r="P130" t="s">
        <v>8267</v>
      </c>
      <c r="Q130" s="5">
        <f t="shared" ref="Q130:Q193" si="14">E130/D130</f>
        <v>1.8669999999999999E-2</v>
      </c>
      <c r="R130" s="6">
        <f t="shared" ref="R130:R193" si="15">E130/N130</f>
        <v>311.16666666666669</v>
      </c>
      <c r="S130" t="str">
        <f t="shared" ref="S130:S193" si="16">LEFT(P130,FIND("/",P130,1)-1)</f>
        <v>film &amp; video</v>
      </c>
      <c r="T130" t="str">
        <f t="shared" ref="T130:T193" si="17">MID(P130,FIND("/",P130,1)+1,LEN(P129))</f>
        <v>science fiction</v>
      </c>
    </row>
    <row r="131" spans="1:20" ht="60" x14ac:dyDescent="0.25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s="12">
        <f t="shared" si="12"/>
        <v>41882.937303240738</v>
      </c>
      <c r="L131" s="12">
        <f t="shared" si="13"/>
        <v>41942.937303240738</v>
      </c>
      <c r="M131" t="b">
        <v>0</v>
      </c>
      <c r="N131">
        <v>0</v>
      </c>
      <c r="O131" t="b">
        <v>0</v>
      </c>
      <c r="P131" t="s">
        <v>8267</v>
      </c>
      <c r="Q131" s="5">
        <f t="shared" si="14"/>
        <v>0</v>
      </c>
      <c r="R131" s="6" t="e">
        <f t="shared" si="15"/>
        <v>#DIV/0!</v>
      </c>
      <c r="S131" t="str">
        <f t="shared" si="16"/>
        <v>film &amp; video</v>
      </c>
      <c r="T131" t="str">
        <f t="shared" si="17"/>
        <v>science fiction</v>
      </c>
    </row>
    <row r="132" spans="1:20" ht="60" x14ac:dyDescent="0.25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s="12">
        <f t="shared" si="12"/>
        <v>41778.915416666663</v>
      </c>
      <c r="L132" s="12">
        <f t="shared" si="13"/>
        <v>41806.844444444447</v>
      </c>
      <c r="M132" t="b">
        <v>0</v>
      </c>
      <c r="N132">
        <v>0</v>
      </c>
      <c r="O132" t="b">
        <v>0</v>
      </c>
      <c r="P132" t="s">
        <v>8267</v>
      </c>
      <c r="Q132" s="5">
        <f t="shared" si="14"/>
        <v>0</v>
      </c>
      <c r="R132" s="6" t="e">
        <f t="shared" si="15"/>
        <v>#DIV/0!</v>
      </c>
      <c r="S132" t="str">
        <f t="shared" si="16"/>
        <v>film &amp; video</v>
      </c>
      <c r="T132" t="str">
        <f t="shared" si="17"/>
        <v>science fiction</v>
      </c>
    </row>
    <row r="133" spans="1:20" x14ac:dyDescent="0.25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s="12">
        <f t="shared" si="12"/>
        <v>42541.837511574078</v>
      </c>
      <c r="L133" s="12">
        <f t="shared" si="13"/>
        <v>42557</v>
      </c>
      <c r="M133" t="b">
        <v>0</v>
      </c>
      <c r="N133">
        <v>0</v>
      </c>
      <c r="O133" t="b">
        <v>0</v>
      </c>
      <c r="P133" t="s">
        <v>8267</v>
      </c>
      <c r="Q133" s="5">
        <f t="shared" si="14"/>
        <v>0</v>
      </c>
      <c r="R133" s="6" t="e">
        <f t="shared" si="15"/>
        <v>#DIV/0!</v>
      </c>
      <c r="S133" t="str">
        <f t="shared" si="16"/>
        <v>film &amp; video</v>
      </c>
      <c r="T133" t="str">
        <f t="shared" si="17"/>
        <v>science fiction</v>
      </c>
    </row>
    <row r="134" spans="1:20" ht="60" x14ac:dyDescent="0.25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s="12">
        <f t="shared" si="12"/>
        <v>41905.812581018516</v>
      </c>
      <c r="L134" s="12">
        <f t="shared" si="13"/>
        <v>41950.854247685187</v>
      </c>
      <c r="M134" t="b">
        <v>0</v>
      </c>
      <c r="N134">
        <v>81</v>
      </c>
      <c r="O134" t="b">
        <v>0</v>
      </c>
      <c r="P134" t="s">
        <v>8267</v>
      </c>
      <c r="Q134" s="5">
        <f t="shared" si="14"/>
        <v>9.5687499999999995E-2</v>
      </c>
      <c r="R134" s="6">
        <f t="shared" si="15"/>
        <v>94.506172839506178</v>
      </c>
      <c r="S134" t="str">
        <f t="shared" si="16"/>
        <v>film &amp; video</v>
      </c>
      <c r="T134" t="str">
        <f t="shared" si="17"/>
        <v>science fiction</v>
      </c>
    </row>
    <row r="135" spans="1:20" ht="45" x14ac:dyDescent="0.25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s="12">
        <f t="shared" si="12"/>
        <v>42491.80768518518</v>
      </c>
      <c r="L135" s="12">
        <f t="shared" si="13"/>
        <v>42521.729861111111</v>
      </c>
      <c r="M135" t="b">
        <v>0</v>
      </c>
      <c r="N135">
        <v>0</v>
      </c>
      <c r="O135" t="b">
        <v>0</v>
      </c>
      <c r="P135" t="s">
        <v>8267</v>
      </c>
      <c r="Q135" s="5">
        <f t="shared" si="14"/>
        <v>0</v>
      </c>
      <c r="R135" s="6" t="e">
        <f t="shared" si="15"/>
        <v>#DIV/0!</v>
      </c>
      <c r="S135" t="str">
        <f t="shared" si="16"/>
        <v>film &amp; video</v>
      </c>
      <c r="T135" t="str">
        <f t="shared" si="17"/>
        <v>science fiction</v>
      </c>
    </row>
    <row r="136" spans="1:20" ht="30" x14ac:dyDescent="0.25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s="12">
        <f t="shared" si="12"/>
        <v>42221.909930555557</v>
      </c>
      <c r="L136" s="12">
        <f t="shared" si="13"/>
        <v>42251.708333333328</v>
      </c>
      <c r="M136" t="b">
        <v>0</v>
      </c>
      <c r="N136">
        <v>0</v>
      </c>
      <c r="O136" t="b">
        <v>0</v>
      </c>
      <c r="P136" t="s">
        <v>8267</v>
      </c>
      <c r="Q136" s="5">
        <f t="shared" si="14"/>
        <v>0</v>
      </c>
      <c r="R136" s="6" t="e">
        <f t="shared" si="15"/>
        <v>#DIV/0!</v>
      </c>
      <c r="S136" t="str">
        <f t="shared" si="16"/>
        <v>film &amp; video</v>
      </c>
      <c r="T136" t="str">
        <f t="shared" si="17"/>
        <v>science fiction</v>
      </c>
    </row>
    <row r="137" spans="1:20" ht="45" x14ac:dyDescent="0.25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s="12">
        <f t="shared" si="12"/>
        <v>41788.381909722222</v>
      </c>
      <c r="L137" s="12">
        <f t="shared" si="13"/>
        <v>41821.791666666664</v>
      </c>
      <c r="M137" t="b">
        <v>0</v>
      </c>
      <c r="N137">
        <v>5</v>
      </c>
      <c r="O137" t="b">
        <v>0</v>
      </c>
      <c r="P137" t="s">
        <v>8267</v>
      </c>
      <c r="Q137" s="5">
        <f t="shared" si="14"/>
        <v>0.13433333333333333</v>
      </c>
      <c r="R137" s="6">
        <f t="shared" si="15"/>
        <v>80.599999999999994</v>
      </c>
      <c r="S137" t="str">
        <f t="shared" si="16"/>
        <v>film &amp; video</v>
      </c>
      <c r="T137" t="str">
        <f t="shared" si="17"/>
        <v>science fiction</v>
      </c>
    </row>
    <row r="138" spans="1:20" ht="60" x14ac:dyDescent="0.25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s="12">
        <f t="shared" si="12"/>
        <v>42096.410115740742</v>
      </c>
      <c r="L138" s="12">
        <f t="shared" si="13"/>
        <v>42140.427777777775</v>
      </c>
      <c r="M138" t="b">
        <v>0</v>
      </c>
      <c r="N138">
        <v>0</v>
      </c>
      <c r="O138" t="b">
        <v>0</v>
      </c>
      <c r="P138" t="s">
        <v>8267</v>
      </c>
      <c r="Q138" s="5">
        <f t="shared" si="14"/>
        <v>0</v>
      </c>
      <c r="R138" s="6" t="e">
        <f t="shared" si="15"/>
        <v>#DIV/0!</v>
      </c>
      <c r="S138" t="str">
        <f t="shared" si="16"/>
        <v>film &amp; video</v>
      </c>
      <c r="T138" t="str">
        <f t="shared" si="17"/>
        <v>science fiction</v>
      </c>
    </row>
    <row r="139" spans="1:20" ht="60" x14ac:dyDescent="0.25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s="12">
        <f t="shared" si="12"/>
        <v>42239.573993055557</v>
      </c>
      <c r="L139" s="12">
        <f t="shared" si="13"/>
        <v>42289.573993055557</v>
      </c>
      <c r="M139" t="b">
        <v>0</v>
      </c>
      <c r="N139">
        <v>0</v>
      </c>
      <c r="O139" t="b">
        <v>0</v>
      </c>
      <c r="P139" t="s">
        <v>8267</v>
      </c>
      <c r="Q139" s="5">
        <f t="shared" si="14"/>
        <v>0</v>
      </c>
      <c r="R139" s="6" t="e">
        <f t="shared" si="15"/>
        <v>#DIV/0!</v>
      </c>
      <c r="S139" t="str">
        <f t="shared" si="16"/>
        <v>film &amp; video</v>
      </c>
      <c r="T139" t="str">
        <f t="shared" si="17"/>
        <v>science fiction</v>
      </c>
    </row>
    <row r="140" spans="1:20" ht="60" x14ac:dyDescent="0.25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s="12">
        <f t="shared" si="12"/>
        <v>42186.257418981477</v>
      </c>
      <c r="L140" s="12">
        <f t="shared" si="13"/>
        <v>42217.207638888889</v>
      </c>
      <c r="M140" t="b">
        <v>0</v>
      </c>
      <c r="N140">
        <v>58</v>
      </c>
      <c r="O140" t="b">
        <v>0</v>
      </c>
      <c r="P140" t="s">
        <v>8267</v>
      </c>
      <c r="Q140" s="5">
        <f t="shared" si="14"/>
        <v>3.1413333333333335E-2</v>
      </c>
      <c r="R140" s="6">
        <f t="shared" si="15"/>
        <v>81.241379310344826</v>
      </c>
      <c r="S140" t="str">
        <f t="shared" si="16"/>
        <v>film &amp; video</v>
      </c>
      <c r="T140" t="str">
        <f t="shared" si="17"/>
        <v>science fiction</v>
      </c>
    </row>
    <row r="141" spans="1:20" ht="45" x14ac:dyDescent="0.25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s="12">
        <f t="shared" si="12"/>
        <v>42187.920972222222</v>
      </c>
      <c r="L141" s="12">
        <f t="shared" si="13"/>
        <v>42197.920972222222</v>
      </c>
      <c r="M141" t="b">
        <v>0</v>
      </c>
      <c r="N141">
        <v>1</v>
      </c>
      <c r="O141" t="b">
        <v>0</v>
      </c>
      <c r="P141" t="s">
        <v>8267</v>
      </c>
      <c r="Q141" s="5">
        <f t="shared" si="14"/>
        <v>1</v>
      </c>
      <c r="R141" s="6">
        <f t="shared" si="15"/>
        <v>500</v>
      </c>
      <c r="S141" t="str">
        <f t="shared" si="16"/>
        <v>film &amp; video</v>
      </c>
      <c r="T141" t="str">
        <f t="shared" si="17"/>
        <v>science fiction</v>
      </c>
    </row>
    <row r="142" spans="1:20" ht="60" x14ac:dyDescent="0.25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s="12">
        <f t="shared" si="12"/>
        <v>42053.198287037041</v>
      </c>
      <c r="L142" s="12">
        <f t="shared" si="13"/>
        <v>42083.15662037037</v>
      </c>
      <c r="M142" t="b">
        <v>0</v>
      </c>
      <c r="N142">
        <v>0</v>
      </c>
      <c r="O142" t="b">
        <v>0</v>
      </c>
      <c r="P142" t="s">
        <v>8267</v>
      </c>
      <c r="Q142" s="5">
        <f t="shared" si="14"/>
        <v>0</v>
      </c>
      <c r="R142" s="6" t="e">
        <f t="shared" si="15"/>
        <v>#DIV/0!</v>
      </c>
      <c r="S142" t="str">
        <f t="shared" si="16"/>
        <v>film &amp; video</v>
      </c>
      <c r="T142" t="str">
        <f t="shared" si="17"/>
        <v>science fiction</v>
      </c>
    </row>
    <row r="143" spans="1:20" ht="45" x14ac:dyDescent="0.25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s="12">
        <f t="shared" si="12"/>
        <v>42110.153043981481</v>
      </c>
      <c r="L143" s="12">
        <f t="shared" si="13"/>
        <v>42155.153043981481</v>
      </c>
      <c r="M143" t="b">
        <v>0</v>
      </c>
      <c r="N143">
        <v>28</v>
      </c>
      <c r="O143" t="b">
        <v>0</v>
      </c>
      <c r="P143" t="s">
        <v>8267</v>
      </c>
      <c r="Q143" s="5">
        <f t="shared" si="14"/>
        <v>0.10775</v>
      </c>
      <c r="R143" s="6">
        <f t="shared" si="15"/>
        <v>46.178571428571431</v>
      </c>
      <c r="S143" t="str">
        <f t="shared" si="16"/>
        <v>film &amp; video</v>
      </c>
      <c r="T143" t="str">
        <f t="shared" si="17"/>
        <v>science fiction</v>
      </c>
    </row>
    <row r="144" spans="1:20" ht="60" x14ac:dyDescent="0.25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s="12">
        <f t="shared" si="12"/>
        <v>41938.893263888887</v>
      </c>
      <c r="L144" s="12">
        <f t="shared" si="13"/>
        <v>41959.934930555552</v>
      </c>
      <c r="M144" t="b">
        <v>0</v>
      </c>
      <c r="N144">
        <v>1</v>
      </c>
      <c r="O144" t="b">
        <v>0</v>
      </c>
      <c r="P144" t="s">
        <v>8267</v>
      </c>
      <c r="Q144" s="5">
        <f t="shared" si="14"/>
        <v>3.3333333333333335E-3</v>
      </c>
      <c r="R144" s="6">
        <f t="shared" si="15"/>
        <v>10</v>
      </c>
      <c r="S144" t="str">
        <f t="shared" si="16"/>
        <v>film &amp; video</v>
      </c>
      <c r="T144" t="str">
        <f t="shared" si="17"/>
        <v>science fiction</v>
      </c>
    </row>
    <row r="145" spans="1:20" ht="60" x14ac:dyDescent="0.25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s="12">
        <f t="shared" si="12"/>
        <v>42559.064143518524</v>
      </c>
      <c r="L145" s="12">
        <f t="shared" si="13"/>
        <v>42616.246527777781</v>
      </c>
      <c r="M145" t="b">
        <v>0</v>
      </c>
      <c r="N145">
        <v>0</v>
      </c>
      <c r="O145" t="b">
        <v>0</v>
      </c>
      <c r="P145" t="s">
        <v>8267</v>
      </c>
      <c r="Q145" s="5">
        <f t="shared" si="14"/>
        <v>0</v>
      </c>
      <c r="R145" s="6" t="e">
        <f t="shared" si="15"/>
        <v>#DIV/0!</v>
      </c>
      <c r="S145" t="str">
        <f t="shared" si="16"/>
        <v>film &amp; video</v>
      </c>
      <c r="T145" t="str">
        <f t="shared" si="17"/>
        <v>science fiction</v>
      </c>
    </row>
    <row r="146" spans="1:20" ht="45" x14ac:dyDescent="0.25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s="12">
        <f t="shared" si="12"/>
        <v>42047.762407407412</v>
      </c>
      <c r="L146" s="12">
        <f t="shared" si="13"/>
        <v>42107.72074074074</v>
      </c>
      <c r="M146" t="b">
        <v>0</v>
      </c>
      <c r="N146">
        <v>37</v>
      </c>
      <c r="O146" t="b">
        <v>0</v>
      </c>
      <c r="P146" t="s">
        <v>8267</v>
      </c>
      <c r="Q146" s="5">
        <f t="shared" si="14"/>
        <v>0.27600000000000002</v>
      </c>
      <c r="R146" s="6">
        <f t="shared" si="15"/>
        <v>55.945945945945944</v>
      </c>
      <c r="S146" t="str">
        <f t="shared" si="16"/>
        <v>film &amp; video</v>
      </c>
      <c r="T146" t="str">
        <f t="shared" si="17"/>
        <v>science fiction</v>
      </c>
    </row>
    <row r="147" spans="1:20" ht="60" x14ac:dyDescent="0.25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s="12">
        <f t="shared" si="12"/>
        <v>42200.542268518519</v>
      </c>
      <c r="L147" s="12">
        <f t="shared" si="13"/>
        <v>42227.542268518519</v>
      </c>
      <c r="M147" t="b">
        <v>0</v>
      </c>
      <c r="N147">
        <v>9</v>
      </c>
      <c r="O147" t="b">
        <v>0</v>
      </c>
      <c r="P147" t="s">
        <v>8267</v>
      </c>
      <c r="Q147" s="5">
        <f t="shared" si="14"/>
        <v>7.5111111111111115E-2</v>
      </c>
      <c r="R147" s="6">
        <f t="shared" si="15"/>
        <v>37.555555555555557</v>
      </c>
      <c r="S147" t="str">
        <f t="shared" si="16"/>
        <v>film &amp; video</v>
      </c>
      <c r="T147" t="str">
        <f t="shared" si="17"/>
        <v>science fiction</v>
      </c>
    </row>
    <row r="148" spans="1:20" ht="60" x14ac:dyDescent="0.25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s="12">
        <f t="shared" si="12"/>
        <v>42693.016180555554</v>
      </c>
      <c r="L148" s="12">
        <f t="shared" si="13"/>
        <v>42753.016180555554</v>
      </c>
      <c r="M148" t="b">
        <v>0</v>
      </c>
      <c r="N148">
        <v>3</v>
      </c>
      <c r="O148" t="b">
        <v>0</v>
      </c>
      <c r="P148" t="s">
        <v>8267</v>
      </c>
      <c r="Q148" s="5">
        <f t="shared" si="14"/>
        <v>5.7499999999999999E-3</v>
      </c>
      <c r="R148" s="6">
        <f t="shared" si="15"/>
        <v>38.333333333333336</v>
      </c>
      <c r="S148" t="str">
        <f t="shared" si="16"/>
        <v>film &amp; video</v>
      </c>
      <c r="T148" t="str">
        <f t="shared" si="17"/>
        <v>science fiction</v>
      </c>
    </row>
    <row r="149" spans="1:20" ht="30" x14ac:dyDescent="0.25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s="12">
        <f t="shared" si="12"/>
        <v>41969.767824074079</v>
      </c>
      <c r="L149" s="12">
        <f t="shared" si="13"/>
        <v>42012.762499999997</v>
      </c>
      <c r="M149" t="b">
        <v>0</v>
      </c>
      <c r="N149">
        <v>0</v>
      </c>
      <c r="O149" t="b">
        <v>0</v>
      </c>
      <c r="P149" t="s">
        <v>8267</v>
      </c>
      <c r="Q149" s="5">
        <f t="shared" si="14"/>
        <v>0</v>
      </c>
      <c r="R149" s="6" t="e">
        <f t="shared" si="15"/>
        <v>#DIV/0!</v>
      </c>
      <c r="S149" t="str">
        <f t="shared" si="16"/>
        <v>film &amp; video</v>
      </c>
      <c r="T149" t="str">
        <f t="shared" si="17"/>
        <v>science fiction</v>
      </c>
    </row>
    <row r="150" spans="1:20" ht="60" x14ac:dyDescent="0.25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s="12">
        <f t="shared" si="12"/>
        <v>42397.281666666662</v>
      </c>
      <c r="L150" s="12">
        <f t="shared" si="13"/>
        <v>42427.281666666662</v>
      </c>
      <c r="M150" t="b">
        <v>0</v>
      </c>
      <c r="N150">
        <v>2</v>
      </c>
      <c r="O150" t="b">
        <v>0</v>
      </c>
      <c r="P150" t="s">
        <v>8267</v>
      </c>
      <c r="Q150" s="5">
        <f t="shared" si="14"/>
        <v>8.0000000000000004E-4</v>
      </c>
      <c r="R150" s="6">
        <f t="shared" si="15"/>
        <v>20</v>
      </c>
      <c r="S150" t="str">
        <f t="shared" si="16"/>
        <v>film &amp; video</v>
      </c>
      <c r="T150" t="str">
        <f t="shared" si="17"/>
        <v>science fiction</v>
      </c>
    </row>
    <row r="151" spans="1:20" ht="60" x14ac:dyDescent="0.25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s="12">
        <f t="shared" si="12"/>
        <v>41968.172106481477</v>
      </c>
      <c r="L151" s="12">
        <f t="shared" si="13"/>
        <v>41998.333333333328</v>
      </c>
      <c r="M151" t="b">
        <v>0</v>
      </c>
      <c r="N151">
        <v>6</v>
      </c>
      <c r="O151" t="b">
        <v>0</v>
      </c>
      <c r="P151" t="s">
        <v>8267</v>
      </c>
      <c r="Q151" s="5">
        <f t="shared" si="14"/>
        <v>9.1999999999999998E-3</v>
      </c>
      <c r="R151" s="6">
        <f t="shared" si="15"/>
        <v>15.333333333333334</v>
      </c>
      <c r="S151" t="str">
        <f t="shared" si="16"/>
        <v>film &amp; video</v>
      </c>
      <c r="T151" t="str">
        <f t="shared" si="17"/>
        <v>science fiction</v>
      </c>
    </row>
    <row r="152" spans="1:20" ht="45" x14ac:dyDescent="0.25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s="12">
        <f t="shared" si="12"/>
        <v>42090.161828703705</v>
      </c>
      <c r="L152" s="12">
        <f t="shared" si="13"/>
        <v>42150.161828703705</v>
      </c>
      <c r="M152" t="b">
        <v>0</v>
      </c>
      <c r="N152">
        <v>67</v>
      </c>
      <c r="O152" t="b">
        <v>0</v>
      </c>
      <c r="P152" t="s">
        <v>8267</v>
      </c>
      <c r="Q152" s="5">
        <f t="shared" si="14"/>
        <v>0.23163076923076922</v>
      </c>
      <c r="R152" s="6">
        <f t="shared" si="15"/>
        <v>449.43283582089555</v>
      </c>
      <c r="S152" t="str">
        <f t="shared" si="16"/>
        <v>film &amp; video</v>
      </c>
      <c r="T152" t="str">
        <f t="shared" si="17"/>
        <v>science fiction</v>
      </c>
    </row>
    <row r="153" spans="1:20" ht="60" x14ac:dyDescent="0.25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s="12">
        <f t="shared" si="12"/>
        <v>42113.550821759258</v>
      </c>
      <c r="L153" s="12">
        <f t="shared" si="13"/>
        <v>42173.550821759258</v>
      </c>
      <c r="M153" t="b">
        <v>0</v>
      </c>
      <c r="N153">
        <v>5</v>
      </c>
      <c r="O153" t="b">
        <v>0</v>
      </c>
      <c r="P153" t="s">
        <v>8267</v>
      </c>
      <c r="Q153" s="5">
        <f t="shared" si="14"/>
        <v>5.5999999999999995E-4</v>
      </c>
      <c r="R153" s="6">
        <f t="shared" si="15"/>
        <v>28</v>
      </c>
      <c r="S153" t="str">
        <f t="shared" si="16"/>
        <v>film &amp; video</v>
      </c>
      <c r="T153" t="str">
        <f t="shared" si="17"/>
        <v>science fiction</v>
      </c>
    </row>
    <row r="154" spans="1:20" ht="30" x14ac:dyDescent="0.25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s="12">
        <f t="shared" si="12"/>
        <v>41875.077546296299</v>
      </c>
      <c r="L154" s="12">
        <f t="shared" si="13"/>
        <v>41905.077546296299</v>
      </c>
      <c r="M154" t="b">
        <v>0</v>
      </c>
      <c r="N154">
        <v>2</v>
      </c>
      <c r="O154" t="b">
        <v>0</v>
      </c>
      <c r="P154" t="s">
        <v>8267</v>
      </c>
      <c r="Q154" s="5">
        <f t="shared" si="14"/>
        <v>7.8947368421052633E-5</v>
      </c>
      <c r="R154" s="6">
        <f t="shared" si="15"/>
        <v>15</v>
      </c>
      <c r="S154" t="str">
        <f t="shared" si="16"/>
        <v>film &amp; video</v>
      </c>
      <c r="T154" t="str">
        <f t="shared" si="17"/>
        <v>science fiction</v>
      </c>
    </row>
    <row r="155" spans="1:20" ht="45" x14ac:dyDescent="0.25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s="12">
        <f t="shared" si="12"/>
        <v>41933.586157407408</v>
      </c>
      <c r="L155" s="12">
        <f t="shared" si="13"/>
        <v>41975.627824074079</v>
      </c>
      <c r="M155" t="b">
        <v>0</v>
      </c>
      <c r="N155">
        <v>10</v>
      </c>
      <c r="O155" t="b">
        <v>0</v>
      </c>
      <c r="P155" t="s">
        <v>8267</v>
      </c>
      <c r="Q155" s="5">
        <f t="shared" si="14"/>
        <v>7.1799999999999998E-3</v>
      </c>
      <c r="R155" s="6">
        <f t="shared" si="15"/>
        <v>35.9</v>
      </c>
      <c r="S155" t="str">
        <f t="shared" si="16"/>
        <v>film &amp; video</v>
      </c>
      <c r="T155" t="str">
        <f t="shared" si="17"/>
        <v>science fiction</v>
      </c>
    </row>
    <row r="156" spans="1:20" ht="45" x14ac:dyDescent="0.25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s="12">
        <f t="shared" si="12"/>
        <v>42115.547395833331</v>
      </c>
      <c r="L156" s="12">
        <f t="shared" si="13"/>
        <v>42158.547395833331</v>
      </c>
      <c r="M156" t="b">
        <v>0</v>
      </c>
      <c r="N156">
        <v>3</v>
      </c>
      <c r="O156" t="b">
        <v>0</v>
      </c>
      <c r="P156" t="s">
        <v>8267</v>
      </c>
      <c r="Q156" s="5">
        <f t="shared" si="14"/>
        <v>2.6666666666666668E-2</v>
      </c>
      <c r="R156" s="6">
        <f t="shared" si="15"/>
        <v>13.333333333333334</v>
      </c>
      <c r="S156" t="str">
        <f t="shared" si="16"/>
        <v>film &amp; video</v>
      </c>
      <c r="T156" t="str">
        <f t="shared" si="17"/>
        <v>science fiction</v>
      </c>
    </row>
    <row r="157" spans="1:20" ht="60" x14ac:dyDescent="0.25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s="12">
        <f t="shared" si="12"/>
        <v>42168.559432870374</v>
      </c>
      <c r="L157" s="12">
        <f t="shared" si="13"/>
        <v>42208.559432870374</v>
      </c>
      <c r="M157" t="b">
        <v>0</v>
      </c>
      <c r="N157">
        <v>4</v>
      </c>
      <c r="O157" t="b">
        <v>0</v>
      </c>
      <c r="P157" t="s">
        <v>8267</v>
      </c>
      <c r="Q157" s="5">
        <f t="shared" si="14"/>
        <v>6.0000000000000002E-5</v>
      </c>
      <c r="R157" s="6">
        <f t="shared" si="15"/>
        <v>20.25</v>
      </c>
      <c r="S157" t="str">
        <f t="shared" si="16"/>
        <v>film &amp; video</v>
      </c>
      <c r="T157" t="str">
        <f t="shared" si="17"/>
        <v>science fiction</v>
      </c>
    </row>
    <row r="158" spans="1:20" ht="60" x14ac:dyDescent="0.25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s="12">
        <f t="shared" si="12"/>
        <v>41794.124953703707</v>
      </c>
      <c r="L158" s="12">
        <f t="shared" si="13"/>
        <v>41854.124953703707</v>
      </c>
      <c r="M158" t="b">
        <v>0</v>
      </c>
      <c r="N158">
        <v>15</v>
      </c>
      <c r="O158" t="b">
        <v>0</v>
      </c>
      <c r="P158" t="s">
        <v>8267</v>
      </c>
      <c r="Q158" s="5">
        <f t="shared" si="14"/>
        <v>5.0999999999999997E-2</v>
      </c>
      <c r="R158" s="6">
        <f t="shared" si="15"/>
        <v>119</v>
      </c>
      <c r="S158" t="str">
        <f t="shared" si="16"/>
        <v>film &amp; video</v>
      </c>
      <c r="T158" t="str">
        <f t="shared" si="17"/>
        <v>science fiction</v>
      </c>
    </row>
    <row r="159" spans="1:20" ht="45" x14ac:dyDescent="0.25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s="12">
        <f t="shared" si="12"/>
        <v>42396.911712962959</v>
      </c>
      <c r="L159" s="12">
        <f t="shared" si="13"/>
        <v>42426.911712962959</v>
      </c>
      <c r="M159" t="b">
        <v>0</v>
      </c>
      <c r="N159">
        <v>2</v>
      </c>
      <c r="O159" t="b">
        <v>0</v>
      </c>
      <c r="P159" t="s">
        <v>8267</v>
      </c>
      <c r="Q159" s="5">
        <f t="shared" si="14"/>
        <v>2.671118530884808E-3</v>
      </c>
      <c r="R159" s="6">
        <f t="shared" si="15"/>
        <v>4</v>
      </c>
      <c r="S159" t="str">
        <f t="shared" si="16"/>
        <v>film &amp; video</v>
      </c>
      <c r="T159" t="str">
        <f t="shared" si="17"/>
        <v>science fiction</v>
      </c>
    </row>
    <row r="160" spans="1:20" ht="60" x14ac:dyDescent="0.25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s="12">
        <f t="shared" si="12"/>
        <v>41904.07671296296</v>
      </c>
      <c r="L160" s="12">
        <f t="shared" si="13"/>
        <v>41934.07671296296</v>
      </c>
      <c r="M160" t="b">
        <v>0</v>
      </c>
      <c r="N160">
        <v>0</v>
      </c>
      <c r="O160" t="b">
        <v>0</v>
      </c>
      <c r="P160" t="s">
        <v>8267</v>
      </c>
      <c r="Q160" s="5">
        <f t="shared" si="14"/>
        <v>0</v>
      </c>
      <c r="R160" s="6" t="e">
        <f t="shared" si="15"/>
        <v>#DIV/0!</v>
      </c>
      <c r="S160" t="str">
        <f t="shared" si="16"/>
        <v>film &amp; video</v>
      </c>
      <c r="T160" t="str">
        <f t="shared" si="17"/>
        <v>science fiction</v>
      </c>
    </row>
    <row r="161" spans="1:20" ht="60" x14ac:dyDescent="0.25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s="12">
        <f t="shared" si="12"/>
        <v>42514.434548611112</v>
      </c>
      <c r="L161" s="12">
        <f t="shared" si="13"/>
        <v>42554.434548611112</v>
      </c>
      <c r="M161" t="b">
        <v>0</v>
      </c>
      <c r="N161">
        <v>1</v>
      </c>
      <c r="O161" t="b">
        <v>0</v>
      </c>
      <c r="P161" t="s">
        <v>8267</v>
      </c>
      <c r="Q161" s="5">
        <f t="shared" si="14"/>
        <v>2.0000000000000002E-5</v>
      </c>
      <c r="R161" s="6">
        <f t="shared" si="15"/>
        <v>10</v>
      </c>
      <c r="S161" t="str">
        <f t="shared" si="16"/>
        <v>film &amp; video</v>
      </c>
      <c r="T161" t="str">
        <f t="shared" si="17"/>
        <v>science fiction</v>
      </c>
    </row>
    <row r="162" spans="1:20" ht="60" x14ac:dyDescent="0.25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s="12">
        <f t="shared" si="12"/>
        <v>42171.913090277783</v>
      </c>
      <c r="L162" s="12">
        <f t="shared" si="13"/>
        <v>42231.913090277783</v>
      </c>
      <c r="M162" t="b">
        <v>0</v>
      </c>
      <c r="N162">
        <v>0</v>
      </c>
      <c r="O162" t="b">
        <v>0</v>
      </c>
      <c r="P162" t="s">
        <v>8268</v>
      </c>
      <c r="Q162" s="5">
        <f t="shared" si="14"/>
        <v>0</v>
      </c>
      <c r="R162" s="6" t="e">
        <f t="shared" si="15"/>
        <v>#DIV/0!</v>
      </c>
      <c r="S162" t="str">
        <f t="shared" si="16"/>
        <v>film &amp; video</v>
      </c>
      <c r="T162" t="str">
        <f t="shared" si="17"/>
        <v>drama</v>
      </c>
    </row>
    <row r="163" spans="1:20" ht="60" x14ac:dyDescent="0.25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s="12">
        <f t="shared" si="12"/>
        <v>41792.687442129631</v>
      </c>
      <c r="L163" s="12">
        <f t="shared" si="13"/>
        <v>41822.687442129631</v>
      </c>
      <c r="M163" t="b">
        <v>0</v>
      </c>
      <c r="N163">
        <v>1</v>
      </c>
      <c r="O163" t="b">
        <v>0</v>
      </c>
      <c r="P163" t="s">
        <v>8268</v>
      </c>
      <c r="Q163" s="5">
        <f t="shared" si="14"/>
        <v>1E-4</v>
      </c>
      <c r="R163" s="6">
        <f t="shared" si="15"/>
        <v>5</v>
      </c>
      <c r="S163" t="str">
        <f t="shared" si="16"/>
        <v>film &amp; video</v>
      </c>
      <c r="T163" t="str">
        <f t="shared" si="17"/>
        <v>drama</v>
      </c>
    </row>
    <row r="164" spans="1:20" ht="45" x14ac:dyDescent="0.25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s="12">
        <f t="shared" si="12"/>
        <v>41835.126805555556</v>
      </c>
      <c r="L164" s="12">
        <f t="shared" si="13"/>
        <v>41867.987500000003</v>
      </c>
      <c r="M164" t="b">
        <v>0</v>
      </c>
      <c r="N164">
        <v>10</v>
      </c>
      <c r="O164" t="b">
        <v>0</v>
      </c>
      <c r="P164" t="s">
        <v>8268</v>
      </c>
      <c r="Q164" s="5">
        <f t="shared" si="14"/>
        <v>0.15535714285714286</v>
      </c>
      <c r="R164" s="6">
        <f t="shared" si="15"/>
        <v>43.5</v>
      </c>
      <c r="S164" t="str">
        <f t="shared" si="16"/>
        <v>film &amp; video</v>
      </c>
      <c r="T164" t="str">
        <f t="shared" si="17"/>
        <v>drama</v>
      </c>
    </row>
    <row r="165" spans="1:20" ht="60" x14ac:dyDescent="0.25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s="12">
        <f t="shared" si="12"/>
        <v>42243.961273148147</v>
      </c>
      <c r="L165" s="12">
        <f t="shared" si="13"/>
        <v>42278</v>
      </c>
      <c r="M165" t="b">
        <v>0</v>
      </c>
      <c r="N165">
        <v>0</v>
      </c>
      <c r="O165" t="b">
        <v>0</v>
      </c>
      <c r="P165" t="s">
        <v>8268</v>
      </c>
      <c r="Q165" s="5">
        <f t="shared" si="14"/>
        <v>0</v>
      </c>
      <c r="R165" s="6" t="e">
        <f t="shared" si="15"/>
        <v>#DIV/0!</v>
      </c>
      <c r="S165" t="str">
        <f t="shared" si="16"/>
        <v>film &amp; video</v>
      </c>
      <c r="T165" t="str">
        <f t="shared" si="17"/>
        <v>drama</v>
      </c>
    </row>
    <row r="166" spans="1:20" ht="60" x14ac:dyDescent="0.25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s="12">
        <f t="shared" si="12"/>
        <v>41841.762743055559</v>
      </c>
      <c r="L166" s="12">
        <f t="shared" si="13"/>
        <v>41901.762743055559</v>
      </c>
      <c r="M166" t="b">
        <v>0</v>
      </c>
      <c r="N166">
        <v>7</v>
      </c>
      <c r="O166" t="b">
        <v>0</v>
      </c>
      <c r="P166" t="s">
        <v>8268</v>
      </c>
      <c r="Q166" s="5">
        <f t="shared" si="14"/>
        <v>5.3333333333333332E-3</v>
      </c>
      <c r="R166" s="6">
        <f t="shared" si="15"/>
        <v>91.428571428571431</v>
      </c>
      <c r="S166" t="str">
        <f t="shared" si="16"/>
        <v>film &amp; video</v>
      </c>
      <c r="T166" t="str">
        <f t="shared" si="17"/>
        <v>drama</v>
      </c>
    </row>
    <row r="167" spans="1:20" ht="30" x14ac:dyDescent="0.25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s="12">
        <f t="shared" si="12"/>
        <v>42351.658842592587</v>
      </c>
      <c r="L167" s="12">
        <f t="shared" si="13"/>
        <v>42381.658842592587</v>
      </c>
      <c r="M167" t="b">
        <v>0</v>
      </c>
      <c r="N167">
        <v>0</v>
      </c>
      <c r="O167" t="b">
        <v>0</v>
      </c>
      <c r="P167" t="s">
        <v>8268</v>
      </c>
      <c r="Q167" s="5">
        <f t="shared" si="14"/>
        <v>0</v>
      </c>
      <c r="R167" s="6" t="e">
        <f t="shared" si="15"/>
        <v>#DIV/0!</v>
      </c>
      <c r="S167" t="str">
        <f t="shared" si="16"/>
        <v>film &amp; video</v>
      </c>
      <c r="T167" t="str">
        <f t="shared" si="17"/>
        <v>drama</v>
      </c>
    </row>
    <row r="168" spans="1:20" ht="45" x14ac:dyDescent="0.25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s="12">
        <f t="shared" si="12"/>
        <v>42721.075949074075</v>
      </c>
      <c r="L168" s="12">
        <f t="shared" si="13"/>
        <v>42751.075949074075</v>
      </c>
      <c r="M168" t="b">
        <v>0</v>
      </c>
      <c r="N168">
        <v>1</v>
      </c>
      <c r="O168" t="b">
        <v>0</v>
      </c>
      <c r="P168" t="s">
        <v>8268</v>
      </c>
      <c r="Q168" s="5">
        <f t="shared" si="14"/>
        <v>0.6</v>
      </c>
      <c r="R168" s="6">
        <f t="shared" si="15"/>
        <v>3000</v>
      </c>
      <c r="S168" t="str">
        <f t="shared" si="16"/>
        <v>film &amp; video</v>
      </c>
      <c r="T168" t="str">
        <f t="shared" si="17"/>
        <v>drama</v>
      </c>
    </row>
    <row r="169" spans="1:20" ht="45" x14ac:dyDescent="0.25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s="12">
        <f t="shared" si="12"/>
        <v>42160.927488425921</v>
      </c>
      <c r="L169" s="12">
        <f t="shared" si="13"/>
        <v>42220.927488425921</v>
      </c>
      <c r="M169" t="b">
        <v>0</v>
      </c>
      <c r="N169">
        <v>2</v>
      </c>
      <c r="O169" t="b">
        <v>0</v>
      </c>
      <c r="P169" t="s">
        <v>8268</v>
      </c>
      <c r="Q169" s="5">
        <f t="shared" si="14"/>
        <v>1E-4</v>
      </c>
      <c r="R169" s="6">
        <f t="shared" si="15"/>
        <v>5.5</v>
      </c>
      <c r="S169" t="str">
        <f t="shared" si="16"/>
        <v>film &amp; video</v>
      </c>
      <c r="T169" t="str">
        <f t="shared" si="17"/>
        <v>drama</v>
      </c>
    </row>
    <row r="170" spans="1:20" ht="60" x14ac:dyDescent="0.25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s="12">
        <f t="shared" si="12"/>
        <v>42052.83530092593</v>
      </c>
      <c r="L170" s="12">
        <f t="shared" si="13"/>
        <v>42082.793634259258</v>
      </c>
      <c r="M170" t="b">
        <v>0</v>
      </c>
      <c r="N170">
        <v>3</v>
      </c>
      <c r="O170" t="b">
        <v>0</v>
      </c>
      <c r="P170" t="s">
        <v>8268</v>
      </c>
      <c r="Q170" s="5">
        <f t="shared" si="14"/>
        <v>4.0625000000000001E-2</v>
      </c>
      <c r="R170" s="6">
        <f t="shared" si="15"/>
        <v>108.33333333333333</v>
      </c>
      <c r="S170" t="str">
        <f t="shared" si="16"/>
        <v>film &amp; video</v>
      </c>
      <c r="T170" t="str">
        <f t="shared" si="17"/>
        <v>drama</v>
      </c>
    </row>
    <row r="171" spans="1:20" ht="60" x14ac:dyDescent="0.25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s="12">
        <f t="shared" si="12"/>
        <v>41900.505312499998</v>
      </c>
      <c r="L171" s="12">
        <f t="shared" si="13"/>
        <v>41930.505312499998</v>
      </c>
      <c r="M171" t="b">
        <v>0</v>
      </c>
      <c r="N171">
        <v>10</v>
      </c>
      <c r="O171" t="b">
        <v>0</v>
      </c>
      <c r="P171" t="s">
        <v>8268</v>
      </c>
      <c r="Q171" s="5">
        <f t="shared" si="14"/>
        <v>0.224</v>
      </c>
      <c r="R171" s="6">
        <f t="shared" si="15"/>
        <v>56</v>
      </c>
      <c r="S171" t="str">
        <f t="shared" si="16"/>
        <v>film &amp; video</v>
      </c>
      <c r="T171" t="str">
        <f t="shared" si="17"/>
        <v>drama</v>
      </c>
    </row>
    <row r="172" spans="1:20" ht="60" x14ac:dyDescent="0.25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s="12">
        <f t="shared" si="12"/>
        <v>42216.977812500001</v>
      </c>
      <c r="L172" s="12">
        <f t="shared" si="13"/>
        <v>42246.227777777778</v>
      </c>
      <c r="M172" t="b">
        <v>0</v>
      </c>
      <c r="N172">
        <v>10</v>
      </c>
      <c r="O172" t="b">
        <v>0</v>
      </c>
      <c r="P172" t="s">
        <v>8268</v>
      </c>
      <c r="Q172" s="5">
        <f t="shared" si="14"/>
        <v>3.2500000000000001E-2</v>
      </c>
      <c r="R172" s="6">
        <f t="shared" si="15"/>
        <v>32.5</v>
      </c>
      <c r="S172" t="str">
        <f t="shared" si="16"/>
        <v>film &amp; video</v>
      </c>
      <c r="T172" t="str">
        <f t="shared" si="17"/>
        <v>drama</v>
      </c>
    </row>
    <row r="173" spans="1:20" ht="45" x14ac:dyDescent="0.25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s="12">
        <f t="shared" si="12"/>
        <v>42534.180717592593</v>
      </c>
      <c r="L173" s="12">
        <f t="shared" si="13"/>
        <v>42594.180717592593</v>
      </c>
      <c r="M173" t="b">
        <v>0</v>
      </c>
      <c r="N173">
        <v>1</v>
      </c>
      <c r="O173" t="b">
        <v>0</v>
      </c>
      <c r="P173" t="s">
        <v>8268</v>
      </c>
      <c r="Q173" s="5">
        <f t="shared" si="14"/>
        <v>2.0000000000000002E-5</v>
      </c>
      <c r="R173" s="6">
        <f t="shared" si="15"/>
        <v>1</v>
      </c>
      <c r="S173" t="str">
        <f t="shared" si="16"/>
        <v>film &amp; video</v>
      </c>
      <c r="T173" t="str">
        <f t="shared" si="17"/>
        <v>drama</v>
      </c>
    </row>
    <row r="174" spans="1:20" ht="45" x14ac:dyDescent="0.25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s="12">
        <f t="shared" si="12"/>
        <v>42047.394942129627</v>
      </c>
      <c r="L174" s="12">
        <f t="shared" si="13"/>
        <v>42082.353275462956</v>
      </c>
      <c r="M174" t="b">
        <v>0</v>
      </c>
      <c r="N174">
        <v>0</v>
      </c>
      <c r="O174" t="b">
        <v>0</v>
      </c>
      <c r="P174" t="s">
        <v>8268</v>
      </c>
      <c r="Q174" s="5">
        <f t="shared" si="14"/>
        <v>0</v>
      </c>
      <c r="R174" s="6" t="e">
        <f t="shared" si="15"/>
        <v>#DIV/0!</v>
      </c>
      <c r="S174" t="str">
        <f t="shared" si="16"/>
        <v>film &amp; video</v>
      </c>
      <c r="T174" t="str">
        <f t="shared" si="17"/>
        <v>drama</v>
      </c>
    </row>
    <row r="175" spans="1:20" ht="45" x14ac:dyDescent="0.25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s="12">
        <f t="shared" si="12"/>
        <v>42033.573009259257</v>
      </c>
      <c r="L175" s="12">
        <f t="shared" si="13"/>
        <v>42063.573009259257</v>
      </c>
      <c r="M175" t="b">
        <v>0</v>
      </c>
      <c r="N175">
        <v>0</v>
      </c>
      <c r="O175" t="b">
        <v>0</v>
      </c>
      <c r="P175" t="s">
        <v>8268</v>
      </c>
      <c r="Q175" s="5">
        <f t="shared" si="14"/>
        <v>0</v>
      </c>
      <c r="R175" s="6" t="e">
        <f t="shared" si="15"/>
        <v>#DIV/0!</v>
      </c>
      <c r="S175" t="str">
        <f t="shared" si="16"/>
        <v>film &amp; video</v>
      </c>
      <c r="T175" t="str">
        <f t="shared" si="17"/>
        <v>drama</v>
      </c>
    </row>
    <row r="176" spans="1:20" ht="60" x14ac:dyDescent="0.25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s="12">
        <f t="shared" si="12"/>
        <v>42072.758981481486</v>
      </c>
      <c r="L176" s="12">
        <f t="shared" si="13"/>
        <v>42132.758981481486</v>
      </c>
      <c r="M176" t="b">
        <v>0</v>
      </c>
      <c r="N176">
        <v>0</v>
      </c>
      <c r="O176" t="b">
        <v>0</v>
      </c>
      <c r="P176" t="s">
        <v>8268</v>
      </c>
      <c r="Q176" s="5">
        <f t="shared" si="14"/>
        <v>0</v>
      </c>
      <c r="R176" s="6" t="e">
        <f t="shared" si="15"/>
        <v>#DIV/0!</v>
      </c>
      <c r="S176" t="str">
        <f t="shared" si="16"/>
        <v>film &amp; video</v>
      </c>
      <c r="T176" t="str">
        <f t="shared" si="17"/>
        <v>drama</v>
      </c>
    </row>
    <row r="177" spans="1:20" ht="60" x14ac:dyDescent="0.25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s="12">
        <f t="shared" si="12"/>
        <v>41855.777905092589</v>
      </c>
      <c r="L177" s="12">
        <f t="shared" si="13"/>
        <v>41880.777905092589</v>
      </c>
      <c r="M177" t="b">
        <v>0</v>
      </c>
      <c r="N177">
        <v>26</v>
      </c>
      <c r="O177" t="b">
        <v>0</v>
      </c>
      <c r="P177" t="s">
        <v>8268</v>
      </c>
      <c r="Q177" s="5">
        <f t="shared" si="14"/>
        <v>6.4850000000000005E-2</v>
      </c>
      <c r="R177" s="6">
        <f t="shared" si="15"/>
        <v>49.884615384615387</v>
      </c>
      <c r="S177" t="str">
        <f t="shared" si="16"/>
        <v>film &amp; video</v>
      </c>
      <c r="T177" t="str">
        <f t="shared" si="17"/>
        <v>drama</v>
      </c>
    </row>
    <row r="178" spans="1:20" ht="60" x14ac:dyDescent="0.25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s="12">
        <f t="shared" si="12"/>
        <v>42191.824062500003</v>
      </c>
      <c r="L178" s="12">
        <f t="shared" si="13"/>
        <v>42221.824062500003</v>
      </c>
      <c r="M178" t="b">
        <v>0</v>
      </c>
      <c r="N178">
        <v>0</v>
      </c>
      <c r="O178" t="b">
        <v>0</v>
      </c>
      <c r="P178" t="s">
        <v>8268</v>
      </c>
      <c r="Q178" s="5">
        <f t="shared" si="14"/>
        <v>0</v>
      </c>
      <c r="R178" s="6" t="e">
        <f t="shared" si="15"/>
        <v>#DIV/0!</v>
      </c>
      <c r="S178" t="str">
        <f t="shared" si="16"/>
        <v>film &amp; video</v>
      </c>
      <c r="T178" t="str">
        <f t="shared" si="17"/>
        <v>drama</v>
      </c>
    </row>
    <row r="179" spans="1:20" ht="30" x14ac:dyDescent="0.25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s="12">
        <f t="shared" si="12"/>
        <v>42070.047754629632</v>
      </c>
      <c r="L179" s="12">
        <f t="shared" si="13"/>
        <v>42087.00608796296</v>
      </c>
      <c r="M179" t="b">
        <v>0</v>
      </c>
      <c r="N179">
        <v>7</v>
      </c>
      <c r="O179" t="b">
        <v>0</v>
      </c>
      <c r="P179" t="s">
        <v>8268</v>
      </c>
      <c r="Q179" s="5">
        <f t="shared" si="14"/>
        <v>0.4</v>
      </c>
      <c r="R179" s="6">
        <f t="shared" si="15"/>
        <v>25.714285714285715</v>
      </c>
      <c r="S179" t="str">
        <f t="shared" si="16"/>
        <v>film &amp; video</v>
      </c>
      <c r="T179" t="str">
        <f t="shared" si="17"/>
        <v>drama</v>
      </c>
    </row>
    <row r="180" spans="1:20" ht="45" x14ac:dyDescent="0.25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s="12">
        <f t="shared" si="12"/>
        <v>42304.955381944441</v>
      </c>
      <c r="L180" s="12">
        <f t="shared" si="13"/>
        <v>42334.997048611112</v>
      </c>
      <c r="M180" t="b">
        <v>0</v>
      </c>
      <c r="N180">
        <v>0</v>
      </c>
      <c r="O180" t="b">
        <v>0</v>
      </c>
      <c r="P180" t="s">
        <v>8268</v>
      </c>
      <c r="Q180" s="5">
        <f t="shared" si="14"/>
        <v>0</v>
      </c>
      <c r="R180" s="6" t="e">
        <f t="shared" si="15"/>
        <v>#DIV/0!</v>
      </c>
      <c r="S180" t="str">
        <f t="shared" si="16"/>
        <v>film &amp; video</v>
      </c>
      <c r="T180" t="str">
        <f t="shared" si="17"/>
        <v>drama</v>
      </c>
    </row>
    <row r="181" spans="1:20" ht="30" x14ac:dyDescent="0.25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s="12">
        <f t="shared" si="12"/>
        <v>42403.080497685187</v>
      </c>
      <c r="L181" s="12">
        <f t="shared" si="13"/>
        <v>42433.080497685187</v>
      </c>
      <c r="M181" t="b">
        <v>0</v>
      </c>
      <c r="N181">
        <v>2</v>
      </c>
      <c r="O181" t="b">
        <v>0</v>
      </c>
      <c r="P181" t="s">
        <v>8268</v>
      </c>
      <c r="Q181" s="5">
        <f t="shared" si="14"/>
        <v>0.2</v>
      </c>
      <c r="R181" s="6">
        <f t="shared" si="15"/>
        <v>100</v>
      </c>
      <c r="S181" t="str">
        <f t="shared" si="16"/>
        <v>film &amp; video</v>
      </c>
      <c r="T181" t="str">
        <f t="shared" si="17"/>
        <v>drama</v>
      </c>
    </row>
    <row r="182" spans="1:20" ht="45" x14ac:dyDescent="0.25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s="12">
        <f t="shared" si="12"/>
        <v>42067.991238425922</v>
      </c>
      <c r="L182" s="12">
        <f t="shared" si="13"/>
        <v>42107.791666666672</v>
      </c>
      <c r="M182" t="b">
        <v>0</v>
      </c>
      <c r="N182">
        <v>13</v>
      </c>
      <c r="O182" t="b">
        <v>0</v>
      </c>
      <c r="P182" t="s">
        <v>8268</v>
      </c>
      <c r="Q182" s="5">
        <f t="shared" si="14"/>
        <v>0.33416666666666667</v>
      </c>
      <c r="R182" s="6">
        <f t="shared" si="15"/>
        <v>30.846153846153847</v>
      </c>
      <c r="S182" t="str">
        <f t="shared" si="16"/>
        <v>film &amp; video</v>
      </c>
      <c r="T182" t="str">
        <f t="shared" si="17"/>
        <v>drama</v>
      </c>
    </row>
    <row r="183" spans="1:20" ht="60" x14ac:dyDescent="0.25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s="12">
        <f t="shared" si="12"/>
        <v>42147.741840277777</v>
      </c>
      <c r="L183" s="12">
        <f t="shared" si="13"/>
        <v>42177.741840277777</v>
      </c>
      <c r="M183" t="b">
        <v>0</v>
      </c>
      <c r="N183">
        <v>4</v>
      </c>
      <c r="O183" t="b">
        <v>0</v>
      </c>
      <c r="P183" t="s">
        <v>8268</v>
      </c>
      <c r="Q183" s="5">
        <f t="shared" si="14"/>
        <v>0.21092608822670172</v>
      </c>
      <c r="R183" s="6">
        <f t="shared" si="15"/>
        <v>180.5</v>
      </c>
      <c r="S183" t="str">
        <f t="shared" si="16"/>
        <v>film &amp; video</v>
      </c>
      <c r="T183" t="str">
        <f t="shared" si="17"/>
        <v>drama</v>
      </c>
    </row>
    <row r="184" spans="1:20" ht="60" x14ac:dyDescent="0.25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s="12">
        <f t="shared" si="12"/>
        <v>42712.011944444443</v>
      </c>
      <c r="L184" s="12">
        <f t="shared" si="13"/>
        <v>42742.011944444443</v>
      </c>
      <c r="M184" t="b">
        <v>0</v>
      </c>
      <c r="N184">
        <v>0</v>
      </c>
      <c r="O184" t="b">
        <v>0</v>
      </c>
      <c r="P184" t="s">
        <v>8268</v>
      </c>
      <c r="Q184" s="5">
        <f t="shared" si="14"/>
        <v>0</v>
      </c>
      <c r="R184" s="6" t="e">
        <f t="shared" si="15"/>
        <v>#DIV/0!</v>
      </c>
      <c r="S184" t="str">
        <f t="shared" si="16"/>
        <v>film &amp; video</v>
      </c>
      <c r="T184" t="str">
        <f t="shared" si="17"/>
        <v>drama</v>
      </c>
    </row>
    <row r="185" spans="1:20" x14ac:dyDescent="0.25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s="12">
        <f t="shared" si="12"/>
        <v>41939.810300925928</v>
      </c>
      <c r="L185" s="12">
        <f t="shared" si="13"/>
        <v>41969.851967592593</v>
      </c>
      <c r="M185" t="b">
        <v>0</v>
      </c>
      <c r="N185">
        <v>12</v>
      </c>
      <c r="O185" t="b">
        <v>0</v>
      </c>
      <c r="P185" t="s">
        <v>8268</v>
      </c>
      <c r="Q185" s="5">
        <f t="shared" si="14"/>
        <v>0.35855999999999999</v>
      </c>
      <c r="R185" s="6">
        <f t="shared" si="15"/>
        <v>373.5</v>
      </c>
      <c r="S185" t="str">
        <f t="shared" si="16"/>
        <v>film &amp; video</v>
      </c>
      <c r="T185" t="str">
        <f t="shared" si="17"/>
        <v>drama</v>
      </c>
    </row>
    <row r="186" spans="1:20" ht="60" x14ac:dyDescent="0.25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s="12">
        <f t="shared" si="12"/>
        <v>41825.791226851856</v>
      </c>
      <c r="L186" s="12">
        <f t="shared" si="13"/>
        <v>41883.165972222225</v>
      </c>
      <c r="M186" t="b">
        <v>0</v>
      </c>
      <c r="N186">
        <v>2</v>
      </c>
      <c r="O186" t="b">
        <v>0</v>
      </c>
      <c r="P186" t="s">
        <v>8268</v>
      </c>
      <c r="Q186" s="5">
        <f t="shared" si="14"/>
        <v>3.4000000000000002E-2</v>
      </c>
      <c r="R186" s="6">
        <f t="shared" si="15"/>
        <v>25.5</v>
      </c>
      <c r="S186" t="str">
        <f t="shared" si="16"/>
        <v>film &amp; video</v>
      </c>
      <c r="T186" t="str">
        <f t="shared" si="17"/>
        <v>drama</v>
      </c>
    </row>
    <row r="187" spans="1:20" x14ac:dyDescent="0.25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s="12">
        <f t="shared" si="12"/>
        <v>42570.91133101852</v>
      </c>
      <c r="L187" s="12">
        <f t="shared" si="13"/>
        <v>42600.91133101852</v>
      </c>
      <c r="M187" t="b">
        <v>0</v>
      </c>
      <c r="N187">
        <v>10</v>
      </c>
      <c r="O187" t="b">
        <v>0</v>
      </c>
      <c r="P187" t="s">
        <v>8268</v>
      </c>
      <c r="Q187" s="5">
        <f t="shared" si="14"/>
        <v>5.5E-2</v>
      </c>
      <c r="R187" s="6">
        <f t="shared" si="15"/>
        <v>220</v>
      </c>
      <c r="S187" t="str">
        <f t="shared" si="16"/>
        <v>film &amp; video</v>
      </c>
      <c r="T187" t="str">
        <f t="shared" si="17"/>
        <v>drama</v>
      </c>
    </row>
    <row r="188" spans="1:20" ht="60" x14ac:dyDescent="0.25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s="12">
        <f t="shared" si="12"/>
        <v>42767.812893518523</v>
      </c>
      <c r="L188" s="12">
        <f t="shared" si="13"/>
        <v>42797.833333333328</v>
      </c>
      <c r="M188" t="b">
        <v>0</v>
      </c>
      <c r="N188">
        <v>0</v>
      </c>
      <c r="O188" t="b">
        <v>0</v>
      </c>
      <c r="P188" t="s">
        <v>8268</v>
      </c>
      <c r="Q188" s="5">
        <f t="shared" si="14"/>
        <v>0</v>
      </c>
      <c r="R188" s="6" t="e">
        <f t="shared" si="15"/>
        <v>#DIV/0!</v>
      </c>
      <c r="S188" t="str">
        <f t="shared" si="16"/>
        <v>film &amp; video</v>
      </c>
      <c r="T188" t="str">
        <f t="shared" si="17"/>
        <v>drama</v>
      </c>
    </row>
    <row r="189" spans="1:20" ht="45" x14ac:dyDescent="0.25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s="12">
        <f t="shared" si="12"/>
        <v>42182.234456018516</v>
      </c>
      <c r="L189" s="12">
        <f t="shared" si="13"/>
        <v>42206.290972222225</v>
      </c>
      <c r="M189" t="b">
        <v>0</v>
      </c>
      <c r="N189">
        <v>5</v>
      </c>
      <c r="O189" t="b">
        <v>0</v>
      </c>
      <c r="P189" t="s">
        <v>8268</v>
      </c>
      <c r="Q189" s="5">
        <f t="shared" si="14"/>
        <v>0.16</v>
      </c>
      <c r="R189" s="6">
        <f t="shared" si="15"/>
        <v>160</v>
      </c>
      <c r="S189" t="str">
        <f t="shared" si="16"/>
        <v>film &amp; video</v>
      </c>
      <c r="T189" t="str">
        <f t="shared" si="17"/>
        <v>drama</v>
      </c>
    </row>
    <row r="190" spans="1:20" ht="60" x14ac:dyDescent="0.25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s="12">
        <f t="shared" si="12"/>
        <v>41857.18304398148</v>
      </c>
      <c r="L190" s="12">
        <f t="shared" si="13"/>
        <v>41887.18304398148</v>
      </c>
      <c r="M190" t="b">
        <v>0</v>
      </c>
      <c r="N190">
        <v>0</v>
      </c>
      <c r="O190" t="b">
        <v>0</v>
      </c>
      <c r="P190" t="s">
        <v>8268</v>
      </c>
      <c r="Q190" s="5">
        <f t="shared" si="14"/>
        <v>0</v>
      </c>
      <c r="R190" s="6" t="e">
        <f t="shared" si="15"/>
        <v>#DIV/0!</v>
      </c>
      <c r="S190" t="str">
        <f t="shared" si="16"/>
        <v>film &amp; video</v>
      </c>
      <c r="T190" t="str">
        <f t="shared" si="17"/>
        <v>drama</v>
      </c>
    </row>
    <row r="191" spans="1:20" ht="60" x14ac:dyDescent="0.25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s="12">
        <f t="shared" si="12"/>
        <v>42556.690706018519</v>
      </c>
      <c r="L191" s="12">
        <f t="shared" si="13"/>
        <v>42616.690706018519</v>
      </c>
      <c r="M191" t="b">
        <v>0</v>
      </c>
      <c r="N191">
        <v>5</v>
      </c>
      <c r="O191" t="b">
        <v>0</v>
      </c>
      <c r="P191" t="s">
        <v>8268</v>
      </c>
      <c r="Q191" s="5">
        <f t="shared" si="14"/>
        <v>6.8999999999999997E-4</v>
      </c>
      <c r="R191" s="6">
        <f t="shared" si="15"/>
        <v>69</v>
      </c>
      <c r="S191" t="str">
        <f t="shared" si="16"/>
        <v>film &amp; video</v>
      </c>
      <c r="T191" t="str">
        <f t="shared" si="17"/>
        <v>drama</v>
      </c>
    </row>
    <row r="192" spans="1:20" x14ac:dyDescent="0.25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s="12">
        <f t="shared" si="12"/>
        <v>42527.650995370372</v>
      </c>
      <c r="L192" s="12">
        <f t="shared" si="13"/>
        <v>42537.650995370372</v>
      </c>
      <c r="M192" t="b">
        <v>0</v>
      </c>
      <c r="N192">
        <v>1</v>
      </c>
      <c r="O192" t="b">
        <v>0</v>
      </c>
      <c r="P192" t="s">
        <v>8268</v>
      </c>
      <c r="Q192" s="5">
        <f t="shared" si="14"/>
        <v>4.1666666666666666E-3</v>
      </c>
      <c r="R192" s="6">
        <f t="shared" si="15"/>
        <v>50</v>
      </c>
      <c r="S192" t="str">
        <f t="shared" si="16"/>
        <v>film &amp; video</v>
      </c>
      <c r="T192" t="str">
        <f t="shared" si="17"/>
        <v>drama</v>
      </c>
    </row>
    <row r="193" spans="1:20" ht="45" x14ac:dyDescent="0.25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s="12">
        <f t="shared" si="12"/>
        <v>42239.441412037035</v>
      </c>
      <c r="L193" s="12">
        <f t="shared" si="13"/>
        <v>42279.441412037035</v>
      </c>
      <c r="M193" t="b">
        <v>0</v>
      </c>
      <c r="N193">
        <v>3</v>
      </c>
      <c r="O193" t="b">
        <v>0</v>
      </c>
      <c r="P193" t="s">
        <v>8268</v>
      </c>
      <c r="Q193" s="5">
        <f t="shared" si="14"/>
        <v>0.05</v>
      </c>
      <c r="R193" s="6">
        <f t="shared" si="15"/>
        <v>83.333333333333329</v>
      </c>
      <c r="S193" t="str">
        <f t="shared" si="16"/>
        <v>film &amp; video</v>
      </c>
      <c r="T193" t="str">
        <f t="shared" si="17"/>
        <v>drama</v>
      </c>
    </row>
    <row r="194" spans="1:20" ht="60" x14ac:dyDescent="0.25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s="12">
        <f t="shared" ref="K194:K257" si="18">(((J194/60)/60)/24)+DATE(1970,1,1)</f>
        <v>41899.792037037041</v>
      </c>
      <c r="L194" s="12">
        <f t="shared" ref="L194:L257" si="19">(((I194/60)/60)/24)+DATE(1970,1,1)</f>
        <v>41929.792037037041</v>
      </c>
      <c r="M194" t="b">
        <v>0</v>
      </c>
      <c r="N194">
        <v>3</v>
      </c>
      <c r="O194" t="b">
        <v>0</v>
      </c>
      <c r="P194" t="s">
        <v>8268</v>
      </c>
      <c r="Q194" s="5">
        <f t="shared" ref="Q194:Q257" si="20">E194/D194</f>
        <v>1.7E-5</v>
      </c>
      <c r="R194" s="6">
        <f t="shared" ref="R194:R257" si="21">E194/N194</f>
        <v>5.666666666666667</v>
      </c>
      <c r="S194" t="str">
        <f t="shared" ref="S194:S257" si="22">LEFT(P194,FIND("/",P194,1)-1)</f>
        <v>film &amp; video</v>
      </c>
      <c r="T194" t="str">
        <f t="shared" ref="T194:T257" si="23">MID(P194,FIND("/",P194,1)+1,LEN(P193))</f>
        <v>drama</v>
      </c>
    </row>
    <row r="195" spans="1:20" ht="60" x14ac:dyDescent="0.25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s="12">
        <f t="shared" si="18"/>
        <v>41911.934791666667</v>
      </c>
      <c r="L195" s="12">
        <f t="shared" si="19"/>
        <v>41971.976458333331</v>
      </c>
      <c r="M195" t="b">
        <v>0</v>
      </c>
      <c r="N195">
        <v>0</v>
      </c>
      <c r="O195" t="b">
        <v>0</v>
      </c>
      <c r="P195" t="s">
        <v>8268</v>
      </c>
      <c r="Q195" s="5">
        <f t="shared" si="20"/>
        <v>0</v>
      </c>
      <c r="R195" s="6" t="e">
        <f t="shared" si="21"/>
        <v>#DIV/0!</v>
      </c>
      <c r="S195" t="str">
        <f t="shared" si="22"/>
        <v>film &amp; video</v>
      </c>
      <c r="T195" t="str">
        <f t="shared" si="23"/>
        <v>drama</v>
      </c>
    </row>
    <row r="196" spans="1:20" ht="45" x14ac:dyDescent="0.25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s="12">
        <f t="shared" si="18"/>
        <v>42375.996886574074</v>
      </c>
      <c r="L196" s="12">
        <f t="shared" si="19"/>
        <v>42435.996886574074</v>
      </c>
      <c r="M196" t="b">
        <v>0</v>
      </c>
      <c r="N196">
        <v>3</v>
      </c>
      <c r="O196" t="b">
        <v>0</v>
      </c>
      <c r="P196" t="s">
        <v>8268</v>
      </c>
      <c r="Q196" s="5">
        <f t="shared" si="20"/>
        <v>1.1999999999999999E-3</v>
      </c>
      <c r="R196" s="6">
        <f t="shared" si="21"/>
        <v>1</v>
      </c>
      <c r="S196" t="str">
        <f t="shared" si="22"/>
        <v>film &amp; video</v>
      </c>
      <c r="T196" t="str">
        <f t="shared" si="23"/>
        <v>drama</v>
      </c>
    </row>
    <row r="197" spans="1:20" ht="45" x14ac:dyDescent="0.25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s="12">
        <f t="shared" si="18"/>
        <v>42135.67050925926</v>
      </c>
      <c r="L197" s="12">
        <f t="shared" si="19"/>
        <v>42195.67050925926</v>
      </c>
      <c r="M197" t="b">
        <v>0</v>
      </c>
      <c r="N197">
        <v>0</v>
      </c>
      <c r="O197" t="b">
        <v>0</v>
      </c>
      <c r="P197" t="s">
        <v>8268</v>
      </c>
      <c r="Q197" s="5">
        <f t="shared" si="20"/>
        <v>0</v>
      </c>
      <c r="R197" s="6" t="e">
        <f t="shared" si="21"/>
        <v>#DIV/0!</v>
      </c>
      <c r="S197" t="str">
        <f t="shared" si="22"/>
        <v>film &amp; video</v>
      </c>
      <c r="T197" t="str">
        <f t="shared" si="23"/>
        <v>drama</v>
      </c>
    </row>
    <row r="198" spans="1:20" ht="45" x14ac:dyDescent="0.25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s="12">
        <f t="shared" si="18"/>
        <v>42259.542800925927</v>
      </c>
      <c r="L198" s="12">
        <f t="shared" si="19"/>
        <v>42287.875</v>
      </c>
      <c r="M198" t="b">
        <v>0</v>
      </c>
      <c r="N198">
        <v>19</v>
      </c>
      <c r="O198" t="b">
        <v>0</v>
      </c>
      <c r="P198" t="s">
        <v>8268</v>
      </c>
      <c r="Q198" s="5">
        <f t="shared" si="20"/>
        <v>0.41857142857142859</v>
      </c>
      <c r="R198" s="6">
        <f t="shared" si="21"/>
        <v>77.10526315789474</v>
      </c>
      <c r="S198" t="str">
        <f t="shared" si="22"/>
        <v>film &amp; video</v>
      </c>
      <c r="T198" t="str">
        <f t="shared" si="23"/>
        <v>drama</v>
      </c>
    </row>
    <row r="199" spans="1:20" ht="60" x14ac:dyDescent="0.25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s="12">
        <f t="shared" si="18"/>
        <v>42741.848379629635</v>
      </c>
      <c r="L199" s="12">
        <f t="shared" si="19"/>
        <v>42783.875</v>
      </c>
      <c r="M199" t="b">
        <v>0</v>
      </c>
      <c r="N199">
        <v>8</v>
      </c>
      <c r="O199" t="b">
        <v>0</v>
      </c>
      <c r="P199" t="s">
        <v>8268</v>
      </c>
      <c r="Q199" s="5">
        <f t="shared" si="20"/>
        <v>0.1048</v>
      </c>
      <c r="R199" s="6">
        <f t="shared" si="21"/>
        <v>32.75</v>
      </c>
      <c r="S199" t="str">
        <f t="shared" si="22"/>
        <v>film &amp; video</v>
      </c>
      <c r="T199" t="str">
        <f t="shared" si="23"/>
        <v>drama</v>
      </c>
    </row>
    <row r="200" spans="1:20" ht="60" x14ac:dyDescent="0.25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s="12">
        <f t="shared" si="18"/>
        <v>41887.383356481485</v>
      </c>
      <c r="L200" s="12">
        <f t="shared" si="19"/>
        <v>41917.383356481485</v>
      </c>
      <c r="M200" t="b">
        <v>0</v>
      </c>
      <c r="N200">
        <v>6</v>
      </c>
      <c r="O200" t="b">
        <v>0</v>
      </c>
      <c r="P200" t="s">
        <v>8268</v>
      </c>
      <c r="Q200" s="5">
        <f t="shared" si="20"/>
        <v>1.116E-2</v>
      </c>
      <c r="R200" s="6">
        <f t="shared" si="21"/>
        <v>46.5</v>
      </c>
      <c r="S200" t="str">
        <f t="shared" si="22"/>
        <v>film &amp; video</v>
      </c>
      <c r="T200" t="str">
        <f t="shared" si="23"/>
        <v>drama</v>
      </c>
    </row>
    <row r="201" spans="1:20" ht="60" x14ac:dyDescent="0.25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s="12">
        <f t="shared" si="18"/>
        <v>42584.123865740738</v>
      </c>
      <c r="L201" s="12">
        <f t="shared" si="19"/>
        <v>42614.123865740738</v>
      </c>
      <c r="M201" t="b">
        <v>0</v>
      </c>
      <c r="N201">
        <v>0</v>
      </c>
      <c r="O201" t="b">
        <v>0</v>
      </c>
      <c r="P201" t="s">
        <v>8268</v>
      </c>
      <c r="Q201" s="5">
        <f t="shared" si="20"/>
        <v>0</v>
      </c>
      <c r="R201" s="6" t="e">
        <f t="shared" si="21"/>
        <v>#DIV/0!</v>
      </c>
      <c r="S201" t="str">
        <f t="shared" si="22"/>
        <v>film &amp; video</v>
      </c>
      <c r="T201" t="str">
        <f t="shared" si="23"/>
        <v>drama</v>
      </c>
    </row>
    <row r="202" spans="1:20" ht="45" x14ac:dyDescent="0.25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s="12">
        <f t="shared" si="18"/>
        <v>41867.083368055559</v>
      </c>
      <c r="L202" s="12">
        <f t="shared" si="19"/>
        <v>41897.083368055559</v>
      </c>
      <c r="M202" t="b">
        <v>0</v>
      </c>
      <c r="N202">
        <v>18</v>
      </c>
      <c r="O202" t="b">
        <v>0</v>
      </c>
      <c r="P202" t="s">
        <v>8268</v>
      </c>
      <c r="Q202" s="5">
        <f t="shared" si="20"/>
        <v>0.26192500000000002</v>
      </c>
      <c r="R202" s="6">
        <f t="shared" si="21"/>
        <v>87.308333333333337</v>
      </c>
      <c r="S202" t="str">
        <f t="shared" si="22"/>
        <v>film &amp; video</v>
      </c>
      <c r="T202" t="str">
        <f t="shared" si="23"/>
        <v>drama</v>
      </c>
    </row>
    <row r="203" spans="1:20" ht="60" x14ac:dyDescent="0.25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s="12">
        <f t="shared" si="18"/>
        <v>42023.818622685183</v>
      </c>
      <c r="L203" s="12">
        <f t="shared" si="19"/>
        <v>42043.818622685183</v>
      </c>
      <c r="M203" t="b">
        <v>0</v>
      </c>
      <c r="N203">
        <v>7</v>
      </c>
      <c r="O203" t="b">
        <v>0</v>
      </c>
      <c r="P203" t="s">
        <v>8268</v>
      </c>
      <c r="Q203" s="5">
        <f t="shared" si="20"/>
        <v>0.58461538461538465</v>
      </c>
      <c r="R203" s="6">
        <f t="shared" si="21"/>
        <v>54.285714285714285</v>
      </c>
      <c r="S203" t="str">
        <f t="shared" si="22"/>
        <v>film &amp; video</v>
      </c>
      <c r="T203" t="str">
        <f t="shared" si="23"/>
        <v>drama</v>
      </c>
    </row>
    <row r="204" spans="1:20" x14ac:dyDescent="0.25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s="12">
        <f t="shared" si="18"/>
        <v>42255.927824074075</v>
      </c>
      <c r="L204" s="12">
        <f t="shared" si="19"/>
        <v>42285.874305555553</v>
      </c>
      <c r="M204" t="b">
        <v>0</v>
      </c>
      <c r="N204">
        <v>0</v>
      </c>
      <c r="O204" t="b">
        <v>0</v>
      </c>
      <c r="P204" t="s">
        <v>8268</v>
      </c>
      <c r="Q204" s="5">
        <f t="shared" si="20"/>
        <v>0</v>
      </c>
      <c r="R204" s="6" t="e">
        <f t="shared" si="21"/>
        <v>#DIV/0!</v>
      </c>
      <c r="S204" t="str">
        <f t="shared" si="22"/>
        <v>film &amp; video</v>
      </c>
      <c r="T204" t="str">
        <f t="shared" si="23"/>
        <v>drama</v>
      </c>
    </row>
    <row r="205" spans="1:20" ht="60" x14ac:dyDescent="0.25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s="12">
        <f t="shared" si="18"/>
        <v>41973.847962962958</v>
      </c>
      <c r="L205" s="12">
        <f t="shared" si="19"/>
        <v>42033.847962962958</v>
      </c>
      <c r="M205" t="b">
        <v>0</v>
      </c>
      <c r="N205">
        <v>8</v>
      </c>
      <c r="O205" t="b">
        <v>0</v>
      </c>
      <c r="P205" t="s">
        <v>8268</v>
      </c>
      <c r="Q205" s="5">
        <f t="shared" si="20"/>
        <v>0.2984</v>
      </c>
      <c r="R205" s="6">
        <f t="shared" si="21"/>
        <v>93.25</v>
      </c>
      <c r="S205" t="str">
        <f t="shared" si="22"/>
        <v>film &amp; video</v>
      </c>
      <c r="T205" t="str">
        <f t="shared" si="23"/>
        <v>drama</v>
      </c>
    </row>
    <row r="206" spans="1:20" ht="60" x14ac:dyDescent="0.25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s="12">
        <f t="shared" si="18"/>
        <v>42556.583368055552</v>
      </c>
      <c r="L206" s="12">
        <f t="shared" si="19"/>
        <v>42586.583368055552</v>
      </c>
      <c r="M206" t="b">
        <v>0</v>
      </c>
      <c r="N206">
        <v>1293</v>
      </c>
      <c r="O206" t="b">
        <v>0</v>
      </c>
      <c r="P206" t="s">
        <v>8268</v>
      </c>
      <c r="Q206" s="5">
        <f t="shared" si="20"/>
        <v>0.50721666666666665</v>
      </c>
      <c r="R206" s="6">
        <f t="shared" si="21"/>
        <v>117.68368136117556</v>
      </c>
      <c r="S206" t="str">
        <f t="shared" si="22"/>
        <v>film &amp; video</v>
      </c>
      <c r="T206" t="str">
        <f t="shared" si="23"/>
        <v>drama</v>
      </c>
    </row>
    <row r="207" spans="1:20" ht="45" x14ac:dyDescent="0.25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s="12">
        <f t="shared" si="18"/>
        <v>42248.632199074069</v>
      </c>
      <c r="L207" s="12">
        <f t="shared" si="19"/>
        <v>42283.632199074069</v>
      </c>
      <c r="M207" t="b">
        <v>0</v>
      </c>
      <c r="N207">
        <v>17</v>
      </c>
      <c r="O207" t="b">
        <v>0</v>
      </c>
      <c r="P207" t="s">
        <v>8268</v>
      </c>
      <c r="Q207" s="5">
        <f t="shared" si="20"/>
        <v>0.16250000000000001</v>
      </c>
      <c r="R207" s="6">
        <f t="shared" si="21"/>
        <v>76.470588235294116</v>
      </c>
      <c r="S207" t="str">
        <f t="shared" si="22"/>
        <v>film &amp; video</v>
      </c>
      <c r="T207" t="str">
        <f t="shared" si="23"/>
        <v>drama</v>
      </c>
    </row>
    <row r="208" spans="1:20" ht="45" x14ac:dyDescent="0.25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s="12">
        <f t="shared" si="18"/>
        <v>42567.004432870366</v>
      </c>
      <c r="L208" s="12">
        <f t="shared" si="19"/>
        <v>42588.004432870366</v>
      </c>
      <c r="M208" t="b">
        <v>0</v>
      </c>
      <c r="N208">
        <v>0</v>
      </c>
      <c r="O208" t="b">
        <v>0</v>
      </c>
      <c r="P208" t="s">
        <v>8268</v>
      </c>
      <c r="Q208" s="5">
        <f t="shared" si="20"/>
        <v>0</v>
      </c>
      <c r="R208" s="6" t="e">
        <f t="shared" si="21"/>
        <v>#DIV/0!</v>
      </c>
      <c r="S208" t="str">
        <f t="shared" si="22"/>
        <v>film &amp; video</v>
      </c>
      <c r="T208" t="str">
        <f t="shared" si="23"/>
        <v>drama</v>
      </c>
    </row>
    <row r="209" spans="1:20" ht="45" x14ac:dyDescent="0.25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s="12">
        <f t="shared" si="18"/>
        <v>41978.197199074071</v>
      </c>
      <c r="L209" s="12">
        <f t="shared" si="19"/>
        <v>42008.197199074071</v>
      </c>
      <c r="M209" t="b">
        <v>0</v>
      </c>
      <c r="N209">
        <v>13</v>
      </c>
      <c r="O209" t="b">
        <v>0</v>
      </c>
      <c r="P209" t="s">
        <v>8268</v>
      </c>
      <c r="Q209" s="5">
        <f t="shared" si="20"/>
        <v>0.15214285714285714</v>
      </c>
      <c r="R209" s="6">
        <f t="shared" si="21"/>
        <v>163.84615384615384</v>
      </c>
      <c r="S209" t="str">
        <f t="shared" si="22"/>
        <v>film &amp; video</v>
      </c>
      <c r="T209" t="str">
        <f t="shared" si="23"/>
        <v>drama</v>
      </c>
    </row>
    <row r="210" spans="1:20" ht="60" x14ac:dyDescent="0.25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s="12">
        <f t="shared" si="18"/>
        <v>41959.369988425926</v>
      </c>
      <c r="L210" s="12">
        <f t="shared" si="19"/>
        <v>41989.369988425926</v>
      </c>
      <c r="M210" t="b">
        <v>0</v>
      </c>
      <c r="N210">
        <v>0</v>
      </c>
      <c r="O210" t="b">
        <v>0</v>
      </c>
      <c r="P210" t="s">
        <v>8268</v>
      </c>
      <c r="Q210" s="5">
        <f t="shared" si="20"/>
        <v>0</v>
      </c>
      <c r="R210" s="6" t="e">
        <f t="shared" si="21"/>
        <v>#DIV/0!</v>
      </c>
      <c r="S210" t="str">
        <f t="shared" si="22"/>
        <v>film &amp; video</v>
      </c>
      <c r="T210" t="str">
        <f t="shared" si="23"/>
        <v>drama</v>
      </c>
    </row>
    <row r="211" spans="1:20" ht="60" x14ac:dyDescent="0.25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s="12">
        <f t="shared" si="18"/>
        <v>42165.922858796301</v>
      </c>
      <c r="L211" s="12">
        <f t="shared" si="19"/>
        <v>42195.922858796301</v>
      </c>
      <c r="M211" t="b">
        <v>0</v>
      </c>
      <c r="N211">
        <v>0</v>
      </c>
      <c r="O211" t="b">
        <v>0</v>
      </c>
      <c r="P211" t="s">
        <v>8268</v>
      </c>
      <c r="Q211" s="5">
        <f t="shared" si="20"/>
        <v>0</v>
      </c>
      <c r="R211" s="6" t="e">
        <f t="shared" si="21"/>
        <v>#DIV/0!</v>
      </c>
      <c r="S211" t="str">
        <f t="shared" si="22"/>
        <v>film &amp; video</v>
      </c>
      <c r="T211" t="str">
        <f t="shared" si="23"/>
        <v>drama</v>
      </c>
    </row>
    <row r="212" spans="1:20" ht="60" x14ac:dyDescent="0.25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s="12">
        <f t="shared" si="18"/>
        <v>42249.064722222218</v>
      </c>
      <c r="L212" s="12">
        <f t="shared" si="19"/>
        <v>42278.208333333328</v>
      </c>
      <c r="M212" t="b">
        <v>0</v>
      </c>
      <c r="N212">
        <v>33</v>
      </c>
      <c r="O212" t="b">
        <v>0</v>
      </c>
      <c r="P212" t="s">
        <v>8268</v>
      </c>
      <c r="Q212" s="5">
        <f t="shared" si="20"/>
        <v>0.2525</v>
      </c>
      <c r="R212" s="6">
        <f t="shared" si="21"/>
        <v>91.818181818181813</v>
      </c>
      <c r="S212" t="str">
        <f t="shared" si="22"/>
        <v>film &amp; video</v>
      </c>
      <c r="T212" t="str">
        <f t="shared" si="23"/>
        <v>drama</v>
      </c>
    </row>
    <row r="213" spans="1:20" ht="60" x14ac:dyDescent="0.25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s="12">
        <f t="shared" si="18"/>
        <v>42236.159918981488</v>
      </c>
      <c r="L213" s="12">
        <f t="shared" si="19"/>
        <v>42266.159918981488</v>
      </c>
      <c r="M213" t="b">
        <v>0</v>
      </c>
      <c r="N213">
        <v>12</v>
      </c>
      <c r="O213" t="b">
        <v>0</v>
      </c>
      <c r="P213" t="s">
        <v>8268</v>
      </c>
      <c r="Q213" s="5">
        <f t="shared" si="20"/>
        <v>0.44600000000000001</v>
      </c>
      <c r="R213" s="6">
        <f t="shared" si="21"/>
        <v>185.83333333333334</v>
      </c>
      <c r="S213" t="str">
        <f t="shared" si="22"/>
        <v>film &amp; video</v>
      </c>
      <c r="T213" t="str">
        <f t="shared" si="23"/>
        <v>drama</v>
      </c>
    </row>
    <row r="214" spans="1:20" ht="45" x14ac:dyDescent="0.25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s="12">
        <f t="shared" si="18"/>
        <v>42416.881018518514</v>
      </c>
      <c r="L214" s="12">
        <f t="shared" si="19"/>
        <v>42476.839351851857</v>
      </c>
      <c r="M214" t="b">
        <v>0</v>
      </c>
      <c r="N214">
        <v>1</v>
      </c>
      <c r="O214" t="b">
        <v>0</v>
      </c>
      <c r="P214" t="s">
        <v>8268</v>
      </c>
      <c r="Q214" s="5">
        <f t="shared" si="20"/>
        <v>1.5873015873015873E-4</v>
      </c>
      <c r="R214" s="6">
        <f t="shared" si="21"/>
        <v>1</v>
      </c>
      <c r="S214" t="str">
        <f t="shared" si="22"/>
        <v>film &amp; video</v>
      </c>
      <c r="T214" t="str">
        <f t="shared" si="23"/>
        <v>drama</v>
      </c>
    </row>
    <row r="215" spans="1:20" ht="45" x14ac:dyDescent="0.25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s="12">
        <f t="shared" si="18"/>
        <v>42202.594293981485</v>
      </c>
      <c r="L215" s="12">
        <f t="shared" si="19"/>
        <v>42232.587974537033</v>
      </c>
      <c r="M215" t="b">
        <v>0</v>
      </c>
      <c r="N215">
        <v>1</v>
      </c>
      <c r="O215" t="b">
        <v>0</v>
      </c>
      <c r="P215" t="s">
        <v>8268</v>
      </c>
      <c r="Q215" s="5">
        <f t="shared" si="20"/>
        <v>4.0000000000000002E-4</v>
      </c>
      <c r="R215" s="6">
        <f t="shared" si="21"/>
        <v>20</v>
      </c>
      <c r="S215" t="str">
        <f t="shared" si="22"/>
        <v>film &amp; video</v>
      </c>
      <c r="T215" t="str">
        <f t="shared" si="23"/>
        <v>drama</v>
      </c>
    </row>
    <row r="216" spans="1:20" ht="60" x14ac:dyDescent="0.25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s="12">
        <f t="shared" si="18"/>
        <v>42009.64061342593</v>
      </c>
      <c r="L216" s="12">
        <f t="shared" si="19"/>
        <v>42069.64061342593</v>
      </c>
      <c r="M216" t="b">
        <v>0</v>
      </c>
      <c r="N216">
        <v>1</v>
      </c>
      <c r="O216" t="b">
        <v>0</v>
      </c>
      <c r="P216" t="s">
        <v>8268</v>
      </c>
      <c r="Q216" s="5">
        <f t="shared" si="20"/>
        <v>8.0000000000000007E-5</v>
      </c>
      <c r="R216" s="6">
        <f t="shared" si="21"/>
        <v>1</v>
      </c>
      <c r="S216" t="str">
        <f t="shared" si="22"/>
        <v>film &amp; video</v>
      </c>
      <c r="T216" t="str">
        <f t="shared" si="23"/>
        <v>drama</v>
      </c>
    </row>
    <row r="217" spans="1:20" ht="60" x14ac:dyDescent="0.25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s="12">
        <f t="shared" si="18"/>
        <v>42375.230115740742</v>
      </c>
      <c r="L217" s="12">
        <f t="shared" si="19"/>
        <v>42417.999305555553</v>
      </c>
      <c r="M217" t="b">
        <v>0</v>
      </c>
      <c r="N217">
        <v>1</v>
      </c>
      <c r="O217" t="b">
        <v>0</v>
      </c>
      <c r="P217" t="s">
        <v>8268</v>
      </c>
      <c r="Q217" s="5">
        <f t="shared" si="20"/>
        <v>2.2727272727272726E-3</v>
      </c>
      <c r="R217" s="6">
        <f t="shared" si="21"/>
        <v>10</v>
      </c>
      <c r="S217" t="str">
        <f t="shared" si="22"/>
        <v>film &amp; video</v>
      </c>
      <c r="T217" t="str">
        <f t="shared" si="23"/>
        <v>drama</v>
      </c>
    </row>
    <row r="218" spans="1:20" ht="60" x14ac:dyDescent="0.25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s="12">
        <f t="shared" si="18"/>
        <v>42066.958761574075</v>
      </c>
      <c r="L218" s="12">
        <f t="shared" si="19"/>
        <v>42116.917094907403</v>
      </c>
      <c r="M218" t="b">
        <v>0</v>
      </c>
      <c r="N218">
        <v>84</v>
      </c>
      <c r="O218" t="b">
        <v>0</v>
      </c>
      <c r="P218" t="s">
        <v>8268</v>
      </c>
      <c r="Q218" s="5">
        <f t="shared" si="20"/>
        <v>0.55698440000000005</v>
      </c>
      <c r="R218" s="6">
        <f t="shared" si="21"/>
        <v>331.53833333333336</v>
      </c>
      <c r="S218" t="str">
        <f t="shared" si="22"/>
        <v>film &amp; video</v>
      </c>
      <c r="T218" t="str">
        <f t="shared" si="23"/>
        <v>drama</v>
      </c>
    </row>
    <row r="219" spans="1:20" x14ac:dyDescent="0.25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s="12">
        <f t="shared" si="18"/>
        <v>41970.64061342593</v>
      </c>
      <c r="L219" s="12">
        <f t="shared" si="19"/>
        <v>42001.64061342593</v>
      </c>
      <c r="M219" t="b">
        <v>0</v>
      </c>
      <c r="N219">
        <v>38</v>
      </c>
      <c r="O219" t="b">
        <v>0</v>
      </c>
      <c r="P219" t="s">
        <v>8268</v>
      </c>
      <c r="Q219" s="5">
        <f t="shared" si="20"/>
        <v>0.11942999999999999</v>
      </c>
      <c r="R219" s="6">
        <f t="shared" si="21"/>
        <v>314.28947368421052</v>
      </c>
      <c r="S219" t="str">
        <f t="shared" si="22"/>
        <v>film &amp; video</v>
      </c>
      <c r="T219" t="str">
        <f t="shared" si="23"/>
        <v>drama</v>
      </c>
    </row>
    <row r="220" spans="1:20" ht="60" x14ac:dyDescent="0.25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s="12">
        <f t="shared" si="18"/>
        <v>42079.628344907411</v>
      </c>
      <c r="L220" s="12">
        <f t="shared" si="19"/>
        <v>42139.628344907411</v>
      </c>
      <c r="M220" t="b">
        <v>0</v>
      </c>
      <c r="N220">
        <v>1</v>
      </c>
      <c r="O220" t="b">
        <v>0</v>
      </c>
      <c r="P220" t="s">
        <v>8268</v>
      </c>
      <c r="Q220" s="5">
        <f t="shared" si="20"/>
        <v>0.02</v>
      </c>
      <c r="R220" s="6">
        <f t="shared" si="21"/>
        <v>100</v>
      </c>
      <c r="S220" t="str">
        <f t="shared" si="22"/>
        <v>film &amp; video</v>
      </c>
      <c r="T220" t="str">
        <f t="shared" si="23"/>
        <v>drama</v>
      </c>
    </row>
    <row r="221" spans="1:20" ht="45" x14ac:dyDescent="0.25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s="12">
        <f t="shared" si="18"/>
        <v>42429.326678240745</v>
      </c>
      <c r="L221" s="12">
        <f t="shared" si="19"/>
        <v>42461.290972222225</v>
      </c>
      <c r="M221" t="b">
        <v>0</v>
      </c>
      <c r="N221">
        <v>76</v>
      </c>
      <c r="O221" t="b">
        <v>0</v>
      </c>
      <c r="P221" t="s">
        <v>8268</v>
      </c>
      <c r="Q221" s="5">
        <f t="shared" si="20"/>
        <v>0.17630000000000001</v>
      </c>
      <c r="R221" s="6">
        <f t="shared" si="21"/>
        <v>115.98684210526316</v>
      </c>
      <c r="S221" t="str">
        <f t="shared" si="22"/>
        <v>film &amp; video</v>
      </c>
      <c r="T221" t="str">
        <f t="shared" si="23"/>
        <v>drama</v>
      </c>
    </row>
    <row r="222" spans="1:20" ht="45" x14ac:dyDescent="0.25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s="12">
        <f t="shared" si="18"/>
        <v>42195.643865740742</v>
      </c>
      <c r="L222" s="12">
        <f t="shared" si="19"/>
        <v>42236.837499999994</v>
      </c>
      <c r="M222" t="b">
        <v>0</v>
      </c>
      <c r="N222">
        <v>3</v>
      </c>
      <c r="O222" t="b">
        <v>0</v>
      </c>
      <c r="P222" t="s">
        <v>8268</v>
      </c>
      <c r="Q222" s="5">
        <f t="shared" si="20"/>
        <v>7.1999999999999998E-3</v>
      </c>
      <c r="R222" s="6">
        <f t="shared" si="21"/>
        <v>120</v>
      </c>
      <c r="S222" t="str">
        <f t="shared" si="22"/>
        <v>film &amp; video</v>
      </c>
      <c r="T222" t="str">
        <f t="shared" si="23"/>
        <v>drama</v>
      </c>
    </row>
    <row r="223" spans="1:20" ht="30" x14ac:dyDescent="0.25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s="12">
        <f t="shared" si="18"/>
        <v>42031.837546296301</v>
      </c>
      <c r="L223" s="12">
        <f t="shared" si="19"/>
        <v>42091.79587962963</v>
      </c>
      <c r="M223" t="b">
        <v>0</v>
      </c>
      <c r="N223">
        <v>0</v>
      </c>
      <c r="O223" t="b">
        <v>0</v>
      </c>
      <c r="P223" t="s">
        <v>8268</v>
      </c>
      <c r="Q223" s="5">
        <f t="shared" si="20"/>
        <v>0</v>
      </c>
      <c r="R223" s="6" t="e">
        <f t="shared" si="21"/>
        <v>#DIV/0!</v>
      </c>
      <c r="S223" t="str">
        <f t="shared" si="22"/>
        <v>film &amp; video</v>
      </c>
      <c r="T223" t="str">
        <f t="shared" si="23"/>
        <v>drama</v>
      </c>
    </row>
    <row r="224" spans="1:20" ht="60" x14ac:dyDescent="0.25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s="12">
        <f t="shared" si="18"/>
        <v>42031.769884259258</v>
      </c>
      <c r="L224" s="12">
        <f t="shared" si="19"/>
        <v>42090.110416666663</v>
      </c>
      <c r="M224" t="b">
        <v>0</v>
      </c>
      <c r="N224">
        <v>2</v>
      </c>
      <c r="O224" t="b">
        <v>0</v>
      </c>
      <c r="P224" t="s">
        <v>8268</v>
      </c>
      <c r="Q224" s="5">
        <f t="shared" si="20"/>
        <v>0.13</v>
      </c>
      <c r="R224" s="6">
        <f t="shared" si="21"/>
        <v>65</v>
      </c>
      <c r="S224" t="str">
        <f t="shared" si="22"/>
        <v>film &amp; video</v>
      </c>
      <c r="T224" t="str">
        <f t="shared" si="23"/>
        <v>drama</v>
      </c>
    </row>
    <row r="225" spans="1:20" ht="60" x14ac:dyDescent="0.25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s="12">
        <f t="shared" si="18"/>
        <v>42482.048032407409</v>
      </c>
      <c r="L225" s="12">
        <f t="shared" si="19"/>
        <v>42512.045138888891</v>
      </c>
      <c r="M225" t="b">
        <v>0</v>
      </c>
      <c r="N225">
        <v>0</v>
      </c>
      <c r="O225" t="b">
        <v>0</v>
      </c>
      <c r="P225" t="s">
        <v>8268</v>
      </c>
      <c r="Q225" s="5">
        <f t="shared" si="20"/>
        <v>0</v>
      </c>
      <c r="R225" s="6" t="e">
        <f t="shared" si="21"/>
        <v>#DIV/0!</v>
      </c>
      <c r="S225" t="str">
        <f t="shared" si="22"/>
        <v>film &amp; video</v>
      </c>
      <c r="T225" t="str">
        <f t="shared" si="23"/>
        <v>drama</v>
      </c>
    </row>
    <row r="226" spans="1:20" ht="60" x14ac:dyDescent="0.25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s="12">
        <f t="shared" si="18"/>
        <v>42135.235254629632</v>
      </c>
      <c r="L226" s="12">
        <f t="shared" si="19"/>
        <v>42195.235254629632</v>
      </c>
      <c r="M226" t="b">
        <v>0</v>
      </c>
      <c r="N226">
        <v>0</v>
      </c>
      <c r="O226" t="b">
        <v>0</v>
      </c>
      <c r="P226" t="s">
        <v>8268</v>
      </c>
      <c r="Q226" s="5">
        <f t="shared" si="20"/>
        <v>0</v>
      </c>
      <c r="R226" s="6" t="e">
        <f t="shared" si="21"/>
        <v>#DIV/0!</v>
      </c>
      <c r="S226" t="str">
        <f t="shared" si="22"/>
        <v>film &amp; video</v>
      </c>
      <c r="T226" t="str">
        <f t="shared" si="23"/>
        <v>drama</v>
      </c>
    </row>
    <row r="227" spans="1:20" ht="45" x14ac:dyDescent="0.25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s="12">
        <f t="shared" si="18"/>
        <v>42438.961273148147</v>
      </c>
      <c r="L227" s="12">
        <f t="shared" si="19"/>
        <v>42468.919606481482</v>
      </c>
      <c r="M227" t="b">
        <v>0</v>
      </c>
      <c r="N227">
        <v>0</v>
      </c>
      <c r="O227" t="b">
        <v>0</v>
      </c>
      <c r="P227" t="s">
        <v>8268</v>
      </c>
      <c r="Q227" s="5">
        <f t="shared" si="20"/>
        <v>0</v>
      </c>
      <c r="R227" s="6" t="e">
        <f t="shared" si="21"/>
        <v>#DIV/0!</v>
      </c>
      <c r="S227" t="str">
        <f t="shared" si="22"/>
        <v>film &amp; video</v>
      </c>
      <c r="T227" t="str">
        <f t="shared" si="23"/>
        <v>drama</v>
      </c>
    </row>
    <row r="228" spans="1:20" ht="45" x14ac:dyDescent="0.25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s="12">
        <f t="shared" si="18"/>
        <v>42106.666018518517</v>
      </c>
      <c r="L228" s="12">
        <f t="shared" si="19"/>
        <v>42155.395138888889</v>
      </c>
      <c r="M228" t="b">
        <v>0</v>
      </c>
      <c r="N228">
        <v>2</v>
      </c>
      <c r="O228" t="b">
        <v>0</v>
      </c>
      <c r="P228" t="s">
        <v>8268</v>
      </c>
      <c r="Q228" s="5">
        <f t="shared" si="20"/>
        <v>8.6206896551724137E-3</v>
      </c>
      <c r="R228" s="6">
        <f t="shared" si="21"/>
        <v>125</v>
      </c>
      <c r="S228" t="str">
        <f t="shared" si="22"/>
        <v>film &amp; video</v>
      </c>
      <c r="T228" t="str">
        <f t="shared" si="23"/>
        <v>drama</v>
      </c>
    </row>
    <row r="229" spans="1:20" ht="45" x14ac:dyDescent="0.25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s="12">
        <f t="shared" si="18"/>
        <v>42164.893993055557</v>
      </c>
      <c r="L229" s="12">
        <f t="shared" si="19"/>
        <v>42194.893993055557</v>
      </c>
      <c r="M229" t="b">
        <v>0</v>
      </c>
      <c r="N229">
        <v>0</v>
      </c>
      <c r="O229" t="b">
        <v>0</v>
      </c>
      <c r="P229" t="s">
        <v>8268</v>
      </c>
      <c r="Q229" s="5">
        <f t="shared" si="20"/>
        <v>0</v>
      </c>
      <c r="R229" s="6" t="e">
        <f t="shared" si="21"/>
        <v>#DIV/0!</v>
      </c>
      <c r="S229" t="str">
        <f t="shared" si="22"/>
        <v>film &amp; video</v>
      </c>
      <c r="T229" t="str">
        <f t="shared" si="23"/>
        <v>drama</v>
      </c>
    </row>
    <row r="230" spans="1:20" ht="30" x14ac:dyDescent="0.25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s="12">
        <f t="shared" si="18"/>
        <v>42096.686400462961</v>
      </c>
      <c r="L230" s="12">
        <f t="shared" si="19"/>
        <v>42156.686400462961</v>
      </c>
      <c r="M230" t="b">
        <v>0</v>
      </c>
      <c r="N230">
        <v>0</v>
      </c>
      <c r="O230" t="b">
        <v>0</v>
      </c>
      <c r="P230" t="s">
        <v>8268</v>
      </c>
      <c r="Q230" s="5">
        <f t="shared" si="20"/>
        <v>0</v>
      </c>
      <c r="R230" s="6" t="e">
        <f t="shared" si="21"/>
        <v>#DIV/0!</v>
      </c>
      <c r="S230" t="str">
        <f t="shared" si="22"/>
        <v>film &amp; video</v>
      </c>
      <c r="T230" t="str">
        <f t="shared" si="23"/>
        <v>drama</v>
      </c>
    </row>
    <row r="231" spans="1:20" ht="60" x14ac:dyDescent="0.25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s="12">
        <f t="shared" si="18"/>
        <v>42383.933993055558</v>
      </c>
      <c r="L231" s="12">
        <f t="shared" si="19"/>
        <v>42413.933993055558</v>
      </c>
      <c r="M231" t="b">
        <v>0</v>
      </c>
      <c r="N231">
        <v>0</v>
      </c>
      <c r="O231" t="b">
        <v>0</v>
      </c>
      <c r="P231" t="s">
        <v>8268</v>
      </c>
      <c r="Q231" s="5">
        <f t="shared" si="20"/>
        <v>0</v>
      </c>
      <c r="R231" s="6" t="e">
        <f t="shared" si="21"/>
        <v>#DIV/0!</v>
      </c>
      <c r="S231" t="str">
        <f t="shared" si="22"/>
        <v>film &amp; video</v>
      </c>
      <c r="T231" t="str">
        <f t="shared" si="23"/>
        <v>drama</v>
      </c>
    </row>
    <row r="232" spans="1:20" ht="60" x14ac:dyDescent="0.25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s="12">
        <f t="shared" si="18"/>
        <v>42129.777210648142</v>
      </c>
      <c r="L232" s="12">
        <f t="shared" si="19"/>
        <v>42159.777210648142</v>
      </c>
      <c r="M232" t="b">
        <v>0</v>
      </c>
      <c r="N232">
        <v>2</v>
      </c>
      <c r="O232" t="b">
        <v>0</v>
      </c>
      <c r="P232" t="s">
        <v>8268</v>
      </c>
      <c r="Q232" s="5">
        <f t="shared" si="20"/>
        <v>4.0000000000000001E-3</v>
      </c>
      <c r="R232" s="6">
        <f t="shared" si="21"/>
        <v>30</v>
      </c>
      <c r="S232" t="str">
        <f t="shared" si="22"/>
        <v>film &amp; video</v>
      </c>
      <c r="T232" t="str">
        <f t="shared" si="23"/>
        <v>drama</v>
      </c>
    </row>
    <row r="233" spans="1:20" ht="60" x14ac:dyDescent="0.25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s="12">
        <f t="shared" si="18"/>
        <v>42341.958923611113</v>
      </c>
      <c r="L233" s="12">
        <f t="shared" si="19"/>
        <v>42371.958923611113</v>
      </c>
      <c r="M233" t="b">
        <v>0</v>
      </c>
      <c r="N233">
        <v>0</v>
      </c>
      <c r="O233" t="b">
        <v>0</v>
      </c>
      <c r="P233" t="s">
        <v>8268</v>
      </c>
      <c r="Q233" s="5">
        <f t="shared" si="20"/>
        <v>0</v>
      </c>
      <c r="R233" s="6" t="e">
        <f t="shared" si="21"/>
        <v>#DIV/0!</v>
      </c>
      <c r="S233" t="str">
        <f t="shared" si="22"/>
        <v>film &amp; video</v>
      </c>
      <c r="T233" t="str">
        <f t="shared" si="23"/>
        <v>drama</v>
      </c>
    </row>
    <row r="234" spans="1:20" ht="60" x14ac:dyDescent="0.25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s="12">
        <f t="shared" si="18"/>
        <v>42032.82576388889</v>
      </c>
      <c r="L234" s="12">
        <f t="shared" si="19"/>
        <v>42062.82576388889</v>
      </c>
      <c r="M234" t="b">
        <v>0</v>
      </c>
      <c r="N234">
        <v>7</v>
      </c>
      <c r="O234" t="b">
        <v>0</v>
      </c>
      <c r="P234" t="s">
        <v>8268</v>
      </c>
      <c r="Q234" s="5">
        <f t="shared" si="20"/>
        <v>2.75E-2</v>
      </c>
      <c r="R234" s="6">
        <f t="shared" si="21"/>
        <v>15.714285714285714</v>
      </c>
      <c r="S234" t="str">
        <f t="shared" si="22"/>
        <v>film &amp; video</v>
      </c>
      <c r="T234" t="str">
        <f t="shared" si="23"/>
        <v>drama</v>
      </c>
    </row>
    <row r="235" spans="1:20" ht="45" x14ac:dyDescent="0.25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s="12">
        <f t="shared" si="18"/>
        <v>42612.911712962959</v>
      </c>
      <c r="L235" s="12">
        <f t="shared" si="19"/>
        <v>42642.911712962959</v>
      </c>
      <c r="M235" t="b">
        <v>0</v>
      </c>
      <c r="N235">
        <v>0</v>
      </c>
      <c r="O235" t="b">
        <v>0</v>
      </c>
      <c r="P235" t="s">
        <v>8268</v>
      </c>
      <c r="Q235" s="5">
        <f t="shared" si="20"/>
        <v>0</v>
      </c>
      <c r="R235" s="6" t="e">
        <f t="shared" si="21"/>
        <v>#DIV/0!</v>
      </c>
      <c r="S235" t="str">
        <f t="shared" si="22"/>
        <v>film &amp; video</v>
      </c>
      <c r="T235" t="str">
        <f t="shared" si="23"/>
        <v>drama</v>
      </c>
    </row>
    <row r="236" spans="1:20" ht="60" x14ac:dyDescent="0.25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s="12">
        <f t="shared" si="18"/>
        <v>42136.035405092596</v>
      </c>
      <c r="L236" s="12">
        <f t="shared" si="19"/>
        <v>42176.035405092596</v>
      </c>
      <c r="M236" t="b">
        <v>0</v>
      </c>
      <c r="N236">
        <v>5</v>
      </c>
      <c r="O236" t="b">
        <v>0</v>
      </c>
      <c r="P236" t="s">
        <v>8268</v>
      </c>
      <c r="Q236" s="5">
        <f t="shared" si="20"/>
        <v>0.40100000000000002</v>
      </c>
      <c r="R236" s="6">
        <f t="shared" si="21"/>
        <v>80.2</v>
      </c>
      <c r="S236" t="str">
        <f t="shared" si="22"/>
        <v>film &amp; video</v>
      </c>
      <c r="T236" t="str">
        <f t="shared" si="23"/>
        <v>drama</v>
      </c>
    </row>
    <row r="237" spans="1:20" ht="45" x14ac:dyDescent="0.25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s="12">
        <f t="shared" si="18"/>
        <v>42164.908530092594</v>
      </c>
      <c r="L237" s="12">
        <f t="shared" si="19"/>
        <v>42194.908530092594</v>
      </c>
      <c r="M237" t="b">
        <v>0</v>
      </c>
      <c r="N237">
        <v>0</v>
      </c>
      <c r="O237" t="b">
        <v>0</v>
      </c>
      <c r="P237" t="s">
        <v>8268</v>
      </c>
      <c r="Q237" s="5">
        <f t="shared" si="20"/>
        <v>0</v>
      </c>
      <c r="R237" s="6" t="e">
        <f t="shared" si="21"/>
        <v>#DIV/0!</v>
      </c>
      <c r="S237" t="str">
        <f t="shared" si="22"/>
        <v>film &amp; video</v>
      </c>
      <c r="T237" t="str">
        <f t="shared" si="23"/>
        <v>drama</v>
      </c>
    </row>
    <row r="238" spans="1:20" ht="60" x14ac:dyDescent="0.25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s="12">
        <f t="shared" si="18"/>
        <v>42321.08447916666</v>
      </c>
      <c r="L238" s="12">
        <f t="shared" si="19"/>
        <v>42374</v>
      </c>
      <c r="M238" t="b">
        <v>0</v>
      </c>
      <c r="N238">
        <v>0</v>
      </c>
      <c r="O238" t="b">
        <v>0</v>
      </c>
      <c r="P238" t="s">
        <v>8268</v>
      </c>
      <c r="Q238" s="5">
        <f t="shared" si="20"/>
        <v>0</v>
      </c>
      <c r="R238" s="6" t="e">
        <f t="shared" si="21"/>
        <v>#DIV/0!</v>
      </c>
      <c r="S238" t="str">
        <f t="shared" si="22"/>
        <v>film &amp; video</v>
      </c>
      <c r="T238" t="str">
        <f t="shared" si="23"/>
        <v>drama</v>
      </c>
    </row>
    <row r="239" spans="1:20" ht="30" x14ac:dyDescent="0.25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s="12">
        <f t="shared" si="18"/>
        <v>42377.577187499999</v>
      </c>
      <c r="L239" s="12">
        <f t="shared" si="19"/>
        <v>42437.577187499999</v>
      </c>
      <c r="M239" t="b">
        <v>0</v>
      </c>
      <c r="N239">
        <v>1</v>
      </c>
      <c r="O239" t="b">
        <v>0</v>
      </c>
      <c r="P239" t="s">
        <v>8268</v>
      </c>
      <c r="Q239" s="5">
        <f t="shared" si="20"/>
        <v>3.3333333333333335E-3</v>
      </c>
      <c r="R239" s="6">
        <f t="shared" si="21"/>
        <v>50</v>
      </c>
      <c r="S239" t="str">
        <f t="shared" si="22"/>
        <v>film &amp; video</v>
      </c>
      <c r="T239" t="str">
        <f t="shared" si="23"/>
        <v>drama</v>
      </c>
    </row>
    <row r="240" spans="1:20" ht="60" x14ac:dyDescent="0.25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s="12">
        <f t="shared" si="18"/>
        <v>42713.962499999994</v>
      </c>
      <c r="L240" s="12">
        <f t="shared" si="19"/>
        <v>42734.375</v>
      </c>
      <c r="M240" t="b">
        <v>0</v>
      </c>
      <c r="N240">
        <v>0</v>
      </c>
      <c r="O240" t="b">
        <v>0</v>
      </c>
      <c r="P240" t="s">
        <v>8268</v>
      </c>
      <c r="Q240" s="5">
        <f t="shared" si="20"/>
        <v>0</v>
      </c>
      <c r="R240" s="6" t="e">
        <f t="shared" si="21"/>
        <v>#DIV/0!</v>
      </c>
      <c r="S240" t="str">
        <f t="shared" si="22"/>
        <v>film &amp; video</v>
      </c>
      <c r="T240" t="str">
        <f t="shared" si="23"/>
        <v>drama</v>
      </c>
    </row>
    <row r="241" spans="1:20" ht="45" x14ac:dyDescent="0.25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s="12">
        <f t="shared" si="18"/>
        <v>42297.110300925924</v>
      </c>
      <c r="L241" s="12">
        <f t="shared" si="19"/>
        <v>42316.5</v>
      </c>
      <c r="M241" t="b">
        <v>0</v>
      </c>
      <c r="N241">
        <v>5</v>
      </c>
      <c r="O241" t="b">
        <v>0</v>
      </c>
      <c r="P241" t="s">
        <v>8268</v>
      </c>
      <c r="Q241" s="5">
        <f t="shared" si="20"/>
        <v>0.25</v>
      </c>
      <c r="R241" s="6">
        <f t="shared" si="21"/>
        <v>50</v>
      </c>
      <c r="S241" t="str">
        <f t="shared" si="22"/>
        <v>film &amp; video</v>
      </c>
      <c r="T241" t="str">
        <f t="shared" si="23"/>
        <v>drama</v>
      </c>
    </row>
    <row r="242" spans="1:20" ht="60" x14ac:dyDescent="0.25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s="12">
        <f t="shared" si="18"/>
        <v>41354.708460648151</v>
      </c>
      <c r="L242" s="12">
        <f t="shared" si="19"/>
        <v>41399.708460648151</v>
      </c>
      <c r="M242" t="b">
        <v>1</v>
      </c>
      <c r="N242">
        <v>137</v>
      </c>
      <c r="O242" t="b">
        <v>1</v>
      </c>
      <c r="P242" t="s">
        <v>8269</v>
      </c>
      <c r="Q242" s="5">
        <f t="shared" si="20"/>
        <v>1.0763413333333334</v>
      </c>
      <c r="R242" s="6">
        <f t="shared" si="21"/>
        <v>117.84759124087591</v>
      </c>
      <c r="S242" t="str">
        <f t="shared" si="22"/>
        <v>film &amp; video</v>
      </c>
      <c r="T242" t="str">
        <f t="shared" si="23"/>
        <v>documentary</v>
      </c>
    </row>
    <row r="243" spans="1:20" ht="60" x14ac:dyDescent="0.25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s="12">
        <f t="shared" si="18"/>
        <v>41949.697962962964</v>
      </c>
      <c r="L243" s="12">
        <f t="shared" si="19"/>
        <v>41994.697962962964</v>
      </c>
      <c r="M243" t="b">
        <v>1</v>
      </c>
      <c r="N243">
        <v>376</v>
      </c>
      <c r="O243" t="b">
        <v>1</v>
      </c>
      <c r="P243" t="s">
        <v>8269</v>
      </c>
      <c r="Q243" s="5">
        <f t="shared" si="20"/>
        <v>1.1263736263736264</v>
      </c>
      <c r="R243" s="6">
        <f t="shared" si="21"/>
        <v>109.04255319148936</v>
      </c>
      <c r="S243" t="str">
        <f t="shared" si="22"/>
        <v>film &amp; video</v>
      </c>
      <c r="T243" t="str">
        <f t="shared" si="23"/>
        <v>documentary</v>
      </c>
    </row>
    <row r="244" spans="1:20" ht="45" x14ac:dyDescent="0.25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s="12">
        <f t="shared" si="18"/>
        <v>40862.492939814816</v>
      </c>
      <c r="L244" s="12">
        <f t="shared" si="19"/>
        <v>40897.492939814816</v>
      </c>
      <c r="M244" t="b">
        <v>1</v>
      </c>
      <c r="N244">
        <v>202</v>
      </c>
      <c r="O244" t="b">
        <v>1</v>
      </c>
      <c r="P244" t="s">
        <v>8269</v>
      </c>
      <c r="Q244" s="5">
        <f t="shared" si="20"/>
        <v>1.1346153846153846</v>
      </c>
      <c r="R244" s="6">
        <f t="shared" si="21"/>
        <v>73.019801980198025</v>
      </c>
      <c r="S244" t="str">
        <f t="shared" si="22"/>
        <v>film &amp; video</v>
      </c>
      <c r="T244" t="str">
        <f t="shared" si="23"/>
        <v>documentary</v>
      </c>
    </row>
    <row r="245" spans="1:20" ht="45" x14ac:dyDescent="0.25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s="12">
        <f t="shared" si="18"/>
        <v>41662.047500000001</v>
      </c>
      <c r="L245" s="12">
        <f t="shared" si="19"/>
        <v>41692.047500000001</v>
      </c>
      <c r="M245" t="b">
        <v>1</v>
      </c>
      <c r="N245">
        <v>328</v>
      </c>
      <c r="O245" t="b">
        <v>1</v>
      </c>
      <c r="P245" t="s">
        <v>8269</v>
      </c>
      <c r="Q245" s="5">
        <f t="shared" si="20"/>
        <v>1.0259199999999999</v>
      </c>
      <c r="R245" s="6">
        <f t="shared" si="21"/>
        <v>78.195121951219505</v>
      </c>
      <c r="S245" t="str">
        <f t="shared" si="22"/>
        <v>film &amp; video</v>
      </c>
      <c r="T245" t="str">
        <f t="shared" si="23"/>
        <v>documentary</v>
      </c>
    </row>
    <row r="246" spans="1:20" ht="60" x14ac:dyDescent="0.25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s="12">
        <f t="shared" si="18"/>
        <v>40213.323599537034</v>
      </c>
      <c r="L246" s="12">
        <f t="shared" si="19"/>
        <v>40253.29583333333</v>
      </c>
      <c r="M246" t="b">
        <v>1</v>
      </c>
      <c r="N246">
        <v>84</v>
      </c>
      <c r="O246" t="b">
        <v>1</v>
      </c>
      <c r="P246" t="s">
        <v>8269</v>
      </c>
      <c r="Q246" s="5">
        <f t="shared" si="20"/>
        <v>1.1375714285714287</v>
      </c>
      <c r="R246" s="6">
        <f t="shared" si="21"/>
        <v>47.398809523809526</v>
      </c>
      <c r="S246" t="str">
        <f t="shared" si="22"/>
        <v>film &amp; video</v>
      </c>
      <c r="T246" t="str">
        <f t="shared" si="23"/>
        <v>documentary</v>
      </c>
    </row>
    <row r="247" spans="1:20" ht="60" x14ac:dyDescent="0.25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s="12">
        <f t="shared" si="18"/>
        <v>41107.053067129629</v>
      </c>
      <c r="L247" s="12">
        <f t="shared" si="19"/>
        <v>41137.053067129629</v>
      </c>
      <c r="M247" t="b">
        <v>1</v>
      </c>
      <c r="N247">
        <v>96</v>
      </c>
      <c r="O247" t="b">
        <v>1</v>
      </c>
      <c r="P247" t="s">
        <v>8269</v>
      </c>
      <c r="Q247" s="5">
        <f t="shared" si="20"/>
        <v>1.0371999999999999</v>
      </c>
      <c r="R247" s="6">
        <f t="shared" si="21"/>
        <v>54.020833333333336</v>
      </c>
      <c r="S247" t="str">
        <f t="shared" si="22"/>
        <v>film &amp; video</v>
      </c>
      <c r="T247" t="str">
        <f t="shared" si="23"/>
        <v>documentary</v>
      </c>
    </row>
    <row r="248" spans="1:20" ht="45" x14ac:dyDescent="0.25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s="12">
        <f t="shared" si="18"/>
        <v>40480.363483796296</v>
      </c>
      <c r="L248" s="12">
        <f t="shared" si="19"/>
        <v>40530.405150462961</v>
      </c>
      <c r="M248" t="b">
        <v>1</v>
      </c>
      <c r="N248">
        <v>223</v>
      </c>
      <c r="O248" t="b">
        <v>1</v>
      </c>
      <c r="P248" t="s">
        <v>8269</v>
      </c>
      <c r="Q248" s="5">
        <f t="shared" si="20"/>
        <v>3.0546000000000002</v>
      </c>
      <c r="R248" s="6">
        <f t="shared" si="21"/>
        <v>68.488789237668158</v>
      </c>
      <c r="S248" t="str">
        <f t="shared" si="22"/>
        <v>film &amp; video</v>
      </c>
      <c r="T248" t="str">
        <f t="shared" si="23"/>
        <v>documentary</v>
      </c>
    </row>
    <row r="249" spans="1:20" ht="60" x14ac:dyDescent="0.25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s="12">
        <f t="shared" si="18"/>
        <v>40430.604328703703</v>
      </c>
      <c r="L249" s="12">
        <f t="shared" si="19"/>
        <v>40467.152083333334</v>
      </c>
      <c r="M249" t="b">
        <v>1</v>
      </c>
      <c r="N249">
        <v>62</v>
      </c>
      <c r="O249" t="b">
        <v>1</v>
      </c>
      <c r="P249" t="s">
        <v>8269</v>
      </c>
      <c r="Q249" s="5">
        <f t="shared" si="20"/>
        <v>1.341</v>
      </c>
      <c r="R249" s="6">
        <f t="shared" si="21"/>
        <v>108.14516129032258</v>
      </c>
      <c r="S249" t="str">
        <f t="shared" si="22"/>
        <v>film &amp; video</v>
      </c>
      <c r="T249" t="str">
        <f t="shared" si="23"/>
        <v>documentary</v>
      </c>
    </row>
    <row r="250" spans="1:20" ht="60" x14ac:dyDescent="0.25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s="12">
        <f t="shared" si="18"/>
        <v>40870.774409722224</v>
      </c>
      <c r="L250" s="12">
        <f t="shared" si="19"/>
        <v>40915.774409722224</v>
      </c>
      <c r="M250" t="b">
        <v>1</v>
      </c>
      <c r="N250">
        <v>146</v>
      </c>
      <c r="O250" t="b">
        <v>1</v>
      </c>
      <c r="P250" t="s">
        <v>8269</v>
      </c>
      <c r="Q250" s="5">
        <f t="shared" si="20"/>
        <v>1.0133294117647058</v>
      </c>
      <c r="R250" s="6">
        <f t="shared" si="21"/>
        <v>589.95205479452056</v>
      </c>
      <c r="S250" t="str">
        <f t="shared" si="22"/>
        <v>film &amp; video</v>
      </c>
      <c r="T250" t="str">
        <f t="shared" si="23"/>
        <v>documentary</v>
      </c>
    </row>
    <row r="251" spans="1:20" ht="60" x14ac:dyDescent="0.25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s="12">
        <f t="shared" si="18"/>
        <v>40332.923842592594</v>
      </c>
      <c r="L251" s="12">
        <f t="shared" si="19"/>
        <v>40412.736111111109</v>
      </c>
      <c r="M251" t="b">
        <v>1</v>
      </c>
      <c r="N251">
        <v>235</v>
      </c>
      <c r="O251" t="b">
        <v>1</v>
      </c>
      <c r="P251" t="s">
        <v>8269</v>
      </c>
      <c r="Q251" s="5">
        <f t="shared" si="20"/>
        <v>1.1292</v>
      </c>
      <c r="R251" s="6">
        <f t="shared" si="21"/>
        <v>48.051063829787232</v>
      </c>
      <c r="S251" t="str">
        <f t="shared" si="22"/>
        <v>film &amp; video</v>
      </c>
      <c r="T251" t="str">
        <f t="shared" si="23"/>
        <v>documentary</v>
      </c>
    </row>
    <row r="252" spans="1:20" ht="60" x14ac:dyDescent="0.25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s="12">
        <f t="shared" si="18"/>
        <v>41401.565868055557</v>
      </c>
      <c r="L252" s="12">
        <f t="shared" si="19"/>
        <v>41431.565868055557</v>
      </c>
      <c r="M252" t="b">
        <v>1</v>
      </c>
      <c r="N252">
        <v>437</v>
      </c>
      <c r="O252" t="b">
        <v>1</v>
      </c>
      <c r="P252" t="s">
        <v>8269</v>
      </c>
      <c r="Q252" s="5">
        <f t="shared" si="20"/>
        <v>1.0558333333333334</v>
      </c>
      <c r="R252" s="6">
        <f t="shared" si="21"/>
        <v>72.482837528604122</v>
      </c>
      <c r="S252" t="str">
        <f t="shared" si="22"/>
        <v>film &amp; video</v>
      </c>
      <c r="T252" t="str">
        <f t="shared" si="23"/>
        <v>documentary</v>
      </c>
    </row>
    <row r="253" spans="1:20" ht="45" x14ac:dyDescent="0.25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s="12">
        <f t="shared" si="18"/>
        <v>41013.787569444445</v>
      </c>
      <c r="L253" s="12">
        <f t="shared" si="19"/>
        <v>41045.791666666664</v>
      </c>
      <c r="M253" t="b">
        <v>1</v>
      </c>
      <c r="N253">
        <v>77</v>
      </c>
      <c r="O253" t="b">
        <v>1</v>
      </c>
      <c r="P253" t="s">
        <v>8269</v>
      </c>
      <c r="Q253" s="5">
        <f t="shared" si="20"/>
        <v>1.2557142857142858</v>
      </c>
      <c r="R253" s="6">
        <f t="shared" si="21"/>
        <v>57.077922077922075</v>
      </c>
      <c r="S253" t="str">
        <f t="shared" si="22"/>
        <v>film &amp; video</v>
      </c>
      <c r="T253" t="str">
        <f t="shared" si="23"/>
        <v>documentary</v>
      </c>
    </row>
    <row r="254" spans="1:20" ht="45" x14ac:dyDescent="0.25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s="12">
        <f t="shared" si="18"/>
        <v>40266.662708333337</v>
      </c>
      <c r="L254" s="12">
        <f t="shared" si="19"/>
        <v>40330.165972222225</v>
      </c>
      <c r="M254" t="b">
        <v>1</v>
      </c>
      <c r="N254">
        <v>108</v>
      </c>
      <c r="O254" t="b">
        <v>1</v>
      </c>
      <c r="P254" t="s">
        <v>8269</v>
      </c>
      <c r="Q254" s="5">
        <f t="shared" si="20"/>
        <v>1.8455999999999999</v>
      </c>
      <c r="R254" s="6">
        <f t="shared" si="21"/>
        <v>85.444444444444443</v>
      </c>
      <c r="S254" t="str">
        <f t="shared" si="22"/>
        <v>film &amp; video</v>
      </c>
      <c r="T254" t="str">
        <f t="shared" si="23"/>
        <v>documentary</v>
      </c>
    </row>
    <row r="255" spans="1:20" ht="60" x14ac:dyDescent="0.25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s="12">
        <f t="shared" si="18"/>
        <v>40924.650868055556</v>
      </c>
      <c r="L255" s="12">
        <f t="shared" si="19"/>
        <v>40954.650868055556</v>
      </c>
      <c r="M255" t="b">
        <v>1</v>
      </c>
      <c r="N255">
        <v>7</v>
      </c>
      <c r="O255" t="b">
        <v>1</v>
      </c>
      <c r="P255" t="s">
        <v>8269</v>
      </c>
      <c r="Q255" s="5">
        <f t="shared" si="20"/>
        <v>1.0073333333333334</v>
      </c>
      <c r="R255" s="6">
        <f t="shared" si="21"/>
        <v>215.85714285714286</v>
      </c>
      <c r="S255" t="str">
        <f t="shared" si="22"/>
        <v>film &amp; video</v>
      </c>
      <c r="T255" t="str">
        <f t="shared" si="23"/>
        <v>documentary</v>
      </c>
    </row>
    <row r="256" spans="1:20" ht="45" x14ac:dyDescent="0.25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s="12">
        <f t="shared" si="18"/>
        <v>42263.952662037031</v>
      </c>
      <c r="L256" s="12">
        <f t="shared" si="19"/>
        <v>42294.083333333328</v>
      </c>
      <c r="M256" t="b">
        <v>1</v>
      </c>
      <c r="N256">
        <v>314</v>
      </c>
      <c r="O256" t="b">
        <v>1</v>
      </c>
      <c r="P256" t="s">
        <v>8269</v>
      </c>
      <c r="Q256" s="5">
        <f t="shared" si="20"/>
        <v>1.1694724999999999</v>
      </c>
      <c r="R256" s="6">
        <f t="shared" si="21"/>
        <v>89.38643312101911</v>
      </c>
      <c r="S256" t="str">
        <f t="shared" si="22"/>
        <v>film &amp; video</v>
      </c>
      <c r="T256" t="str">
        <f t="shared" si="23"/>
        <v>documentary</v>
      </c>
    </row>
    <row r="257" spans="1:20" ht="30" x14ac:dyDescent="0.25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s="12">
        <f t="shared" si="18"/>
        <v>40588.526412037041</v>
      </c>
      <c r="L257" s="12">
        <f t="shared" si="19"/>
        <v>40618.48474537037</v>
      </c>
      <c r="M257" t="b">
        <v>1</v>
      </c>
      <c r="N257">
        <v>188</v>
      </c>
      <c r="O257" t="b">
        <v>1</v>
      </c>
      <c r="P257" t="s">
        <v>8269</v>
      </c>
      <c r="Q257" s="5">
        <f t="shared" si="20"/>
        <v>1.0673325</v>
      </c>
      <c r="R257" s="6">
        <f t="shared" si="21"/>
        <v>45.418404255319146</v>
      </c>
      <c r="S257" t="str">
        <f t="shared" si="22"/>
        <v>film &amp; video</v>
      </c>
      <c r="T257" t="str">
        <f t="shared" si="23"/>
        <v>documentary</v>
      </c>
    </row>
    <row r="258" spans="1:20" ht="60" x14ac:dyDescent="0.25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s="12">
        <f t="shared" ref="K258:K321" si="24">(((J258/60)/60)/24)+DATE(1970,1,1)</f>
        <v>41319.769293981481</v>
      </c>
      <c r="L258" s="12">
        <f t="shared" ref="L258:L321" si="25">(((I258/60)/60)/24)+DATE(1970,1,1)</f>
        <v>41349.769293981481</v>
      </c>
      <c r="M258" t="b">
        <v>1</v>
      </c>
      <c r="N258">
        <v>275</v>
      </c>
      <c r="O258" t="b">
        <v>1</v>
      </c>
      <c r="P258" t="s">
        <v>8269</v>
      </c>
      <c r="Q258" s="5">
        <f t="shared" ref="Q258:Q321" si="26">E258/D258</f>
        <v>1.391</v>
      </c>
      <c r="R258" s="6">
        <f t="shared" ref="R258:R321" si="27">E258/N258</f>
        <v>65.756363636363631</v>
      </c>
      <c r="S258" t="str">
        <f t="shared" ref="S258:S321" si="28">LEFT(P258,FIND("/",P258,1)-1)</f>
        <v>film &amp; video</v>
      </c>
      <c r="T258" t="str">
        <f t="shared" ref="T258:T321" si="29">MID(P258,FIND("/",P258,1)+1,LEN(P257))</f>
        <v>documentary</v>
      </c>
    </row>
    <row r="259" spans="1:20" ht="60" x14ac:dyDescent="0.25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s="12">
        <f t="shared" si="24"/>
        <v>42479.626875000002</v>
      </c>
      <c r="L259" s="12">
        <f t="shared" si="25"/>
        <v>42509.626875000002</v>
      </c>
      <c r="M259" t="b">
        <v>1</v>
      </c>
      <c r="N259">
        <v>560</v>
      </c>
      <c r="O259" t="b">
        <v>1</v>
      </c>
      <c r="P259" t="s">
        <v>8269</v>
      </c>
      <c r="Q259" s="5">
        <f t="shared" si="26"/>
        <v>1.0672648571428571</v>
      </c>
      <c r="R259" s="6">
        <f t="shared" si="27"/>
        <v>66.70405357142856</v>
      </c>
      <c r="S259" t="str">
        <f t="shared" si="28"/>
        <v>film &amp; video</v>
      </c>
      <c r="T259" t="str">
        <f t="shared" si="29"/>
        <v>documentary</v>
      </c>
    </row>
    <row r="260" spans="1:20" ht="60" x14ac:dyDescent="0.25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s="12">
        <f t="shared" si="24"/>
        <v>40682.051689814813</v>
      </c>
      <c r="L260" s="12">
        <f t="shared" si="25"/>
        <v>40712.051689814813</v>
      </c>
      <c r="M260" t="b">
        <v>1</v>
      </c>
      <c r="N260">
        <v>688</v>
      </c>
      <c r="O260" t="b">
        <v>1</v>
      </c>
      <c r="P260" t="s">
        <v>8269</v>
      </c>
      <c r="Q260" s="5">
        <f t="shared" si="26"/>
        <v>1.9114</v>
      </c>
      <c r="R260" s="6">
        <f t="shared" si="27"/>
        <v>83.345930232558146</v>
      </c>
      <c r="S260" t="str">
        <f t="shared" si="28"/>
        <v>film &amp; video</v>
      </c>
      <c r="T260" t="str">
        <f t="shared" si="29"/>
        <v>documentary</v>
      </c>
    </row>
    <row r="261" spans="1:20" ht="60" x14ac:dyDescent="0.25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s="12">
        <f t="shared" si="24"/>
        <v>42072.738067129627</v>
      </c>
      <c r="L261" s="12">
        <f t="shared" si="25"/>
        <v>42102.738067129627</v>
      </c>
      <c r="M261" t="b">
        <v>1</v>
      </c>
      <c r="N261">
        <v>942</v>
      </c>
      <c r="O261" t="b">
        <v>1</v>
      </c>
      <c r="P261" t="s">
        <v>8269</v>
      </c>
      <c r="Q261" s="5">
        <f t="shared" si="26"/>
        <v>1.3193789333333332</v>
      </c>
      <c r="R261" s="6">
        <f t="shared" si="27"/>
        <v>105.04609341825902</v>
      </c>
      <c r="S261" t="str">
        <f t="shared" si="28"/>
        <v>film &amp; video</v>
      </c>
      <c r="T261" t="str">
        <f t="shared" si="29"/>
        <v>documentary</v>
      </c>
    </row>
    <row r="262" spans="1:20" ht="45" x14ac:dyDescent="0.25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s="12">
        <f t="shared" si="24"/>
        <v>40330.755543981482</v>
      </c>
      <c r="L262" s="12">
        <f t="shared" si="25"/>
        <v>40376.415972222225</v>
      </c>
      <c r="M262" t="b">
        <v>1</v>
      </c>
      <c r="N262">
        <v>88</v>
      </c>
      <c r="O262" t="b">
        <v>1</v>
      </c>
      <c r="P262" t="s">
        <v>8269</v>
      </c>
      <c r="Q262" s="5">
        <f t="shared" si="26"/>
        <v>1.0640000000000001</v>
      </c>
      <c r="R262" s="6">
        <f t="shared" si="27"/>
        <v>120.90909090909091</v>
      </c>
      <c r="S262" t="str">
        <f t="shared" si="28"/>
        <v>film &amp; video</v>
      </c>
      <c r="T262" t="str">
        <f t="shared" si="29"/>
        <v>documentary</v>
      </c>
    </row>
    <row r="263" spans="1:20" ht="45" x14ac:dyDescent="0.25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s="12">
        <f t="shared" si="24"/>
        <v>41017.885462962964</v>
      </c>
      <c r="L263" s="12">
        <f t="shared" si="25"/>
        <v>41067.621527777781</v>
      </c>
      <c r="M263" t="b">
        <v>1</v>
      </c>
      <c r="N263">
        <v>220</v>
      </c>
      <c r="O263" t="b">
        <v>1</v>
      </c>
      <c r="P263" t="s">
        <v>8269</v>
      </c>
      <c r="Q263" s="5">
        <f t="shared" si="26"/>
        <v>1.0740000000000001</v>
      </c>
      <c r="R263" s="6">
        <f t="shared" si="27"/>
        <v>97.63636363636364</v>
      </c>
      <c r="S263" t="str">
        <f t="shared" si="28"/>
        <v>film &amp; video</v>
      </c>
      <c r="T263" t="str">
        <f t="shared" si="29"/>
        <v>documentary</v>
      </c>
    </row>
    <row r="264" spans="1:20" ht="30" x14ac:dyDescent="0.25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s="12">
        <f t="shared" si="24"/>
        <v>40555.24800925926</v>
      </c>
      <c r="L264" s="12">
        <f t="shared" si="25"/>
        <v>40600.24800925926</v>
      </c>
      <c r="M264" t="b">
        <v>1</v>
      </c>
      <c r="N264">
        <v>145</v>
      </c>
      <c r="O264" t="b">
        <v>1</v>
      </c>
      <c r="P264" t="s">
        <v>8269</v>
      </c>
      <c r="Q264" s="5">
        <f t="shared" si="26"/>
        <v>2.4</v>
      </c>
      <c r="R264" s="6">
        <f t="shared" si="27"/>
        <v>41.379310344827587</v>
      </c>
      <c r="S264" t="str">
        <f t="shared" si="28"/>
        <v>film &amp; video</v>
      </c>
      <c r="T264" t="str">
        <f t="shared" si="29"/>
        <v>documentary</v>
      </c>
    </row>
    <row r="265" spans="1:20" ht="60" x14ac:dyDescent="0.25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s="12">
        <f t="shared" si="24"/>
        <v>41149.954791666663</v>
      </c>
      <c r="L265" s="12">
        <f t="shared" si="25"/>
        <v>41179.954791666663</v>
      </c>
      <c r="M265" t="b">
        <v>1</v>
      </c>
      <c r="N265">
        <v>963</v>
      </c>
      <c r="O265" t="b">
        <v>1</v>
      </c>
      <c r="P265" t="s">
        <v>8269</v>
      </c>
      <c r="Q265" s="5">
        <f t="shared" si="26"/>
        <v>1.1808107999999999</v>
      </c>
      <c r="R265" s="6">
        <f t="shared" si="27"/>
        <v>30.654485981308412</v>
      </c>
      <c r="S265" t="str">
        <f t="shared" si="28"/>
        <v>film &amp; video</v>
      </c>
      <c r="T265" t="str">
        <f t="shared" si="29"/>
        <v>documentary</v>
      </c>
    </row>
    <row r="266" spans="1:20" ht="60" x14ac:dyDescent="0.25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s="12">
        <f t="shared" si="24"/>
        <v>41010.620312500003</v>
      </c>
      <c r="L266" s="12">
        <f t="shared" si="25"/>
        <v>41040.620312500003</v>
      </c>
      <c r="M266" t="b">
        <v>1</v>
      </c>
      <c r="N266">
        <v>91</v>
      </c>
      <c r="O266" t="b">
        <v>1</v>
      </c>
      <c r="P266" t="s">
        <v>8269</v>
      </c>
      <c r="Q266" s="5">
        <f t="shared" si="26"/>
        <v>1.1819999999999999</v>
      </c>
      <c r="R266" s="6">
        <f t="shared" si="27"/>
        <v>64.945054945054949</v>
      </c>
      <c r="S266" t="str">
        <f t="shared" si="28"/>
        <v>film &amp; video</v>
      </c>
      <c r="T266" t="str">
        <f t="shared" si="29"/>
        <v>documentary</v>
      </c>
    </row>
    <row r="267" spans="1:20" ht="60" x14ac:dyDescent="0.25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s="12">
        <f t="shared" si="24"/>
        <v>40267.245717592588</v>
      </c>
      <c r="L267" s="12">
        <f t="shared" si="25"/>
        <v>40308.844444444447</v>
      </c>
      <c r="M267" t="b">
        <v>1</v>
      </c>
      <c r="N267">
        <v>58</v>
      </c>
      <c r="O267" t="b">
        <v>1</v>
      </c>
      <c r="P267" t="s">
        <v>8269</v>
      </c>
      <c r="Q267" s="5">
        <f t="shared" si="26"/>
        <v>1.111</v>
      </c>
      <c r="R267" s="6">
        <f t="shared" si="27"/>
        <v>95.775862068965523</v>
      </c>
      <c r="S267" t="str">
        <f t="shared" si="28"/>
        <v>film &amp; video</v>
      </c>
      <c r="T267" t="str">
        <f t="shared" si="29"/>
        <v>documentary</v>
      </c>
    </row>
    <row r="268" spans="1:20" ht="60" x14ac:dyDescent="0.25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s="12">
        <f t="shared" si="24"/>
        <v>40205.174849537041</v>
      </c>
      <c r="L268" s="12">
        <f t="shared" si="25"/>
        <v>40291.160416666666</v>
      </c>
      <c r="M268" t="b">
        <v>1</v>
      </c>
      <c r="N268">
        <v>36</v>
      </c>
      <c r="O268" t="b">
        <v>1</v>
      </c>
      <c r="P268" t="s">
        <v>8269</v>
      </c>
      <c r="Q268" s="5">
        <f t="shared" si="26"/>
        <v>1.4550000000000001</v>
      </c>
      <c r="R268" s="6">
        <f t="shared" si="27"/>
        <v>40.416666666666664</v>
      </c>
      <c r="S268" t="str">
        <f t="shared" si="28"/>
        <v>film &amp; video</v>
      </c>
      <c r="T268" t="str">
        <f t="shared" si="29"/>
        <v>documentary</v>
      </c>
    </row>
    <row r="269" spans="1:20" ht="45" x14ac:dyDescent="0.25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s="12">
        <f t="shared" si="24"/>
        <v>41785.452534722222</v>
      </c>
      <c r="L269" s="12">
        <f t="shared" si="25"/>
        <v>41815.452534722222</v>
      </c>
      <c r="M269" t="b">
        <v>1</v>
      </c>
      <c r="N269">
        <v>165</v>
      </c>
      <c r="O269" t="b">
        <v>1</v>
      </c>
      <c r="P269" t="s">
        <v>8269</v>
      </c>
      <c r="Q269" s="5">
        <f t="shared" si="26"/>
        <v>1.3162883248730965</v>
      </c>
      <c r="R269" s="6">
        <f t="shared" si="27"/>
        <v>78.578424242424248</v>
      </c>
      <c r="S269" t="str">
        <f t="shared" si="28"/>
        <v>film &amp; video</v>
      </c>
      <c r="T269" t="str">
        <f t="shared" si="29"/>
        <v>documentary</v>
      </c>
    </row>
    <row r="270" spans="1:20" ht="60" x14ac:dyDescent="0.25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s="12">
        <f t="shared" si="24"/>
        <v>40809.15252314815</v>
      </c>
      <c r="L270" s="12">
        <f t="shared" si="25"/>
        <v>40854.194189814814</v>
      </c>
      <c r="M270" t="b">
        <v>1</v>
      </c>
      <c r="N270">
        <v>111</v>
      </c>
      <c r="O270" t="b">
        <v>1</v>
      </c>
      <c r="P270" t="s">
        <v>8269</v>
      </c>
      <c r="Q270" s="5">
        <f t="shared" si="26"/>
        <v>1.1140000000000001</v>
      </c>
      <c r="R270" s="6">
        <f t="shared" si="27"/>
        <v>50.18018018018018</v>
      </c>
      <c r="S270" t="str">
        <f t="shared" si="28"/>
        <v>film &amp; video</v>
      </c>
      <c r="T270" t="str">
        <f t="shared" si="29"/>
        <v>documentary</v>
      </c>
    </row>
    <row r="271" spans="1:20" ht="60" x14ac:dyDescent="0.25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s="12">
        <f t="shared" si="24"/>
        <v>42758.197013888886</v>
      </c>
      <c r="L271" s="12">
        <f t="shared" si="25"/>
        <v>42788.197013888886</v>
      </c>
      <c r="M271" t="b">
        <v>1</v>
      </c>
      <c r="N271">
        <v>1596</v>
      </c>
      <c r="O271" t="b">
        <v>1</v>
      </c>
      <c r="P271" t="s">
        <v>8269</v>
      </c>
      <c r="Q271" s="5">
        <f t="shared" si="26"/>
        <v>1.4723377</v>
      </c>
      <c r="R271" s="6">
        <f t="shared" si="27"/>
        <v>92.251735588972423</v>
      </c>
      <c r="S271" t="str">
        <f t="shared" si="28"/>
        <v>film &amp; video</v>
      </c>
      <c r="T271" t="str">
        <f t="shared" si="29"/>
        <v>documentary</v>
      </c>
    </row>
    <row r="272" spans="1:20" ht="45" x14ac:dyDescent="0.25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s="12">
        <f t="shared" si="24"/>
        <v>40637.866550925923</v>
      </c>
      <c r="L272" s="12">
        <f t="shared" si="25"/>
        <v>40688.166666666664</v>
      </c>
      <c r="M272" t="b">
        <v>1</v>
      </c>
      <c r="N272">
        <v>61</v>
      </c>
      <c r="O272" t="b">
        <v>1</v>
      </c>
      <c r="P272" t="s">
        <v>8269</v>
      </c>
      <c r="Q272" s="5">
        <f t="shared" si="26"/>
        <v>1.5260869565217392</v>
      </c>
      <c r="R272" s="6">
        <f t="shared" si="27"/>
        <v>57.540983606557376</v>
      </c>
      <c r="S272" t="str">
        <f t="shared" si="28"/>
        <v>film &amp; video</v>
      </c>
      <c r="T272" t="str">
        <f t="shared" si="29"/>
        <v>documentary</v>
      </c>
    </row>
    <row r="273" spans="1:20" ht="60" x14ac:dyDescent="0.25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s="12">
        <f t="shared" si="24"/>
        <v>41612.10024305556</v>
      </c>
      <c r="L273" s="12">
        <f t="shared" si="25"/>
        <v>41641.333333333336</v>
      </c>
      <c r="M273" t="b">
        <v>1</v>
      </c>
      <c r="N273">
        <v>287</v>
      </c>
      <c r="O273" t="b">
        <v>1</v>
      </c>
      <c r="P273" t="s">
        <v>8269</v>
      </c>
      <c r="Q273" s="5">
        <f t="shared" si="26"/>
        <v>1.0468</v>
      </c>
      <c r="R273" s="6">
        <f t="shared" si="27"/>
        <v>109.42160278745645</v>
      </c>
      <c r="S273" t="str">
        <f t="shared" si="28"/>
        <v>film &amp; video</v>
      </c>
      <c r="T273" t="str">
        <f t="shared" si="29"/>
        <v>documentary</v>
      </c>
    </row>
    <row r="274" spans="1:20" ht="60" x14ac:dyDescent="0.25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s="12">
        <f t="shared" si="24"/>
        <v>40235.900358796294</v>
      </c>
      <c r="L274" s="12">
        <f t="shared" si="25"/>
        <v>40296.78402777778</v>
      </c>
      <c r="M274" t="b">
        <v>1</v>
      </c>
      <c r="N274">
        <v>65</v>
      </c>
      <c r="O274" t="b">
        <v>1</v>
      </c>
      <c r="P274" t="s">
        <v>8269</v>
      </c>
      <c r="Q274" s="5">
        <f t="shared" si="26"/>
        <v>1.7743366666666667</v>
      </c>
      <c r="R274" s="6">
        <f t="shared" si="27"/>
        <v>81.892461538461546</v>
      </c>
      <c r="S274" t="str">
        <f t="shared" si="28"/>
        <v>film &amp; video</v>
      </c>
      <c r="T274" t="str">
        <f t="shared" si="29"/>
        <v>documentary</v>
      </c>
    </row>
    <row r="275" spans="1:20" ht="60" x14ac:dyDescent="0.25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s="12">
        <f t="shared" si="24"/>
        <v>40697.498449074075</v>
      </c>
      <c r="L275" s="12">
        <f t="shared" si="25"/>
        <v>40727.498449074075</v>
      </c>
      <c r="M275" t="b">
        <v>1</v>
      </c>
      <c r="N275">
        <v>118</v>
      </c>
      <c r="O275" t="b">
        <v>1</v>
      </c>
      <c r="P275" t="s">
        <v>8269</v>
      </c>
      <c r="Q275" s="5">
        <f t="shared" si="26"/>
        <v>1.077758</v>
      </c>
      <c r="R275" s="6">
        <f t="shared" si="27"/>
        <v>45.667711864406776</v>
      </c>
      <c r="S275" t="str">
        <f t="shared" si="28"/>
        <v>film &amp; video</v>
      </c>
      <c r="T275" t="str">
        <f t="shared" si="29"/>
        <v>documentary</v>
      </c>
    </row>
    <row r="276" spans="1:20" ht="60" x14ac:dyDescent="0.25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s="12">
        <f t="shared" si="24"/>
        <v>40969.912372685183</v>
      </c>
      <c r="L276" s="12">
        <f t="shared" si="25"/>
        <v>41004.290972222225</v>
      </c>
      <c r="M276" t="b">
        <v>1</v>
      </c>
      <c r="N276">
        <v>113</v>
      </c>
      <c r="O276" t="b">
        <v>1</v>
      </c>
      <c r="P276" t="s">
        <v>8269</v>
      </c>
      <c r="Q276" s="5">
        <f t="shared" si="26"/>
        <v>1.56</v>
      </c>
      <c r="R276" s="6">
        <f t="shared" si="27"/>
        <v>55.221238938053098</v>
      </c>
      <c r="S276" t="str">
        <f t="shared" si="28"/>
        <v>film &amp; video</v>
      </c>
      <c r="T276" t="str">
        <f t="shared" si="29"/>
        <v>documentary</v>
      </c>
    </row>
    <row r="277" spans="1:20" ht="45" x14ac:dyDescent="0.25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s="12">
        <f t="shared" si="24"/>
        <v>41193.032013888893</v>
      </c>
      <c r="L277" s="12">
        <f t="shared" si="25"/>
        <v>41223.073680555557</v>
      </c>
      <c r="M277" t="b">
        <v>1</v>
      </c>
      <c r="N277">
        <v>332</v>
      </c>
      <c r="O277" t="b">
        <v>1</v>
      </c>
      <c r="P277" t="s">
        <v>8269</v>
      </c>
      <c r="Q277" s="5">
        <f t="shared" si="26"/>
        <v>1.08395</v>
      </c>
      <c r="R277" s="6">
        <f t="shared" si="27"/>
        <v>65.298192771084331</v>
      </c>
      <c r="S277" t="str">
        <f t="shared" si="28"/>
        <v>film &amp; video</v>
      </c>
      <c r="T277" t="str">
        <f t="shared" si="29"/>
        <v>documentary</v>
      </c>
    </row>
    <row r="278" spans="1:20" ht="60" x14ac:dyDescent="0.25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s="12">
        <f t="shared" si="24"/>
        <v>40967.081874999996</v>
      </c>
      <c r="L278" s="12">
        <f t="shared" si="25"/>
        <v>41027.040208333332</v>
      </c>
      <c r="M278" t="b">
        <v>1</v>
      </c>
      <c r="N278">
        <v>62</v>
      </c>
      <c r="O278" t="b">
        <v>1</v>
      </c>
      <c r="P278" t="s">
        <v>8269</v>
      </c>
      <c r="Q278" s="5">
        <f t="shared" si="26"/>
        <v>1.476</v>
      </c>
      <c r="R278" s="6">
        <f t="shared" si="27"/>
        <v>95.225806451612897</v>
      </c>
      <c r="S278" t="str">
        <f t="shared" si="28"/>
        <v>film &amp; video</v>
      </c>
      <c r="T278" t="str">
        <f t="shared" si="29"/>
        <v>documentary</v>
      </c>
    </row>
    <row r="279" spans="1:20" ht="60" x14ac:dyDescent="0.25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s="12">
        <f t="shared" si="24"/>
        <v>42117.891423611116</v>
      </c>
      <c r="L279" s="12">
        <f t="shared" si="25"/>
        <v>42147.891423611116</v>
      </c>
      <c r="M279" t="b">
        <v>1</v>
      </c>
      <c r="N279">
        <v>951</v>
      </c>
      <c r="O279" t="b">
        <v>1</v>
      </c>
      <c r="P279" t="s">
        <v>8269</v>
      </c>
      <c r="Q279" s="5">
        <f t="shared" si="26"/>
        <v>1.1038153846153846</v>
      </c>
      <c r="R279" s="6">
        <f t="shared" si="27"/>
        <v>75.444794952681391</v>
      </c>
      <c r="S279" t="str">
        <f t="shared" si="28"/>
        <v>film &amp; video</v>
      </c>
      <c r="T279" t="str">
        <f t="shared" si="29"/>
        <v>documentary</v>
      </c>
    </row>
    <row r="280" spans="1:20" ht="45" x14ac:dyDescent="0.25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s="12">
        <f t="shared" si="24"/>
        <v>41164.040960648148</v>
      </c>
      <c r="L280" s="12">
        <f t="shared" si="25"/>
        <v>41194.040960648148</v>
      </c>
      <c r="M280" t="b">
        <v>1</v>
      </c>
      <c r="N280">
        <v>415</v>
      </c>
      <c r="O280" t="b">
        <v>1</v>
      </c>
      <c r="P280" t="s">
        <v>8269</v>
      </c>
      <c r="Q280" s="5">
        <f t="shared" si="26"/>
        <v>1.5034814814814814</v>
      </c>
      <c r="R280" s="6">
        <f t="shared" si="27"/>
        <v>97.816867469879512</v>
      </c>
      <c r="S280" t="str">
        <f t="shared" si="28"/>
        <v>film &amp; video</v>
      </c>
      <c r="T280" t="str">
        <f t="shared" si="29"/>
        <v>documentary</v>
      </c>
    </row>
    <row r="281" spans="1:20" ht="60" x14ac:dyDescent="0.25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s="12">
        <f t="shared" si="24"/>
        <v>42759.244166666671</v>
      </c>
      <c r="L281" s="12">
        <f t="shared" si="25"/>
        <v>42793.084027777775</v>
      </c>
      <c r="M281" t="b">
        <v>1</v>
      </c>
      <c r="N281">
        <v>305</v>
      </c>
      <c r="O281" t="b">
        <v>1</v>
      </c>
      <c r="P281" t="s">
        <v>8269</v>
      </c>
      <c r="Q281" s="5">
        <f t="shared" si="26"/>
        <v>1.5731829411764706</v>
      </c>
      <c r="R281" s="6">
        <f t="shared" si="27"/>
        <v>87.685606557377056</v>
      </c>
      <c r="S281" t="str">
        <f t="shared" si="28"/>
        <v>film &amp; video</v>
      </c>
      <c r="T281" t="str">
        <f t="shared" si="29"/>
        <v>documentary</v>
      </c>
    </row>
    <row r="282" spans="1:20" ht="60" x14ac:dyDescent="0.25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s="12">
        <f t="shared" si="24"/>
        <v>41744.590682870366</v>
      </c>
      <c r="L282" s="12">
        <f t="shared" si="25"/>
        <v>41789.590682870366</v>
      </c>
      <c r="M282" t="b">
        <v>1</v>
      </c>
      <c r="N282">
        <v>2139</v>
      </c>
      <c r="O282" t="b">
        <v>1</v>
      </c>
      <c r="P282" t="s">
        <v>8269</v>
      </c>
      <c r="Q282" s="5">
        <f t="shared" si="26"/>
        <v>1.5614399999999999</v>
      </c>
      <c r="R282" s="6">
        <f t="shared" si="27"/>
        <v>54.748948106591868</v>
      </c>
      <c r="S282" t="str">
        <f t="shared" si="28"/>
        <v>film &amp; video</v>
      </c>
      <c r="T282" t="str">
        <f t="shared" si="29"/>
        <v>documentary</v>
      </c>
    </row>
    <row r="283" spans="1:20" ht="60" x14ac:dyDescent="0.25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s="12">
        <f t="shared" si="24"/>
        <v>39950.163344907407</v>
      </c>
      <c r="L283" s="12">
        <f t="shared" si="25"/>
        <v>40035.80972222222</v>
      </c>
      <c r="M283" t="b">
        <v>1</v>
      </c>
      <c r="N283">
        <v>79</v>
      </c>
      <c r="O283" t="b">
        <v>1</v>
      </c>
      <c r="P283" t="s">
        <v>8269</v>
      </c>
      <c r="Q283" s="5">
        <f t="shared" si="26"/>
        <v>1.2058763636363636</v>
      </c>
      <c r="R283" s="6">
        <f t="shared" si="27"/>
        <v>83.953417721518989</v>
      </c>
      <c r="S283" t="str">
        <f t="shared" si="28"/>
        <v>film &amp; video</v>
      </c>
      <c r="T283" t="str">
        <f t="shared" si="29"/>
        <v>documentary</v>
      </c>
    </row>
    <row r="284" spans="1:20" ht="45" x14ac:dyDescent="0.25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s="12">
        <f t="shared" si="24"/>
        <v>40194.920046296298</v>
      </c>
      <c r="L284" s="12">
        <f t="shared" si="25"/>
        <v>40231.916666666664</v>
      </c>
      <c r="M284" t="b">
        <v>1</v>
      </c>
      <c r="N284">
        <v>179</v>
      </c>
      <c r="O284" t="b">
        <v>1</v>
      </c>
      <c r="P284" t="s">
        <v>8269</v>
      </c>
      <c r="Q284" s="5">
        <f t="shared" si="26"/>
        <v>1.0118888888888888</v>
      </c>
      <c r="R284" s="6">
        <f t="shared" si="27"/>
        <v>254.38547486033519</v>
      </c>
      <c r="S284" t="str">
        <f t="shared" si="28"/>
        <v>film &amp; video</v>
      </c>
      <c r="T284" t="str">
        <f t="shared" si="29"/>
        <v>documentary</v>
      </c>
    </row>
    <row r="285" spans="1:20" ht="30" x14ac:dyDescent="0.25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s="12">
        <f t="shared" si="24"/>
        <v>40675.71</v>
      </c>
      <c r="L285" s="12">
        <f t="shared" si="25"/>
        <v>40695.207638888889</v>
      </c>
      <c r="M285" t="b">
        <v>1</v>
      </c>
      <c r="N285">
        <v>202</v>
      </c>
      <c r="O285" t="b">
        <v>1</v>
      </c>
      <c r="P285" t="s">
        <v>8269</v>
      </c>
      <c r="Q285" s="5">
        <f t="shared" si="26"/>
        <v>1.142725</v>
      </c>
      <c r="R285" s="6">
        <f t="shared" si="27"/>
        <v>101.8269801980198</v>
      </c>
      <c r="S285" t="str">
        <f t="shared" si="28"/>
        <v>film &amp; video</v>
      </c>
      <c r="T285" t="str">
        <f t="shared" si="29"/>
        <v>documentary</v>
      </c>
    </row>
    <row r="286" spans="1:20" ht="60" x14ac:dyDescent="0.25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s="12">
        <f t="shared" si="24"/>
        <v>40904.738194444442</v>
      </c>
      <c r="L286" s="12">
        <f t="shared" si="25"/>
        <v>40929.738194444442</v>
      </c>
      <c r="M286" t="b">
        <v>1</v>
      </c>
      <c r="N286">
        <v>760</v>
      </c>
      <c r="O286" t="b">
        <v>1</v>
      </c>
      <c r="P286" t="s">
        <v>8269</v>
      </c>
      <c r="Q286" s="5">
        <f t="shared" si="26"/>
        <v>1.0462615</v>
      </c>
      <c r="R286" s="6">
        <f t="shared" si="27"/>
        <v>55.066394736842106</v>
      </c>
      <c r="S286" t="str">
        <f t="shared" si="28"/>
        <v>film &amp; video</v>
      </c>
      <c r="T286" t="str">
        <f t="shared" si="29"/>
        <v>documentary</v>
      </c>
    </row>
    <row r="287" spans="1:20" ht="45" x14ac:dyDescent="0.25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s="12">
        <f t="shared" si="24"/>
        <v>41506.756111111114</v>
      </c>
      <c r="L287" s="12">
        <f t="shared" si="25"/>
        <v>41536.756111111114</v>
      </c>
      <c r="M287" t="b">
        <v>1</v>
      </c>
      <c r="N287">
        <v>563</v>
      </c>
      <c r="O287" t="b">
        <v>1</v>
      </c>
      <c r="P287" t="s">
        <v>8269</v>
      </c>
      <c r="Q287" s="5">
        <f t="shared" si="26"/>
        <v>2.2882507142857142</v>
      </c>
      <c r="R287" s="6">
        <f t="shared" si="27"/>
        <v>56.901438721136763</v>
      </c>
      <c r="S287" t="str">
        <f t="shared" si="28"/>
        <v>film &amp; video</v>
      </c>
      <c r="T287" t="str">
        <f t="shared" si="29"/>
        <v>documentary</v>
      </c>
    </row>
    <row r="288" spans="1:20" ht="60" x14ac:dyDescent="0.25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s="12">
        <f t="shared" si="24"/>
        <v>41313.816249999996</v>
      </c>
      <c r="L288" s="12">
        <f t="shared" si="25"/>
        <v>41358.774583333332</v>
      </c>
      <c r="M288" t="b">
        <v>1</v>
      </c>
      <c r="N288">
        <v>135</v>
      </c>
      <c r="O288" t="b">
        <v>1</v>
      </c>
      <c r="P288" t="s">
        <v>8269</v>
      </c>
      <c r="Q288" s="5">
        <f t="shared" si="26"/>
        <v>1.0915333333333332</v>
      </c>
      <c r="R288" s="6">
        <f t="shared" si="27"/>
        <v>121.28148148148148</v>
      </c>
      <c r="S288" t="str">
        <f t="shared" si="28"/>
        <v>film &amp; video</v>
      </c>
      <c r="T288" t="str">
        <f t="shared" si="29"/>
        <v>documentary</v>
      </c>
    </row>
    <row r="289" spans="1:20" ht="30" x14ac:dyDescent="0.25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s="12">
        <f t="shared" si="24"/>
        <v>41184.277986111112</v>
      </c>
      <c r="L289" s="12">
        <f t="shared" si="25"/>
        <v>41215.166666666664</v>
      </c>
      <c r="M289" t="b">
        <v>1</v>
      </c>
      <c r="N289">
        <v>290</v>
      </c>
      <c r="O289" t="b">
        <v>1</v>
      </c>
      <c r="P289" t="s">
        <v>8269</v>
      </c>
      <c r="Q289" s="5">
        <f t="shared" si="26"/>
        <v>1.7629999999999999</v>
      </c>
      <c r="R289" s="6">
        <f t="shared" si="27"/>
        <v>91.189655172413794</v>
      </c>
      <c r="S289" t="str">
        <f t="shared" si="28"/>
        <v>film &amp; video</v>
      </c>
      <c r="T289" t="str">
        <f t="shared" si="29"/>
        <v>documentary</v>
      </c>
    </row>
    <row r="290" spans="1:20" ht="60" x14ac:dyDescent="0.25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s="12">
        <f t="shared" si="24"/>
        <v>41051.168900462959</v>
      </c>
      <c r="L290" s="12">
        <f t="shared" si="25"/>
        <v>41086.168900462959</v>
      </c>
      <c r="M290" t="b">
        <v>1</v>
      </c>
      <c r="N290">
        <v>447</v>
      </c>
      <c r="O290" t="b">
        <v>1</v>
      </c>
      <c r="P290" t="s">
        <v>8269</v>
      </c>
      <c r="Q290" s="5">
        <f t="shared" si="26"/>
        <v>1.0321061999999999</v>
      </c>
      <c r="R290" s="6">
        <f t="shared" si="27"/>
        <v>115.44812080536913</v>
      </c>
      <c r="S290" t="str">
        <f t="shared" si="28"/>
        <v>film &amp; video</v>
      </c>
      <c r="T290" t="str">
        <f t="shared" si="29"/>
        <v>documentary</v>
      </c>
    </row>
    <row r="291" spans="1:20" ht="60" x14ac:dyDescent="0.25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s="12">
        <f t="shared" si="24"/>
        <v>41550.456412037034</v>
      </c>
      <c r="L291" s="12">
        <f t="shared" si="25"/>
        <v>41580.456412037034</v>
      </c>
      <c r="M291" t="b">
        <v>1</v>
      </c>
      <c r="N291">
        <v>232</v>
      </c>
      <c r="O291" t="b">
        <v>1</v>
      </c>
      <c r="P291" t="s">
        <v>8269</v>
      </c>
      <c r="Q291" s="5">
        <f t="shared" si="26"/>
        <v>1.0482</v>
      </c>
      <c r="R291" s="6">
        <f t="shared" si="27"/>
        <v>67.771551724137936</v>
      </c>
      <c r="S291" t="str">
        <f t="shared" si="28"/>
        <v>film &amp; video</v>
      </c>
      <c r="T291" t="str">
        <f t="shared" si="29"/>
        <v>documentary</v>
      </c>
    </row>
    <row r="292" spans="1:20" ht="45" x14ac:dyDescent="0.25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s="12">
        <f t="shared" si="24"/>
        <v>40526.36917824074</v>
      </c>
      <c r="L292" s="12">
        <f t="shared" si="25"/>
        <v>40576.332638888889</v>
      </c>
      <c r="M292" t="b">
        <v>1</v>
      </c>
      <c r="N292">
        <v>168</v>
      </c>
      <c r="O292" t="b">
        <v>1</v>
      </c>
      <c r="P292" t="s">
        <v>8269</v>
      </c>
      <c r="Q292" s="5">
        <f t="shared" si="26"/>
        <v>1.0668444444444445</v>
      </c>
      <c r="R292" s="6">
        <f t="shared" si="27"/>
        <v>28.576190476190476</v>
      </c>
      <c r="S292" t="str">
        <f t="shared" si="28"/>
        <v>film &amp; video</v>
      </c>
      <c r="T292" t="str">
        <f t="shared" si="29"/>
        <v>documentary</v>
      </c>
    </row>
    <row r="293" spans="1:20" ht="45" x14ac:dyDescent="0.25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s="12">
        <f t="shared" si="24"/>
        <v>41376.769050925926</v>
      </c>
      <c r="L293" s="12">
        <f t="shared" si="25"/>
        <v>41395.000694444447</v>
      </c>
      <c r="M293" t="b">
        <v>1</v>
      </c>
      <c r="N293">
        <v>128</v>
      </c>
      <c r="O293" t="b">
        <v>1</v>
      </c>
      <c r="P293" t="s">
        <v>8269</v>
      </c>
      <c r="Q293" s="5">
        <f t="shared" si="26"/>
        <v>1.2001999999999999</v>
      </c>
      <c r="R293" s="6">
        <f t="shared" si="27"/>
        <v>46.8828125</v>
      </c>
      <c r="S293" t="str">
        <f t="shared" si="28"/>
        <v>film &amp; video</v>
      </c>
      <c r="T293" t="str">
        <f t="shared" si="29"/>
        <v>documentary</v>
      </c>
    </row>
    <row r="294" spans="1:20" ht="60" x14ac:dyDescent="0.25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s="12">
        <f t="shared" si="24"/>
        <v>40812.803229166668</v>
      </c>
      <c r="L294" s="12">
        <f t="shared" si="25"/>
        <v>40845.165972222225</v>
      </c>
      <c r="M294" t="b">
        <v>1</v>
      </c>
      <c r="N294">
        <v>493</v>
      </c>
      <c r="O294" t="b">
        <v>1</v>
      </c>
      <c r="P294" t="s">
        <v>8269</v>
      </c>
      <c r="Q294" s="5">
        <f t="shared" si="26"/>
        <v>1.0150693333333334</v>
      </c>
      <c r="R294" s="6">
        <f t="shared" si="27"/>
        <v>154.42231237322514</v>
      </c>
      <c r="S294" t="str">
        <f t="shared" si="28"/>
        <v>film &amp; video</v>
      </c>
      <c r="T294" t="str">
        <f t="shared" si="29"/>
        <v>documentary</v>
      </c>
    </row>
    <row r="295" spans="1:20" ht="60" x14ac:dyDescent="0.25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s="12">
        <f t="shared" si="24"/>
        <v>41719.667986111112</v>
      </c>
      <c r="L295" s="12">
        <f t="shared" si="25"/>
        <v>41749.667986111112</v>
      </c>
      <c r="M295" t="b">
        <v>1</v>
      </c>
      <c r="N295">
        <v>131</v>
      </c>
      <c r="O295" t="b">
        <v>1</v>
      </c>
      <c r="P295" t="s">
        <v>8269</v>
      </c>
      <c r="Q295" s="5">
        <f t="shared" si="26"/>
        <v>1.0138461538461538</v>
      </c>
      <c r="R295" s="6">
        <f t="shared" si="27"/>
        <v>201.22137404580153</v>
      </c>
      <c r="S295" t="str">
        <f t="shared" si="28"/>
        <v>film &amp; video</v>
      </c>
      <c r="T295" t="str">
        <f t="shared" si="29"/>
        <v>documentary</v>
      </c>
    </row>
    <row r="296" spans="1:20" ht="90" x14ac:dyDescent="0.25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s="12">
        <f t="shared" si="24"/>
        <v>40343.084421296298</v>
      </c>
      <c r="L296" s="12">
        <f t="shared" si="25"/>
        <v>40378.666666666664</v>
      </c>
      <c r="M296" t="b">
        <v>1</v>
      </c>
      <c r="N296">
        <v>50</v>
      </c>
      <c r="O296" t="b">
        <v>1</v>
      </c>
      <c r="P296" t="s">
        <v>8269</v>
      </c>
      <c r="Q296" s="5">
        <f t="shared" si="26"/>
        <v>1</v>
      </c>
      <c r="R296" s="6">
        <f t="shared" si="27"/>
        <v>100</v>
      </c>
      <c r="S296" t="str">
        <f t="shared" si="28"/>
        <v>film &amp; video</v>
      </c>
      <c r="T296" t="str">
        <f t="shared" si="29"/>
        <v>documentary</v>
      </c>
    </row>
    <row r="297" spans="1:20" ht="60" x14ac:dyDescent="0.25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s="12">
        <f t="shared" si="24"/>
        <v>41519.004733796297</v>
      </c>
      <c r="L297" s="12">
        <f t="shared" si="25"/>
        <v>41579</v>
      </c>
      <c r="M297" t="b">
        <v>1</v>
      </c>
      <c r="N297">
        <v>665</v>
      </c>
      <c r="O297" t="b">
        <v>1</v>
      </c>
      <c r="P297" t="s">
        <v>8269</v>
      </c>
      <c r="Q297" s="5">
        <f t="shared" si="26"/>
        <v>1.3310911999999999</v>
      </c>
      <c r="R297" s="6">
        <f t="shared" si="27"/>
        <v>100.08204511278196</v>
      </c>
      <c r="S297" t="str">
        <f t="shared" si="28"/>
        <v>film &amp; video</v>
      </c>
      <c r="T297" t="str">
        <f t="shared" si="29"/>
        <v>documentary</v>
      </c>
    </row>
    <row r="298" spans="1:20" ht="45" x14ac:dyDescent="0.25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s="12">
        <f t="shared" si="24"/>
        <v>41134.475497685184</v>
      </c>
      <c r="L298" s="12">
        <f t="shared" si="25"/>
        <v>41159.475497685184</v>
      </c>
      <c r="M298" t="b">
        <v>1</v>
      </c>
      <c r="N298">
        <v>129</v>
      </c>
      <c r="O298" t="b">
        <v>1</v>
      </c>
      <c r="P298" t="s">
        <v>8269</v>
      </c>
      <c r="Q298" s="5">
        <f t="shared" si="26"/>
        <v>1.187262</v>
      </c>
      <c r="R298" s="6">
        <f t="shared" si="27"/>
        <v>230.08953488372092</v>
      </c>
      <c r="S298" t="str">
        <f t="shared" si="28"/>
        <v>film &amp; video</v>
      </c>
      <c r="T298" t="str">
        <f t="shared" si="29"/>
        <v>documentary</v>
      </c>
    </row>
    <row r="299" spans="1:20" ht="60" x14ac:dyDescent="0.25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s="12">
        <f t="shared" si="24"/>
        <v>42089.72802083334</v>
      </c>
      <c r="L299" s="12">
        <f t="shared" si="25"/>
        <v>42125.165972222225</v>
      </c>
      <c r="M299" t="b">
        <v>1</v>
      </c>
      <c r="N299">
        <v>142</v>
      </c>
      <c r="O299" t="b">
        <v>1</v>
      </c>
      <c r="P299" t="s">
        <v>8269</v>
      </c>
      <c r="Q299" s="5">
        <f t="shared" si="26"/>
        <v>1.0064</v>
      </c>
      <c r="R299" s="6">
        <f t="shared" si="27"/>
        <v>141.74647887323943</v>
      </c>
      <c r="S299" t="str">
        <f t="shared" si="28"/>
        <v>film &amp; video</v>
      </c>
      <c r="T299" t="str">
        <f t="shared" si="29"/>
        <v>documentary</v>
      </c>
    </row>
    <row r="300" spans="1:20" ht="30" x14ac:dyDescent="0.25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s="12">
        <f t="shared" si="24"/>
        <v>41709.463518518518</v>
      </c>
      <c r="L300" s="12">
        <f t="shared" si="25"/>
        <v>41768.875</v>
      </c>
      <c r="M300" t="b">
        <v>1</v>
      </c>
      <c r="N300">
        <v>2436</v>
      </c>
      <c r="O300" t="b">
        <v>1</v>
      </c>
      <c r="P300" t="s">
        <v>8269</v>
      </c>
      <c r="Q300" s="5">
        <f t="shared" si="26"/>
        <v>1.089324126984127</v>
      </c>
      <c r="R300" s="6">
        <f t="shared" si="27"/>
        <v>56.344351395730705</v>
      </c>
      <c r="S300" t="str">
        <f t="shared" si="28"/>
        <v>film &amp; video</v>
      </c>
      <c r="T300" t="str">
        <f t="shared" si="29"/>
        <v>documentary</v>
      </c>
    </row>
    <row r="301" spans="1:20" ht="60" x14ac:dyDescent="0.25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s="12">
        <f t="shared" si="24"/>
        <v>40469.225231481483</v>
      </c>
      <c r="L301" s="12">
        <f t="shared" si="25"/>
        <v>40499.266898148147</v>
      </c>
      <c r="M301" t="b">
        <v>1</v>
      </c>
      <c r="N301">
        <v>244</v>
      </c>
      <c r="O301" t="b">
        <v>1</v>
      </c>
      <c r="P301" t="s">
        <v>8269</v>
      </c>
      <c r="Q301" s="5">
        <f t="shared" si="26"/>
        <v>1.789525</v>
      </c>
      <c r="R301" s="6">
        <f t="shared" si="27"/>
        <v>73.341188524590166</v>
      </c>
      <c r="S301" t="str">
        <f t="shared" si="28"/>
        <v>film &amp; video</v>
      </c>
      <c r="T301" t="str">
        <f t="shared" si="29"/>
        <v>documentary</v>
      </c>
    </row>
    <row r="302" spans="1:20" ht="60" x14ac:dyDescent="0.25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s="12">
        <f t="shared" si="24"/>
        <v>40626.959930555553</v>
      </c>
      <c r="L302" s="12">
        <f t="shared" si="25"/>
        <v>40657.959930555553</v>
      </c>
      <c r="M302" t="b">
        <v>1</v>
      </c>
      <c r="N302">
        <v>298</v>
      </c>
      <c r="O302" t="b">
        <v>1</v>
      </c>
      <c r="P302" t="s">
        <v>8269</v>
      </c>
      <c r="Q302" s="5">
        <f t="shared" si="26"/>
        <v>1.0172264</v>
      </c>
      <c r="R302" s="6">
        <f t="shared" si="27"/>
        <v>85.337785234899329</v>
      </c>
      <c r="S302" t="str">
        <f t="shared" si="28"/>
        <v>film &amp; video</v>
      </c>
      <c r="T302" t="str">
        <f t="shared" si="29"/>
        <v>documentary</v>
      </c>
    </row>
    <row r="303" spans="1:20" ht="45" x14ac:dyDescent="0.25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s="12">
        <f t="shared" si="24"/>
        <v>41312.737673611111</v>
      </c>
      <c r="L303" s="12">
        <f t="shared" si="25"/>
        <v>41352.696006944447</v>
      </c>
      <c r="M303" t="b">
        <v>1</v>
      </c>
      <c r="N303">
        <v>251</v>
      </c>
      <c r="O303" t="b">
        <v>1</v>
      </c>
      <c r="P303" t="s">
        <v>8269</v>
      </c>
      <c r="Q303" s="5">
        <f t="shared" si="26"/>
        <v>1.1873499999999999</v>
      </c>
      <c r="R303" s="6">
        <f t="shared" si="27"/>
        <v>61.496215139442228</v>
      </c>
      <c r="S303" t="str">
        <f t="shared" si="28"/>
        <v>film &amp; video</v>
      </c>
      <c r="T303" t="str">
        <f t="shared" si="29"/>
        <v>documentary</v>
      </c>
    </row>
    <row r="304" spans="1:20" ht="60" x14ac:dyDescent="0.25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s="12">
        <f t="shared" si="24"/>
        <v>40933.856921296298</v>
      </c>
      <c r="L304" s="12">
        <f t="shared" si="25"/>
        <v>40963.856921296298</v>
      </c>
      <c r="M304" t="b">
        <v>1</v>
      </c>
      <c r="N304">
        <v>108</v>
      </c>
      <c r="O304" t="b">
        <v>1</v>
      </c>
      <c r="P304" t="s">
        <v>8269</v>
      </c>
      <c r="Q304" s="5">
        <f t="shared" si="26"/>
        <v>1.0045999999999999</v>
      </c>
      <c r="R304" s="6">
        <f t="shared" si="27"/>
        <v>93.018518518518519</v>
      </c>
      <c r="S304" t="str">
        <f t="shared" si="28"/>
        <v>film &amp; video</v>
      </c>
      <c r="T304" t="str">
        <f t="shared" si="29"/>
        <v>documentary</v>
      </c>
    </row>
    <row r="305" spans="1:20" ht="45" x14ac:dyDescent="0.25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s="12">
        <f t="shared" si="24"/>
        <v>41032.071134259262</v>
      </c>
      <c r="L305" s="12">
        <f t="shared" si="25"/>
        <v>41062.071134259262</v>
      </c>
      <c r="M305" t="b">
        <v>1</v>
      </c>
      <c r="N305">
        <v>82</v>
      </c>
      <c r="O305" t="b">
        <v>1</v>
      </c>
      <c r="P305" t="s">
        <v>8269</v>
      </c>
      <c r="Q305" s="5">
        <f t="shared" si="26"/>
        <v>1.3746666666666667</v>
      </c>
      <c r="R305" s="6">
        <f t="shared" si="27"/>
        <v>50.292682926829265</v>
      </c>
      <c r="S305" t="str">
        <f t="shared" si="28"/>
        <v>film &amp; video</v>
      </c>
      <c r="T305" t="str">
        <f t="shared" si="29"/>
        <v>documentary</v>
      </c>
    </row>
    <row r="306" spans="1:20" ht="30" x14ac:dyDescent="0.25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s="12">
        <f t="shared" si="24"/>
        <v>41114.094872685186</v>
      </c>
      <c r="L306" s="12">
        <f t="shared" si="25"/>
        <v>41153.083333333336</v>
      </c>
      <c r="M306" t="b">
        <v>1</v>
      </c>
      <c r="N306">
        <v>74</v>
      </c>
      <c r="O306" t="b">
        <v>1</v>
      </c>
      <c r="P306" t="s">
        <v>8269</v>
      </c>
      <c r="Q306" s="5">
        <f t="shared" si="26"/>
        <v>2.3164705882352941</v>
      </c>
      <c r="R306" s="6">
        <f t="shared" si="27"/>
        <v>106.43243243243244</v>
      </c>
      <c r="S306" t="str">
        <f t="shared" si="28"/>
        <v>film &amp; video</v>
      </c>
      <c r="T306" t="str">
        <f t="shared" si="29"/>
        <v>documentary</v>
      </c>
    </row>
    <row r="307" spans="1:20" ht="45" x14ac:dyDescent="0.25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s="12">
        <f t="shared" si="24"/>
        <v>40948.630196759259</v>
      </c>
      <c r="L307" s="12">
        <f t="shared" si="25"/>
        <v>40978.630196759259</v>
      </c>
      <c r="M307" t="b">
        <v>1</v>
      </c>
      <c r="N307">
        <v>189</v>
      </c>
      <c r="O307" t="b">
        <v>1</v>
      </c>
      <c r="P307" t="s">
        <v>8269</v>
      </c>
      <c r="Q307" s="5">
        <f t="shared" si="26"/>
        <v>1.3033333333333332</v>
      </c>
      <c r="R307" s="6">
        <f t="shared" si="27"/>
        <v>51.719576719576722</v>
      </c>
      <c r="S307" t="str">
        <f t="shared" si="28"/>
        <v>film &amp; video</v>
      </c>
      <c r="T307" t="str">
        <f t="shared" si="29"/>
        <v>documentary</v>
      </c>
    </row>
    <row r="308" spans="1:20" ht="30" x14ac:dyDescent="0.25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s="12">
        <f t="shared" si="24"/>
        <v>41333.837187500001</v>
      </c>
      <c r="L308" s="12">
        <f t="shared" si="25"/>
        <v>41353.795520833337</v>
      </c>
      <c r="M308" t="b">
        <v>1</v>
      </c>
      <c r="N308">
        <v>80</v>
      </c>
      <c r="O308" t="b">
        <v>1</v>
      </c>
      <c r="P308" t="s">
        <v>8269</v>
      </c>
      <c r="Q308" s="5">
        <f t="shared" si="26"/>
        <v>2.9289999999999998</v>
      </c>
      <c r="R308" s="6">
        <f t="shared" si="27"/>
        <v>36.612499999999997</v>
      </c>
      <c r="S308" t="str">
        <f t="shared" si="28"/>
        <v>film &amp; video</v>
      </c>
      <c r="T308" t="str">
        <f t="shared" si="29"/>
        <v>documentary</v>
      </c>
    </row>
    <row r="309" spans="1:20" x14ac:dyDescent="0.25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s="12">
        <f t="shared" si="24"/>
        <v>41282.944456018515</v>
      </c>
      <c r="L309" s="12">
        <f t="shared" si="25"/>
        <v>41312.944456018515</v>
      </c>
      <c r="M309" t="b">
        <v>1</v>
      </c>
      <c r="N309">
        <v>576</v>
      </c>
      <c r="O309" t="b">
        <v>1</v>
      </c>
      <c r="P309" t="s">
        <v>8269</v>
      </c>
      <c r="Q309" s="5">
        <f t="shared" si="26"/>
        <v>1.1131818181818183</v>
      </c>
      <c r="R309" s="6">
        <f t="shared" si="27"/>
        <v>42.517361111111114</v>
      </c>
      <c r="S309" t="str">
        <f t="shared" si="28"/>
        <v>film &amp; video</v>
      </c>
      <c r="T309" t="str">
        <f t="shared" si="29"/>
        <v>documentary</v>
      </c>
    </row>
    <row r="310" spans="1:20" ht="60" x14ac:dyDescent="0.25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s="12">
        <f t="shared" si="24"/>
        <v>40567.694560185184</v>
      </c>
      <c r="L310" s="12">
        <f t="shared" si="25"/>
        <v>40612.694560185184</v>
      </c>
      <c r="M310" t="b">
        <v>1</v>
      </c>
      <c r="N310">
        <v>202</v>
      </c>
      <c r="O310" t="b">
        <v>1</v>
      </c>
      <c r="P310" t="s">
        <v>8269</v>
      </c>
      <c r="Q310" s="5">
        <f t="shared" si="26"/>
        <v>1.0556666666666668</v>
      </c>
      <c r="R310" s="6">
        <f t="shared" si="27"/>
        <v>62.712871287128714</v>
      </c>
      <c r="S310" t="str">
        <f t="shared" si="28"/>
        <v>film &amp; video</v>
      </c>
      <c r="T310" t="str">
        <f t="shared" si="29"/>
        <v>documentary</v>
      </c>
    </row>
    <row r="311" spans="1:20" ht="60" x14ac:dyDescent="0.25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s="12">
        <f t="shared" si="24"/>
        <v>41134.751550925925</v>
      </c>
      <c r="L311" s="12">
        <f t="shared" si="25"/>
        <v>41155.751550925925</v>
      </c>
      <c r="M311" t="b">
        <v>1</v>
      </c>
      <c r="N311">
        <v>238</v>
      </c>
      <c r="O311" t="b">
        <v>1</v>
      </c>
      <c r="P311" t="s">
        <v>8269</v>
      </c>
      <c r="Q311" s="5">
        <f t="shared" si="26"/>
        <v>1.1894444444444445</v>
      </c>
      <c r="R311" s="6">
        <f t="shared" si="27"/>
        <v>89.957983193277315</v>
      </c>
      <c r="S311" t="str">
        <f t="shared" si="28"/>
        <v>film &amp; video</v>
      </c>
      <c r="T311" t="str">
        <f t="shared" si="29"/>
        <v>documentary</v>
      </c>
    </row>
    <row r="312" spans="1:20" ht="45" x14ac:dyDescent="0.25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s="12">
        <f t="shared" si="24"/>
        <v>40821.183136574073</v>
      </c>
      <c r="L312" s="12">
        <f t="shared" si="25"/>
        <v>40836.083333333336</v>
      </c>
      <c r="M312" t="b">
        <v>1</v>
      </c>
      <c r="N312">
        <v>36</v>
      </c>
      <c r="O312" t="b">
        <v>1</v>
      </c>
      <c r="P312" t="s">
        <v>8269</v>
      </c>
      <c r="Q312" s="5">
        <f t="shared" si="26"/>
        <v>1.04129</v>
      </c>
      <c r="R312" s="6">
        <f t="shared" si="27"/>
        <v>28.924722222222222</v>
      </c>
      <c r="S312" t="str">
        <f t="shared" si="28"/>
        <v>film &amp; video</v>
      </c>
      <c r="T312" t="str">
        <f t="shared" si="29"/>
        <v>documentary</v>
      </c>
    </row>
    <row r="313" spans="1:20" ht="45" x14ac:dyDescent="0.25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s="12">
        <f t="shared" si="24"/>
        <v>40868.219814814816</v>
      </c>
      <c r="L313" s="12">
        <f t="shared" si="25"/>
        <v>40909.332638888889</v>
      </c>
      <c r="M313" t="b">
        <v>1</v>
      </c>
      <c r="N313">
        <v>150</v>
      </c>
      <c r="O313" t="b">
        <v>1</v>
      </c>
      <c r="P313" t="s">
        <v>8269</v>
      </c>
      <c r="Q313" s="5">
        <f t="shared" si="26"/>
        <v>1.0410165</v>
      </c>
      <c r="R313" s="6">
        <f t="shared" si="27"/>
        <v>138.8022</v>
      </c>
      <c r="S313" t="str">
        <f t="shared" si="28"/>
        <v>film &amp; video</v>
      </c>
      <c r="T313" t="str">
        <f t="shared" si="29"/>
        <v>documentary</v>
      </c>
    </row>
    <row r="314" spans="1:20" ht="60" x14ac:dyDescent="0.25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s="12">
        <f t="shared" si="24"/>
        <v>41348.877685185187</v>
      </c>
      <c r="L314" s="12">
        <f t="shared" si="25"/>
        <v>41378.877685185187</v>
      </c>
      <c r="M314" t="b">
        <v>1</v>
      </c>
      <c r="N314">
        <v>146</v>
      </c>
      <c r="O314" t="b">
        <v>1</v>
      </c>
      <c r="P314" t="s">
        <v>8269</v>
      </c>
      <c r="Q314" s="5">
        <f t="shared" si="26"/>
        <v>1.1187499999999999</v>
      </c>
      <c r="R314" s="6">
        <f t="shared" si="27"/>
        <v>61.301369863013697</v>
      </c>
      <c r="S314" t="str">
        <f t="shared" si="28"/>
        <v>film &amp; video</v>
      </c>
      <c r="T314" t="str">
        <f t="shared" si="29"/>
        <v>documentary</v>
      </c>
    </row>
    <row r="315" spans="1:20" ht="60" x14ac:dyDescent="0.25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s="12">
        <f t="shared" si="24"/>
        <v>40357.227939814817</v>
      </c>
      <c r="L315" s="12">
        <f t="shared" si="25"/>
        <v>40401.665972222225</v>
      </c>
      <c r="M315" t="b">
        <v>1</v>
      </c>
      <c r="N315">
        <v>222</v>
      </c>
      <c r="O315" t="b">
        <v>1</v>
      </c>
      <c r="P315" t="s">
        <v>8269</v>
      </c>
      <c r="Q315" s="5">
        <f t="shared" si="26"/>
        <v>1.0473529411764706</v>
      </c>
      <c r="R315" s="6">
        <f t="shared" si="27"/>
        <v>80.202702702702709</v>
      </c>
      <c r="S315" t="str">
        <f t="shared" si="28"/>
        <v>film &amp; video</v>
      </c>
      <c r="T315" t="str">
        <f t="shared" si="29"/>
        <v>documentary</v>
      </c>
    </row>
    <row r="316" spans="1:20" ht="60" x14ac:dyDescent="0.25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s="12">
        <f t="shared" si="24"/>
        <v>41304.833194444444</v>
      </c>
      <c r="L316" s="12">
        <f t="shared" si="25"/>
        <v>41334.833194444444</v>
      </c>
      <c r="M316" t="b">
        <v>1</v>
      </c>
      <c r="N316">
        <v>120</v>
      </c>
      <c r="O316" t="b">
        <v>1</v>
      </c>
      <c r="P316" t="s">
        <v>8269</v>
      </c>
      <c r="Q316" s="5">
        <f t="shared" si="26"/>
        <v>3.8515000000000001</v>
      </c>
      <c r="R316" s="6">
        <f t="shared" si="27"/>
        <v>32.095833333333331</v>
      </c>
      <c r="S316" t="str">
        <f t="shared" si="28"/>
        <v>film &amp; video</v>
      </c>
      <c r="T316" t="str">
        <f t="shared" si="29"/>
        <v>documentary</v>
      </c>
    </row>
    <row r="317" spans="1:20" ht="45" x14ac:dyDescent="0.25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s="12">
        <f t="shared" si="24"/>
        <v>41113.77238425926</v>
      </c>
      <c r="L317" s="12">
        <f t="shared" si="25"/>
        <v>41143.77238425926</v>
      </c>
      <c r="M317" t="b">
        <v>1</v>
      </c>
      <c r="N317">
        <v>126</v>
      </c>
      <c r="O317" t="b">
        <v>1</v>
      </c>
      <c r="P317" t="s">
        <v>8269</v>
      </c>
      <c r="Q317" s="5">
        <f t="shared" si="26"/>
        <v>1.01248</v>
      </c>
      <c r="R317" s="6">
        <f t="shared" si="27"/>
        <v>200.88888888888889</v>
      </c>
      <c r="S317" t="str">
        <f t="shared" si="28"/>
        <v>film &amp; video</v>
      </c>
      <c r="T317" t="str">
        <f t="shared" si="29"/>
        <v>documentary</v>
      </c>
    </row>
    <row r="318" spans="1:20" ht="45" x14ac:dyDescent="0.25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s="12">
        <f t="shared" si="24"/>
        <v>41950.923576388886</v>
      </c>
      <c r="L318" s="12">
        <f t="shared" si="25"/>
        <v>41984.207638888889</v>
      </c>
      <c r="M318" t="b">
        <v>1</v>
      </c>
      <c r="N318">
        <v>158</v>
      </c>
      <c r="O318" t="b">
        <v>1</v>
      </c>
      <c r="P318" t="s">
        <v>8269</v>
      </c>
      <c r="Q318" s="5">
        <f t="shared" si="26"/>
        <v>1.1377333333333333</v>
      </c>
      <c r="R318" s="6">
        <f t="shared" si="27"/>
        <v>108.01265822784811</v>
      </c>
      <c r="S318" t="str">
        <f t="shared" si="28"/>
        <v>film &amp; video</v>
      </c>
      <c r="T318" t="str">
        <f t="shared" si="29"/>
        <v>documentary</v>
      </c>
    </row>
    <row r="319" spans="1:20" ht="45" x14ac:dyDescent="0.25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s="12">
        <f t="shared" si="24"/>
        <v>41589.676886574074</v>
      </c>
      <c r="L319" s="12">
        <f t="shared" si="25"/>
        <v>41619.676886574074</v>
      </c>
      <c r="M319" t="b">
        <v>1</v>
      </c>
      <c r="N319">
        <v>316</v>
      </c>
      <c r="O319" t="b">
        <v>1</v>
      </c>
      <c r="P319" t="s">
        <v>8269</v>
      </c>
      <c r="Q319" s="5">
        <f t="shared" si="26"/>
        <v>1.0080333333333333</v>
      </c>
      <c r="R319" s="6">
        <f t="shared" si="27"/>
        <v>95.699367088607602</v>
      </c>
      <c r="S319" t="str">
        <f t="shared" si="28"/>
        <v>film &amp; video</v>
      </c>
      <c r="T319" t="str">
        <f t="shared" si="29"/>
        <v>documentary</v>
      </c>
    </row>
    <row r="320" spans="1:20" ht="45" x14ac:dyDescent="0.25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s="12">
        <f t="shared" si="24"/>
        <v>41330.038784722223</v>
      </c>
      <c r="L320" s="12">
        <f t="shared" si="25"/>
        <v>41359.997118055559</v>
      </c>
      <c r="M320" t="b">
        <v>1</v>
      </c>
      <c r="N320">
        <v>284</v>
      </c>
      <c r="O320" t="b">
        <v>1</v>
      </c>
      <c r="P320" t="s">
        <v>8269</v>
      </c>
      <c r="Q320" s="5">
        <f t="shared" si="26"/>
        <v>2.8332000000000002</v>
      </c>
      <c r="R320" s="6">
        <f t="shared" si="27"/>
        <v>49.880281690140848</v>
      </c>
      <c r="S320" t="str">
        <f t="shared" si="28"/>
        <v>film &amp; video</v>
      </c>
      <c r="T320" t="str">
        <f t="shared" si="29"/>
        <v>documentary</v>
      </c>
    </row>
    <row r="321" spans="1:20" ht="60" x14ac:dyDescent="0.25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s="12">
        <f t="shared" si="24"/>
        <v>40123.83829861111</v>
      </c>
      <c r="L321" s="12">
        <f t="shared" si="25"/>
        <v>40211.332638888889</v>
      </c>
      <c r="M321" t="b">
        <v>1</v>
      </c>
      <c r="N321">
        <v>51</v>
      </c>
      <c r="O321" t="b">
        <v>1</v>
      </c>
      <c r="P321" t="s">
        <v>8269</v>
      </c>
      <c r="Q321" s="5">
        <f t="shared" si="26"/>
        <v>1.1268</v>
      </c>
      <c r="R321" s="6">
        <f t="shared" si="27"/>
        <v>110.47058823529412</v>
      </c>
      <c r="S321" t="str">
        <f t="shared" si="28"/>
        <v>film &amp; video</v>
      </c>
      <c r="T321" t="str">
        <f t="shared" si="29"/>
        <v>documentary</v>
      </c>
    </row>
    <row r="322" spans="1:20" ht="60" x14ac:dyDescent="0.25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s="12">
        <f t="shared" ref="K322:K385" si="30">(((J322/60)/60)/24)+DATE(1970,1,1)</f>
        <v>42331.551307870366</v>
      </c>
      <c r="L322" s="12">
        <f t="shared" ref="L322:L385" si="31">(((I322/60)/60)/24)+DATE(1970,1,1)</f>
        <v>42360.958333333328</v>
      </c>
      <c r="M322" t="b">
        <v>1</v>
      </c>
      <c r="N322">
        <v>158</v>
      </c>
      <c r="O322" t="b">
        <v>1</v>
      </c>
      <c r="P322" t="s">
        <v>8269</v>
      </c>
      <c r="Q322" s="5">
        <f t="shared" ref="Q322:Q385" si="32">E322/D322</f>
        <v>1.0658000000000001</v>
      </c>
      <c r="R322" s="6">
        <f t="shared" ref="R322:R385" si="33">E322/N322</f>
        <v>134.91139240506328</v>
      </c>
      <c r="S322" t="str">
        <f t="shared" ref="S322:S385" si="34">LEFT(P322,FIND("/",P322,1)-1)</f>
        <v>film &amp; video</v>
      </c>
      <c r="T322" t="str">
        <f t="shared" ref="T322:T385" si="35">MID(P322,FIND("/",P322,1)+1,LEN(P321))</f>
        <v>documentary</v>
      </c>
    </row>
    <row r="323" spans="1:20" ht="45" x14ac:dyDescent="0.25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s="12">
        <f t="shared" si="30"/>
        <v>42647.446597222224</v>
      </c>
      <c r="L323" s="12">
        <f t="shared" si="31"/>
        <v>42682.488263888896</v>
      </c>
      <c r="M323" t="b">
        <v>1</v>
      </c>
      <c r="N323">
        <v>337</v>
      </c>
      <c r="O323" t="b">
        <v>1</v>
      </c>
      <c r="P323" t="s">
        <v>8269</v>
      </c>
      <c r="Q323" s="5">
        <f t="shared" si="32"/>
        <v>1.0266285714285714</v>
      </c>
      <c r="R323" s="6">
        <f t="shared" si="33"/>
        <v>106.62314540059347</v>
      </c>
      <c r="S323" t="str">
        <f t="shared" si="34"/>
        <v>film &amp; video</v>
      </c>
      <c r="T323" t="str">
        <f t="shared" si="35"/>
        <v>documentary</v>
      </c>
    </row>
    <row r="324" spans="1:20" ht="45" x14ac:dyDescent="0.25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s="12">
        <f t="shared" si="30"/>
        <v>42473.57</v>
      </c>
      <c r="L324" s="12">
        <f t="shared" si="31"/>
        <v>42503.57</v>
      </c>
      <c r="M324" t="b">
        <v>1</v>
      </c>
      <c r="N324">
        <v>186</v>
      </c>
      <c r="O324" t="b">
        <v>1</v>
      </c>
      <c r="P324" t="s">
        <v>8269</v>
      </c>
      <c r="Q324" s="5">
        <f t="shared" si="32"/>
        <v>1.0791200000000001</v>
      </c>
      <c r="R324" s="6">
        <f t="shared" si="33"/>
        <v>145.04301075268816</v>
      </c>
      <c r="S324" t="str">
        <f t="shared" si="34"/>
        <v>film &amp; video</v>
      </c>
      <c r="T324" t="str">
        <f t="shared" si="35"/>
        <v>documentary</v>
      </c>
    </row>
    <row r="325" spans="1:20" ht="60" x14ac:dyDescent="0.25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s="12">
        <f t="shared" si="30"/>
        <v>42697.32136574074</v>
      </c>
      <c r="L325" s="12">
        <f t="shared" si="31"/>
        <v>42725.332638888889</v>
      </c>
      <c r="M325" t="b">
        <v>1</v>
      </c>
      <c r="N325">
        <v>58</v>
      </c>
      <c r="O325" t="b">
        <v>1</v>
      </c>
      <c r="P325" t="s">
        <v>8269</v>
      </c>
      <c r="Q325" s="5">
        <f t="shared" si="32"/>
        <v>1.2307407407407407</v>
      </c>
      <c r="R325" s="6">
        <f t="shared" si="33"/>
        <v>114.58620689655173</v>
      </c>
      <c r="S325" t="str">
        <f t="shared" si="34"/>
        <v>film &amp; video</v>
      </c>
      <c r="T325" t="str">
        <f t="shared" si="35"/>
        <v>documentary</v>
      </c>
    </row>
    <row r="326" spans="1:20" ht="45" x14ac:dyDescent="0.25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s="12">
        <f t="shared" si="30"/>
        <v>42184.626250000001</v>
      </c>
      <c r="L326" s="12">
        <f t="shared" si="31"/>
        <v>42217.626250000001</v>
      </c>
      <c r="M326" t="b">
        <v>1</v>
      </c>
      <c r="N326">
        <v>82</v>
      </c>
      <c r="O326" t="b">
        <v>1</v>
      </c>
      <c r="P326" t="s">
        <v>8269</v>
      </c>
      <c r="Q326" s="5">
        <f t="shared" si="32"/>
        <v>1.016</v>
      </c>
      <c r="R326" s="6">
        <f t="shared" si="33"/>
        <v>105.3170731707317</v>
      </c>
      <c r="S326" t="str">
        <f t="shared" si="34"/>
        <v>film &amp; video</v>
      </c>
      <c r="T326" t="str">
        <f t="shared" si="35"/>
        <v>documentary</v>
      </c>
    </row>
    <row r="327" spans="1:20" ht="45" x14ac:dyDescent="0.25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s="12">
        <f t="shared" si="30"/>
        <v>42689.187881944439</v>
      </c>
      <c r="L327" s="12">
        <f t="shared" si="31"/>
        <v>42724.187881944439</v>
      </c>
      <c r="M327" t="b">
        <v>1</v>
      </c>
      <c r="N327">
        <v>736</v>
      </c>
      <c r="O327" t="b">
        <v>1</v>
      </c>
      <c r="P327" t="s">
        <v>8269</v>
      </c>
      <c r="Q327" s="5">
        <f t="shared" si="32"/>
        <v>1.04396</v>
      </c>
      <c r="R327" s="6">
        <f t="shared" si="33"/>
        <v>70.921195652173907</v>
      </c>
      <c r="S327" t="str">
        <f t="shared" si="34"/>
        <v>film &amp; video</v>
      </c>
      <c r="T327" t="str">
        <f t="shared" si="35"/>
        <v>documentary</v>
      </c>
    </row>
    <row r="328" spans="1:20" ht="45" x14ac:dyDescent="0.25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s="12">
        <f t="shared" si="30"/>
        <v>42775.314884259264</v>
      </c>
      <c r="L328" s="12">
        <f t="shared" si="31"/>
        <v>42808.956250000003</v>
      </c>
      <c r="M328" t="b">
        <v>1</v>
      </c>
      <c r="N328">
        <v>1151</v>
      </c>
      <c r="O328" t="b">
        <v>1</v>
      </c>
      <c r="P328" t="s">
        <v>8269</v>
      </c>
      <c r="Q328" s="5">
        <f t="shared" si="32"/>
        <v>1.1292973333333334</v>
      </c>
      <c r="R328" s="6">
        <f t="shared" si="33"/>
        <v>147.17167680278018</v>
      </c>
      <c r="S328" t="str">
        <f t="shared" si="34"/>
        <v>film &amp; video</v>
      </c>
      <c r="T328" t="str">
        <f t="shared" si="35"/>
        <v>documentary</v>
      </c>
    </row>
    <row r="329" spans="1:20" ht="60" x14ac:dyDescent="0.25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s="12">
        <f t="shared" si="30"/>
        <v>42058.235289351855</v>
      </c>
      <c r="L329" s="12">
        <f t="shared" si="31"/>
        <v>42085.333333333328</v>
      </c>
      <c r="M329" t="b">
        <v>1</v>
      </c>
      <c r="N329">
        <v>34</v>
      </c>
      <c r="O329" t="b">
        <v>1</v>
      </c>
      <c r="P329" t="s">
        <v>8269</v>
      </c>
      <c r="Q329" s="5">
        <f t="shared" si="32"/>
        <v>1.3640000000000001</v>
      </c>
      <c r="R329" s="6">
        <f t="shared" si="33"/>
        <v>160.47058823529412</v>
      </c>
      <c r="S329" t="str">
        <f t="shared" si="34"/>
        <v>film &amp; video</v>
      </c>
      <c r="T329" t="str">
        <f t="shared" si="35"/>
        <v>documentary</v>
      </c>
    </row>
    <row r="330" spans="1:20" ht="45" x14ac:dyDescent="0.25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s="12">
        <f t="shared" si="30"/>
        <v>42278.946620370371</v>
      </c>
      <c r="L330" s="12">
        <f t="shared" si="31"/>
        <v>42309.166666666672</v>
      </c>
      <c r="M330" t="b">
        <v>1</v>
      </c>
      <c r="N330">
        <v>498</v>
      </c>
      <c r="O330" t="b">
        <v>1</v>
      </c>
      <c r="P330" t="s">
        <v>8269</v>
      </c>
      <c r="Q330" s="5">
        <f t="shared" si="32"/>
        <v>1.036144</v>
      </c>
      <c r="R330" s="6">
        <f t="shared" si="33"/>
        <v>156.04578313253012</v>
      </c>
      <c r="S330" t="str">
        <f t="shared" si="34"/>
        <v>film &amp; video</v>
      </c>
      <c r="T330" t="str">
        <f t="shared" si="35"/>
        <v>documentary</v>
      </c>
    </row>
    <row r="331" spans="1:20" ht="45" x14ac:dyDescent="0.25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s="12">
        <f t="shared" si="30"/>
        <v>42291.46674768519</v>
      </c>
      <c r="L331" s="12">
        <f t="shared" si="31"/>
        <v>42315.166666666672</v>
      </c>
      <c r="M331" t="b">
        <v>1</v>
      </c>
      <c r="N331">
        <v>167</v>
      </c>
      <c r="O331" t="b">
        <v>1</v>
      </c>
      <c r="P331" t="s">
        <v>8269</v>
      </c>
      <c r="Q331" s="5">
        <f t="shared" si="32"/>
        <v>1.0549999999999999</v>
      </c>
      <c r="R331" s="6">
        <f t="shared" si="33"/>
        <v>63.17365269461078</v>
      </c>
      <c r="S331" t="str">
        <f t="shared" si="34"/>
        <v>film &amp; video</v>
      </c>
      <c r="T331" t="str">
        <f t="shared" si="35"/>
        <v>documentary</v>
      </c>
    </row>
    <row r="332" spans="1:20" ht="60" x14ac:dyDescent="0.25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s="12">
        <f t="shared" si="30"/>
        <v>41379.515775462962</v>
      </c>
      <c r="L332" s="12">
        <f t="shared" si="31"/>
        <v>41411.165972222225</v>
      </c>
      <c r="M332" t="b">
        <v>1</v>
      </c>
      <c r="N332">
        <v>340</v>
      </c>
      <c r="O332" t="b">
        <v>1</v>
      </c>
      <c r="P332" t="s">
        <v>8269</v>
      </c>
      <c r="Q332" s="5">
        <f t="shared" si="32"/>
        <v>1.0182857142857142</v>
      </c>
      <c r="R332" s="6">
        <f t="shared" si="33"/>
        <v>104.82352941176471</v>
      </c>
      <c r="S332" t="str">
        <f t="shared" si="34"/>
        <v>film &amp; video</v>
      </c>
      <c r="T332" t="str">
        <f t="shared" si="35"/>
        <v>documentary</v>
      </c>
    </row>
    <row r="333" spans="1:20" ht="45" x14ac:dyDescent="0.25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s="12">
        <f t="shared" si="30"/>
        <v>42507.581412037034</v>
      </c>
      <c r="L333" s="12">
        <f t="shared" si="31"/>
        <v>42538.581412037034</v>
      </c>
      <c r="M333" t="b">
        <v>1</v>
      </c>
      <c r="N333">
        <v>438</v>
      </c>
      <c r="O333" t="b">
        <v>1</v>
      </c>
      <c r="P333" t="s">
        <v>8269</v>
      </c>
      <c r="Q333" s="5">
        <f t="shared" si="32"/>
        <v>1.0660499999999999</v>
      </c>
      <c r="R333" s="6">
        <f t="shared" si="33"/>
        <v>97.356164383561648</v>
      </c>
      <c r="S333" t="str">
        <f t="shared" si="34"/>
        <v>film &amp; video</v>
      </c>
      <c r="T333" t="str">
        <f t="shared" si="35"/>
        <v>documentary</v>
      </c>
    </row>
    <row r="334" spans="1:20" ht="60" x14ac:dyDescent="0.25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s="12">
        <f t="shared" si="30"/>
        <v>42263.680289351847</v>
      </c>
      <c r="L334" s="12">
        <f t="shared" si="31"/>
        <v>42305.333333333328</v>
      </c>
      <c r="M334" t="b">
        <v>1</v>
      </c>
      <c r="N334">
        <v>555</v>
      </c>
      <c r="O334" t="b">
        <v>1</v>
      </c>
      <c r="P334" t="s">
        <v>8269</v>
      </c>
      <c r="Q334" s="5">
        <f t="shared" si="32"/>
        <v>1.13015</v>
      </c>
      <c r="R334" s="6">
        <f t="shared" si="33"/>
        <v>203.63063063063063</v>
      </c>
      <c r="S334" t="str">
        <f t="shared" si="34"/>
        <v>film &amp; video</v>
      </c>
      <c r="T334" t="str">
        <f t="shared" si="35"/>
        <v>documentary</v>
      </c>
    </row>
    <row r="335" spans="1:20" ht="60" x14ac:dyDescent="0.25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s="12">
        <f t="shared" si="30"/>
        <v>42437.636469907404</v>
      </c>
      <c r="L335" s="12">
        <f t="shared" si="31"/>
        <v>42467.59480324074</v>
      </c>
      <c r="M335" t="b">
        <v>1</v>
      </c>
      <c r="N335">
        <v>266</v>
      </c>
      <c r="O335" t="b">
        <v>1</v>
      </c>
      <c r="P335" t="s">
        <v>8269</v>
      </c>
      <c r="Q335" s="5">
        <f t="shared" si="32"/>
        <v>1.252275</v>
      </c>
      <c r="R335" s="6">
        <f t="shared" si="33"/>
        <v>188.31203007518798</v>
      </c>
      <c r="S335" t="str">
        <f t="shared" si="34"/>
        <v>film &amp; video</v>
      </c>
      <c r="T335" t="str">
        <f t="shared" si="35"/>
        <v>documentary</v>
      </c>
    </row>
    <row r="336" spans="1:20" ht="60" x14ac:dyDescent="0.25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s="12">
        <f t="shared" si="30"/>
        <v>42101.682372685187</v>
      </c>
      <c r="L336" s="12">
        <f t="shared" si="31"/>
        <v>42139.791666666672</v>
      </c>
      <c r="M336" t="b">
        <v>1</v>
      </c>
      <c r="N336">
        <v>69</v>
      </c>
      <c r="O336" t="b">
        <v>1</v>
      </c>
      <c r="P336" t="s">
        <v>8269</v>
      </c>
      <c r="Q336" s="5">
        <f t="shared" si="32"/>
        <v>1.0119</v>
      </c>
      <c r="R336" s="6">
        <f t="shared" si="33"/>
        <v>146.65217391304347</v>
      </c>
      <c r="S336" t="str">
        <f t="shared" si="34"/>
        <v>film &amp; video</v>
      </c>
      <c r="T336" t="str">
        <f t="shared" si="35"/>
        <v>documentary</v>
      </c>
    </row>
    <row r="337" spans="1:20" ht="60" x14ac:dyDescent="0.25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s="12">
        <f t="shared" si="30"/>
        <v>42101.737442129626</v>
      </c>
      <c r="L337" s="12">
        <f t="shared" si="31"/>
        <v>42132.916666666672</v>
      </c>
      <c r="M337" t="b">
        <v>1</v>
      </c>
      <c r="N337">
        <v>80</v>
      </c>
      <c r="O337" t="b">
        <v>1</v>
      </c>
      <c r="P337" t="s">
        <v>8269</v>
      </c>
      <c r="Q337" s="5">
        <f t="shared" si="32"/>
        <v>1.0276470588235294</v>
      </c>
      <c r="R337" s="6">
        <f t="shared" si="33"/>
        <v>109.1875</v>
      </c>
      <c r="S337" t="str">
        <f t="shared" si="34"/>
        <v>film &amp; video</v>
      </c>
      <c r="T337" t="str">
        <f t="shared" si="35"/>
        <v>documentary</v>
      </c>
    </row>
    <row r="338" spans="1:20" ht="45" x14ac:dyDescent="0.25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s="12">
        <f t="shared" si="30"/>
        <v>42291.596273148149</v>
      </c>
      <c r="L338" s="12">
        <f t="shared" si="31"/>
        <v>42321.637939814813</v>
      </c>
      <c r="M338" t="b">
        <v>1</v>
      </c>
      <c r="N338">
        <v>493</v>
      </c>
      <c r="O338" t="b">
        <v>1</v>
      </c>
      <c r="P338" t="s">
        <v>8269</v>
      </c>
      <c r="Q338" s="5">
        <f t="shared" si="32"/>
        <v>1.1683911999999999</v>
      </c>
      <c r="R338" s="6">
        <f t="shared" si="33"/>
        <v>59.249046653144013</v>
      </c>
      <c r="S338" t="str">
        <f t="shared" si="34"/>
        <v>film &amp; video</v>
      </c>
      <c r="T338" t="str">
        <f t="shared" si="35"/>
        <v>documentary</v>
      </c>
    </row>
    <row r="339" spans="1:20" ht="60" x14ac:dyDescent="0.25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s="12">
        <f t="shared" si="30"/>
        <v>42047.128564814819</v>
      </c>
      <c r="L339" s="12">
        <f t="shared" si="31"/>
        <v>42077.086898148147</v>
      </c>
      <c r="M339" t="b">
        <v>1</v>
      </c>
      <c r="N339">
        <v>31</v>
      </c>
      <c r="O339" t="b">
        <v>1</v>
      </c>
      <c r="P339" t="s">
        <v>8269</v>
      </c>
      <c r="Q339" s="5">
        <f t="shared" si="32"/>
        <v>1.0116833333333335</v>
      </c>
      <c r="R339" s="6">
        <f t="shared" si="33"/>
        <v>97.904838709677421</v>
      </c>
      <c r="S339" t="str">
        <f t="shared" si="34"/>
        <v>film &amp; video</v>
      </c>
      <c r="T339" t="str">
        <f t="shared" si="35"/>
        <v>documentary</v>
      </c>
    </row>
    <row r="340" spans="1:20" ht="60" x14ac:dyDescent="0.25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s="12">
        <f t="shared" si="30"/>
        <v>42559.755671296298</v>
      </c>
      <c r="L340" s="12">
        <f t="shared" si="31"/>
        <v>42616.041666666672</v>
      </c>
      <c r="M340" t="b">
        <v>1</v>
      </c>
      <c r="N340">
        <v>236</v>
      </c>
      <c r="O340" t="b">
        <v>1</v>
      </c>
      <c r="P340" t="s">
        <v>8269</v>
      </c>
      <c r="Q340" s="5">
        <f t="shared" si="32"/>
        <v>1.1013360000000001</v>
      </c>
      <c r="R340" s="6">
        <f t="shared" si="33"/>
        <v>70.000169491525426</v>
      </c>
      <c r="S340" t="str">
        <f t="shared" si="34"/>
        <v>film &amp; video</v>
      </c>
      <c r="T340" t="str">
        <f t="shared" si="35"/>
        <v>documentary</v>
      </c>
    </row>
    <row r="341" spans="1:20" ht="45" x14ac:dyDescent="0.25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s="12">
        <f t="shared" si="30"/>
        <v>42093.760046296295</v>
      </c>
      <c r="L341" s="12">
        <f t="shared" si="31"/>
        <v>42123.760046296295</v>
      </c>
      <c r="M341" t="b">
        <v>1</v>
      </c>
      <c r="N341">
        <v>89</v>
      </c>
      <c r="O341" t="b">
        <v>1</v>
      </c>
      <c r="P341" t="s">
        <v>8269</v>
      </c>
      <c r="Q341" s="5">
        <f t="shared" si="32"/>
        <v>1.0808333333333333</v>
      </c>
      <c r="R341" s="6">
        <f t="shared" si="33"/>
        <v>72.865168539325836</v>
      </c>
      <c r="S341" t="str">
        <f t="shared" si="34"/>
        <v>film &amp; video</v>
      </c>
      <c r="T341" t="str">
        <f t="shared" si="35"/>
        <v>documentary</v>
      </c>
    </row>
    <row r="342" spans="1:20" ht="45" x14ac:dyDescent="0.25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s="12">
        <f t="shared" si="30"/>
        <v>42772.669062500005</v>
      </c>
      <c r="L342" s="12">
        <f t="shared" si="31"/>
        <v>42802.875</v>
      </c>
      <c r="M342" t="b">
        <v>1</v>
      </c>
      <c r="N342">
        <v>299</v>
      </c>
      <c r="O342" t="b">
        <v>1</v>
      </c>
      <c r="P342" t="s">
        <v>8269</v>
      </c>
      <c r="Q342" s="5">
        <f t="shared" si="32"/>
        <v>1.2502285714285715</v>
      </c>
      <c r="R342" s="6">
        <f t="shared" si="33"/>
        <v>146.34782608695653</v>
      </c>
      <c r="S342" t="str">
        <f t="shared" si="34"/>
        <v>film &amp; video</v>
      </c>
      <c r="T342" t="str">
        <f t="shared" si="35"/>
        <v>documentary</v>
      </c>
    </row>
    <row r="343" spans="1:20" ht="60" x14ac:dyDescent="0.25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s="12">
        <f t="shared" si="30"/>
        <v>41894.879606481481</v>
      </c>
      <c r="L343" s="12">
        <f t="shared" si="31"/>
        <v>41913.165972222225</v>
      </c>
      <c r="M343" t="b">
        <v>1</v>
      </c>
      <c r="N343">
        <v>55</v>
      </c>
      <c r="O343" t="b">
        <v>1</v>
      </c>
      <c r="P343" t="s">
        <v>8269</v>
      </c>
      <c r="Q343" s="5">
        <f t="shared" si="32"/>
        <v>1.0671428571428572</v>
      </c>
      <c r="R343" s="6">
        <f t="shared" si="33"/>
        <v>67.909090909090907</v>
      </c>
      <c r="S343" t="str">
        <f t="shared" si="34"/>
        <v>film &amp; video</v>
      </c>
      <c r="T343" t="str">
        <f t="shared" si="35"/>
        <v>documentary</v>
      </c>
    </row>
    <row r="344" spans="1:20" ht="30" x14ac:dyDescent="0.25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s="12">
        <f t="shared" si="30"/>
        <v>42459.780844907407</v>
      </c>
      <c r="L344" s="12">
        <f t="shared" si="31"/>
        <v>42489.780844907407</v>
      </c>
      <c r="M344" t="b">
        <v>1</v>
      </c>
      <c r="N344">
        <v>325</v>
      </c>
      <c r="O344" t="b">
        <v>1</v>
      </c>
      <c r="P344" t="s">
        <v>8269</v>
      </c>
      <c r="Q344" s="5">
        <f t="shared" si="32"/>
        <v>1.0036639999999999</v>
      </c>
      <c r="R344" s="6">
        <f t="shared" si="33"/>
        <v>169.85083076923075</v>
      </c>
      <c r="S344" t="str">
        <f t="shared" si="34"/>
        <v>film &amp; video</v>
      </c>
      <c r="T344" t="str">
        <f t="shared" si="35"/>
        <v>documentary</v>
      </c>
    </row>
    <row r="345" spans="1:20" ht="60" x14ac:dyDescent="0.25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s="12">
        <f t="shared" si="30"/>
        <v>41926.73778935185</v>
      </c>
      <c r="L345" s="12">
        <f t="shared" si="31"/>
        <v>41957.125</v>
      </c>
      <c r="M345" t="b">
        <v>1</v>
      </c>
      <c r="N345">
        <v>524</v>
      </c>
      <c r="O345" t="b">
        <v>1</v>
      </c>
      <c r="P345" t="s">
        <v>8269</v>
      </c>
      <c r="Q345" s="5">
        <f t="shared" si="32"/>
        <v>1.0202863333333334</v>
      </c>
      <c r="R345" s="6">
        <f t="shared" si="33"/>
        <v>58.413339694656486</v>
      </c>
      <c r="S345" t="str">
        <f t="shared" si="34"/>
        <v>film &amp; video</v>
      </c>
      <c r="T345" t="str">
        <f t="shared" si="35"/>
        <v>documentary</v>
      </c>
    </row>
    <row r="346" spans="1:20" ht="60" x14ac:dyDescent="0.25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s="12">
        <f t="shared" si="30"/>
        <v>42111.970995370371</v>
      </c>
      <c r="L346" s="12">
        <f t="shared" si="31"/>
        <v>42156.097222222219</v>
      </c>
      <c r="M346" t="b">
        <v>1</v>
      </c>
      <c r="N346">
        <v>285</v>
      </c>
      <c r="O346" t="b">
        <v>1</v>
      </c>
      <c r="P346" t="s">
        <v>8269</v>
      </c>
      <c r="Q346" s="5">
        <f t="shared" si="32"/>
        <v>1.0208358208955224</v>
      </c>
      <c r="R346" s="6">
        <f t="shared" si="33"/>
        <v>119.99298245614035</v>
      </c>
      <c r="S346" t="str">
        <f t="shared" si="34"/>
        <v>film &amp; video</v>
      </c>
      <c r="T346" t="str">
        <f t="shared" si="35"/>
        <v>documentary</v>
      </c>
    </row>
    <row r="347" spans="1:20" ht="45" x14ac:dyDescent="0.25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s="12">
        <f t="shared" si="30"/>
        <v>42114.944328703699</v>
      </c>
      <c r="L347" s="12">
        <f t="shared" si="31"/>
        <v>42144.944328703699</v>
      </c>
      <c r="M347" t="b">
        <v>1</v>
      </c>
      <c r="N347">
        <v>179</v>
      </c>
      <c r="O347" t="b">
        <v>1</v>
      </c>
      <c r="P347" t="s">
        <v>8269</v>
      </c>
      <c r="Q347" s="5">
        <f t="shared" si="32"/>
        <v>1.2327586206896552</v>
      </c>
      <c r="R347" s="6">
        <f t="shared" si="33"/>
        <v>99.860335195530723</v>
      </c>
      <c r="S347" t="str">
        <f t="shared" si="34"/>
        <v>film &amp; video</v>
      </c>
      <c r="T347" t="str">
        <f t="shared" si="35"/>
        <v>documentary</v>
      </c>
    </row>
    <row r="348" spans="1:20" ht="60" x14ac:dyDescent="0.25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s="12">
        <f t="shared" si="30"/>
        <v>42261.500243055561</v>
      </c>
      <c r="L348" s="12">
        <f t="shared" si="31"/>
        <v>42291.500243055561</v>
      </c>
      <c r="M348" t="b">
        <v>1</v>
      </c>
      <c r="N348">
        <v>188</v>
      </c>
      <c r="O348" t="b">
        <v>1</v>
      </c>
      <c r="P348" t="s">
        <v>8269</v>
      </c>
      <c r="Q348" s="5">
        <f t="shared" si="32"/>
        <v>1.7028880000000002</v>
      </c>
      <c r="R348" s="6">
        <f t="shared" si="33"/>
        <v>90.579148936170213</v>
      </c>
      <c r="S348" t="str">
        <f t="shared" si="34"/>
        <v>film &amp; video</v>
      </c>
      <c r="T348" t="str">
        <f t="shared" si="35"/>
        <v>documentary</v>
      </c>
    </row>
    <row r="349" spans="1:20" ht="60" x14ac:dyDescent="0.25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s="12">
        <f t="shared" si="30"/>
        <v>42292.495474537034</v>
      </c>
      <c r="L349" s="12">
        <f t="shared" si="31"/>
        <v>42322.537141203706</v>
      </c>
      <c r="M349" t="b">
        <v>1</v>
      </c>
      <c r="N349">
        <v>379</v>
      </c>
      <c r="O349" t="b">
        <v>1</v>
      </c>
      <c r="P349" t="s">
        <v>8269</v>
      </c>
      <c r="Q349" s="5">
        <f t="shared" si="32"/>
        <v>1.1159049999999999</v>
      </c>
      <c r="R349" s="6">
        <f t="shared" si="33"/>
        <v>117.77361477572559</v>
      </c>
      <c r="S349" t="str">
        <f t="shared" si="34"/>
        <v>film &amp; video</v>
      </c>
      <c r="T349" t="str">
        <f t="shared" si="35"/>
        <v>documentary</v>
      </c>
    </row>
    <row r="350" spans="1:20" ht="60" x14ac:dyDescent="0.25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s="12">
        <f t="shared" si="30"/>
        <v>42207.58699074074</v>
      </c>
      <c r="L350" s="12">
        <f t="shared" si="31"/>
        <v>42237.58699074074</v>
      </c>
      <c r="M350" t="b">
        <v>1</v>
      </c>
      <c r="N350">
        <v>119</v>
      </c>
      <c r="O350" t="b">
        <v>1</v>
      </c>
      <c r="P350" t="s">
        <v>8269</v>
      </c>
      <c r="Q350" s="5">
        <f t="shared" si="32"/>
        <v>1.03</v>
      </c>
      <c r="R350" s="6">
        <f t="shared" si="33"/>
        <v>86.554621848739501</v>
      </c>
      <c r="S350" t="str">
        <f t="shared" si="34"/>
        <v>film &amp; video</v>
      </c>
      <c r="T350" t="str">
        <f t="shared" si="35"/>
        <v>documentary</v>
      </c>
    </row>
    <row r="351" spans="1:20" ht="45" x14ac:dyDescent="0.25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s="12">
        <f t="shared" si="30"/>
        <v>42760.498935185184</v>
      </c>
      <c r="L351" s="12">
        <f t="shared" si="31"/>
        <v>42790.498935185184</v>
      </c>
      <c r="M351" t="b">
        <v>1</v>
      </c>
      <c r="N351">
        <v>167</v>
      </c>
      <c r="O351" t="b">
        <v>1</v>
      </c>
      <c r="P351" t="s">
        <v>8269</v>
      </c>
      <c r="Q351" s="5">
        <f t="shared" si="32"/>
        <v>1.0663570159857905</v>
      </c>
      <c r="R351" s="6">
        <f t="shared" si="33"/>
        <v>71.899281437125751</v>
      </c>
      <c r="S351" t="str">
        <f t="shared" si="34"/>
        <v>film &amp; video</v>
      </c>
      <c r="T351" t="str">
        <f t="shared" si="35"/>
        <v>documentary</v>
      </c>
    </row>
    <row r="352" spans="1:20" ht="45" x14ac:dyDescent="0.25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s="12">
        <f t="shared" si="30"/>
        <v>42586.066076388888</v>
      </c>
      <c r="L352" s="12">
        <f t="shared" si="31"/>
        <v>42624.165972222225</v>
      </c>
      <c r="M352" t="b">
        <v>1</v>
      </c>
      <c r="N352">
        <v>221</v>
      </c>
      <c r="O352" t="b">
        <v>1</v>
      </c>
      <c r="P352" t="s">
        <v>8269</v>
      </c>
      <c r="Q352" s="5">
        <f t="shared" si="32"/>
        <v>1.1476</v>
      </c>
      <c r="R352" s="6">
        <f t="shared" si="33"/>
        <v>129.81900452488688</v>
      </c>
      <c r="S352" t="str">
        <f t="shared" si="34"/>
        <v>film &amp; video</v>
      </c>
      <c r="T352" t="str">
        <f t="shared" si="35"/>
        <v>documentary</v>
      </c>
    </row>
    <row r="353" spans="1:20" ht="60" x14ac:dyDescent="0.25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s="12">
        <f t="shared" si="30"/>
        <v>42427.964745370366</v>
      </c>
      <c r="L353" s="12">
        <f t="shared" si="31"/>
        <v>42467.923078703709</v>
      </c>
      <c r="M353" t="b">
        <v>1</v>
      </c>
      <c r="N353">
        <v>964</v>
      </c>
      <c r="O353" t="b">
        <v>1</v>
      </c>
      <c r="P353" t="s">
        <v>8269</v>
      </c>
      <c r="Q353" s="5">
        <f t="shared" si="32"/>
        <v>1.2734117647058822</v>
      </c>
      <c r="R353" s="6">
        <f t="shared" si="33"/>
        <v>44.912863070539416</v>
      </c>
      <c r="S353" t="str">
        <f t="shared" si="34"/>
        <v>film &amp; video</v>
      </c>
      <c r="T353" t="str">
        <f t="shared" si="35"/>
        <v>documentary</v>
      </c>
    </row>
    <row r="354" spans="1:20" ht="60" x14ac:dyDescent="0.25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s="12">
        <f t="shared" si="30"/>
        <v>41890.167453703703</v>
      </c>
      <c r="L354" s="12">
        <f t="shared" si="31"/>
        <v>41920.167453703703</v>
      </c>
      <c r="M354" t="b">
        <v>1</v>
      </c>
      <c r="N354">
        <v>286</v>
      </c>
      <c r="O354" t="b">
        <v>1</v>
      </c>
      <c r="P354" t="s">
        <v>8269</v>
      </c>
      <c r="Q354" s="5">
        <f t="shared" si="32"/>
        <v>1.1656</v>
      </c>
      <c r="R354" s="6">
        <f t="shared" si="33"/>
        <v>40.755244755244753</v>
      </c>
      <c r="S354" t="str">
        <f t="shared" si="34"/>
        <v>film &amp; video</v>
      </c>
      <c r="T354" t="str">
        <f t="shared" si="35"/>
        <v>documentary</v>
      </c>
    </row>
    <row r="355" spans="1:20" ht="60" x14ac:dyDescent="0.25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s="12">
        <f t="shared" si="30"/>
        <v>42297.791886574079</v>
      </c>
      <c r="L355" s="12">
        <f t="shared" si="31"/>
        <v>42327.833553240736</v>
      </c>
      <c r="M355" t="b">
        <v>1</v>
      </c>
      <c r="N355">
        <v>613</v>
      </c>
      <c r="O355" t="b">
        <v>1</v>
      </c>
      <c r="P355" t="s">
        <v>8269</v>
      </c>
      <c r="Q355" s="5">
        <f t="shared" si="32"/>
        <v>1.0861819426615318</v>
      </c>
      <c r="R355" s="6">
        <f t="shared" si="33"/>
        <v>103.52394779771615</v>
      </c>
      <c r="S355" t="str">
        <f t="shared" si="34"/>
        <v>film &amp; video</v>
      </c>
      <c r="T355" t="str">
        <f t="shared" si="35"/>
        <v>documentary</v>
      </c>
    </row>
    <row r="356" spans="1:20" ht="60" x14ac:dyDescent="0.25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s="12">
        <f t="shared" si="30"/>
        <v>42438.827789351853</v>
      </c>
      <c r="L356" s="12">
        <f t="shared" si="31"/>
        <v>42468.786122685182</v>
      </c>
      <c r="M356" t="b">
        <v>1</v>
      </c>
      <c r="N356">
        <v>29</v>
      </c>
      <c r="O356" t="b">
        <v>1</v>
      </c>
      <c r="P356" t="s">
        <v>8269</v>
      </c>
      <c r="Q356" s="5">
        <f t="shared" si="32"/>
        <v>1.0394285714285714</v>
      </c>
      <c r="R356" s="6">
        <f t="shared" si="33"/>
        <v>125.44827586206897</v>
      </c>
      <c r="S356" t="str">
        <f t="shared" si="34"/>
        <v>film &amp; video</v>
      </c>
      <c r="T356" t="str">
        <f t="shared" si="35"/>
        <v>documentary</v>
      </c>
    </row>
    <row r="357" spans="1:20" ht="45" x14ac:dyDescent="0.25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s="12">
        <f t="shared" si="30"/>
        <v>41943.293912037036</v>
      </c>
      <c r="L357" s="12">
        <f t="shared" si="31"/>
        <v>41974.3355787037</v>
      </c>
      <c r="M357" t="b">
        <v>1</v>
      </c>
      <c r="N357">
        <v>165</v>
      </c>
      <c r="O357" t="b">
        <v>1</v>
      </c>
      <c r="P357" t="s">
        <v>8269</v>
      </c>
      <c r="Q357" s="5">
        <f t="shared" si="32"/>
        <v>1.1625714285714286</v>
      </c>
      <c r="R357" s="6">
        <f t="shared" si="33"/>
        <v>246.60606060606059</v>
      </c>
      <c r="S357" t="str">
        <f t="shared" si="34"/>
        <v>film &amp; video</v>
      </c>
      <c r="T357" t="str">
        <f t="shared" si="35"/>
        <v>documentary</v>
      </c>
    </row>
    <row r="358" spans="1:20" ht="45" x14ac:dyDescent="0.25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s="12">
        <f t="shared" si="30"/>
        <v>42415.803159722222</v>
      </c>
      <c r="L358" s="12">
        <f t="shared" si="31"/>
        <v>42445.761493055557</v>
      </c>
      <c r="M358" t="b">
        <v>1</v>
      </c>
      <c r="N358">
        <v>97</v>
      </c>
      <c r="O358" t="b">
        <v>1</v>
      </c>
      <c r="P358" t="s">
        <v>8269</v>
      </c>
      <c r="Q358" s="5">
        <f t="shared" si="32"/>
        <v>1.0269239999999999</v>
      </c>
      <c r="R358" s="6">
        <f t="shared" si="33"/>
        <v>79.401340206185566</v>
      </c>
      <c r="S358" t="str">
        <f t="shared" si="34"/>
        <v>film &amp; video</v>
      </c>
      <c r="T358" t="str">
        <f t="shared" si="35"/>
        <v>documentary</v>
      </c>
    </row>
    <row r="359" spans="1:20" ht="60" x14ac:dyDescent="0.25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s="12">
        <f t="shared" si="30"/>
        <v>42078.222187499996</v>
      </c>
      <c r="L359" s="12">
        <f t="shared" si="31"/>
        <v>42118.222187499996</v>
      </c>
      <c r="M359" t="b">
        <v>1</v>
      </c>
      <c r="N359">
        <v>303</v>
      </c>
      <c r="O359" t="b">
        <v>1</v>
      </c>
      <c r="P359" t="s">
        <v>8269</v>
      </c>
      <c r="Q359" s="5">
        <f t="shared" si="32"/>
        <v>1.74</v>
      </c>
      <c r="R359" s="6">
        <f t="shared" si="33"/>
        <v>86.138613861386133</v>
      </c>
      <c r="S359" t="str">
        <f t="shared" si="34"/>
        <v>film &amp; video</v>
      </c>
      <c r="T359" t="str">
        <f t="shared" si="35"/>
        <v>documentary</v>
      </c>
    </row>
    <row r="360" spans="1:20" ht="45" x14ac:dyDescent="0.25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s="12">
        <f t="shared" si="30"/>
        <v>42507.860196759255</v>
      </c>
      <c r="L360" s="12">
        <f t="shared" si="31"/>
        <v>42536.625</v>
      </c>
      <c r="M360" t="b">
        <v>1</v>
      </c>
      <c r="N360">
        <v>267</v>
      </c>
      <c r="O360" t="b">
        <v>1</v>
      </c>
      <c r="P360" t="s">
        <v>8269</v>
      </c>
      <c r="Q360" s="5">
        <f t="shared" si="32"/>
        <v>1.03088</v>
      </c>
      <c r="R360" s="6">
        <f t="shared" si="33"/>
        <v>193.04868913857678</v>
      </c>
      <c r="S360" t="str">
        <f t="shared" si="34"/>
        <v>film &amp; video</v>
      </c>
      <c r="T360" t="str">
        <f t="shared" si="35"/>
        <v>documentary</v>
      </c>
    </row>
    <row r="361" spans="1:20" ht="45" x14ac:dyDescent="0.25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s="12">
        <f t="shared" si="30"/>
        <v>41935.070486111108</v>
      </c>
      <c r="L361" s="12">
        <f t="shared" si="31"/>
        <v>41957.216666666667</v>
      </c>
      <c r="M361" t="b">
        <v>1</v>
      </c>
      <c r="N361">
        <v>302</v>
      </c>
      <c r="O361" t="b">
        <v>1</v>
      </c>
      <c r="P361" t="s">
        <v>8269</v>
      </c>
      <c r="Q361" s="5">
        <f t="shared" si="32"/>
        <v>1.0485537190082646</v>
      </c>
      <c r="R361" s="6">
        <f t="shared" si="33"/>
        <v>84.023178807947019</v>
      </c>
      <c r="S361" t="str">
        <f t="shared" si="34"/>
        <v>film &amp; video</v>
      </c>
      <c r="T361" t="str">
        <f t="shared" si="35"/>
        <v>documentary</v>
      </c>
    </row>
    <row r="362" spans="1:20" ht="60" x14ac:dyDescent="0.25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s="12">
        <f t="shared" si="30"/>
        <v>42163.897916666669</v>
      </c>
      <c r="L362" s="12">
        <f t="shared" si="31"/>
        <v>42208.132638888885</v>
      </c>
      <c r="M362" t="b">
        <v>0</v>
      </c>
      <c r="N362">
        <v>87</v>
      </c>
      <c r="O362" t="b">
        <v>1</v>
      </c>
      <c r="P362" t="s">
        <v>8269</v>
      </c>
      <c r="Q362" s="5">
        <f t="shared" si="32"/>
        <v>1.0137499999999999</v>
      </c>
      <c r="R362" s="6">
        <f t="shared" si="33"/>
        <v>139.82758620689654</v>
      </c>
      <c r="S362" t="str">
        <f t="shared" si="34"/>
        <v>film &amp; video</v>
      </c>
      <c r="T362" t="str">
        <f t="shared" si="35"/>
        <v>documentary</v>
      </c>
    </row>
    <row r="363" spans="1:20" ht="60" x14ac:dyDescent="0.25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s="12">
        <f t="shared" si="30"/>
        <v>41936.001226851848</v>
      </c>
      <c r="L363" s="12">
        <f t="shared" si="31"/>
        <v>41966.042893518519</v>
      </c>
      <c r="M363" t="b">
        <v>0</v>
      </c>
      <c r="N363">
        <v>354</v>
      </c>
      <c r="O363" t="b">
        <v>1</v>
      </c>
      <c r="P363" t="s">
        <v>8269</v>
      </c>
      <c r="Q363" s="5">
        <f t="shared" si="32"/>
        <v>1.1107699999999998</v>
      </c>
      <c r="R363" s="6">
        <f t="shared" si="33"/>
        <v>109.82189265536722</v>
      </c>
      <c r="S363" t="str">
        <f t="shared" si="34"/>
        <v>film &amp; video</v>
      </c>
      <c r="T363" t="str">
        <f t="shared" si="35"/>
        <v>documentary</v>
      </c>
    </row>
    <row r="364" spans="1:20" ht="60" x14ac:dyDescent="0.25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s="12">
        <f t="shared" si="30"/>
        <v>41837.210543981484</v>
      </c>
      <c r="L364" s="12">
        <f t="shared" si="31"/>
        <v>41859</v>
      </c>
      <c r="M364" t="b">
        <v>0</v>
      </c>
      <c r="N364">
        <v>86</v>
      </c>
      <c r="O364" t="b">
        <v>1</v>
      </c>
      <c r="P364" t="s">
        <v>8269</v>
      </c>
      <c r="Q364" s="5">
        <f t="shared" si="32"/>
        <v>1.2415933781686497</v>
      </c>
      <c r="R364" s="6">
        <f t="shared" si="33"/>
        <v>139.53488372093022</v>
      </c>
      <c r="S364" t="str">
        <f t="shared" si="34"/>
        <v>film &amp; video</v>
      </c>
      <c r="T364" t="str">
        <f t="shared" si="35"/>
        <v>documentary</v>
      </c>
    </row>
    <row r="365" spans="1:20" ht="60" x14ac:dyDescent="0.25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s="12">
        <f t="shared" si="30"/>
        <v>40255.744629629626</v>
      </c>
      <c r="L365" s="12">
        <f t="shared" si="31"/>
        <v>40300.806944444441</v>
      </c>
      <c r="M365" t="b">
        <v>0</v>
      </c>
      <c r="N365">
        <v>26</v>
      </c>
      <c r="O365" t="b">
        <v>1</v>
      </c>
      <c r="P365" t="s">
        <v>8269</v>
      </c>
      <c r="Q365" s="5">
        <f t="shared" si="32"/>
        <v>1.0133333333333334</v>
      </c>
      <c r="R365" s="6">
        <f t="shared" si="33"/>
        <v>347.84615384615387</v>
      </c>
      <c r="S365" t="str">
        <f t="shared" si="34"/>
        <v>film &amp; video</v>
      </c>
      <c r="T365" t="str">
        <f t="shared" si="35"/>
        <v>documentary</v>
      </c>
    </row>
    <row r="366" spans="1:20" ht="60" x14ac:dyDescent="0.25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s="12">
        <f t="shared" si="30"/>
        <v>41780.859629629631</v>
      </c>
      <c r="L366" s="12">
        <f t="shared" si="31"/>
        <v>41811.165972222225</v>
      </c>
      <c r="M366" t="b">
        <v>0</v>
      </c>
      <c r="N366">
        <v>113</v>
      </c>
      <c r="O366" t="b">
        <v>1</v>
      </c>
      <c r="P366" t="s">
        <v>8269</v>
      </c>
      <c r="Q366" s="5">
        <f t="shared" si="32"/>
        <v>1.1016142857142857</v>
      </c>
      <c r="R366" s="6">
        <f t="shared" si="33"/>
        <v>68.24159292035398</v>
      </c>
      <c r="S366" t="str">
        <f t="shared" si="34"/>
        <v>film &amp; video</v>
      </c>
      <c r="T366" t="str">
        <f t="shared" si="35"/>
        <v>documentary</v>
      </c>
    </row>
    <row r="367" spans="1:20" ht="45" x14ac:dyDescent="0.25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s="12">
        <f t="shared" si="30"/>
        <v>41668.606469907405</v>
      </c>
      <c r="L367" s="12">
        <f t="shared" si="31"/>
        <v>41698.606469907405</v>
      </c>
      <c r="M367" t="b">
        <v>0</v>
      </c>
      <c r="N367">
        <v>65</v>
      </c>
      <c r="O367" t="b">
        <v>1</v>
      </c>
      <c r="P367" t="s">
        <v>8269</v>
      </c>
      <c r="Q367" s="5">
        <f t="shared" si="32"/>
        <v>1.0397333333333334</v>
      </c>
      <c r="R367" s="6">
        <f t="shared" si="33"/>
        <v>239.93846153846152</v>
      </c>
      <c r="S367" t="str">
        <f t="shared" si="34"/>
        <v>film &amp; video</v>
      </c>
      <c r="T367" t="str">
        <f t="shared" si="35"/>
        <v>documentary</v>
      </c>
    </row>
    <row r="368" spans="1:20" ht="45" x14ac:dyDescent="0.25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s="12">
        <f t="shared" si="30"/>
        <v>41019.793032407404</v>
      </c>
      <c r="L368" s="12">
        <f t="shared" si="31"/>
        <v>41049.793032407404</v>
      </c>
      <c r="M368" t="b">
        <v>0</v>
      </c>
      <c r="N368">
        <v>134</v>
      </c>
      <c r="O368" t="b">
        <v>1</v>
      </c>
      <c r="P368" t="s">
        <v>8269</v>
      </c>
      <c r="Q368" s="5">
        <f t="shared" si="32"/>
        <v>1.013157894736842</v>
      </c>
      <c r="R368" s="6">
        <f t="shared" si="33"/>
        <v>287.31343283582089</v>
      </c>
      <c r="S368" t="str">
        <f t="shared" si="34"/>
        <v>film &amp; video</v>
      </c>
      <c r="T368" t="str">
        <f t="shared" si="35"/>
        <v>documentary</v>
      </c>
    </row>
    <row r="369" spans="1:20" ht="60" x14ac:dyDescent="0.25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s="12">
        <f t="shared" si="30"/>
        <v>41355.577291666668</v>
      </c>
      <c r="L369" s="12">
        <f t="shared" si="31"/>
        <v>41395.207638888889</v>
      </c>
      <c r="M369" t="b">
        <v>0</v>
      </c>
      <c r="N369">
        <v>119</v>
      </c>
      <c r="O369" t="b">
        <v>1</v>
      </c>
      <c r="P369" t="s">
        <v>8269</v>
      </c>
      <c r="Q369" s="5">
        <f t="shared" si="32"/>
        <v>1.033501</v>
      </c>
      <c r="R369" s="6">
        <f t="shared" si="33"/>
        <v>86.84882352941176</v>
      </c>
      <c r="S369" t="str">
        <f t="shared" si="34"/>
        <v>film &amp; video</v>
      </c>
      <c r="T369" t="str">
        <f t="shared" si="35"/>
        <v>documentary</v>
      </c>
    </row>
    <row r="370" spans="1:20" ht="60" x14ac:dyDescent="0.25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s="12">
        <f t="shared" si="30"/>
        <v>42043.605578703704</v>
      </c>
      <c r="L370" s="12">
        <f t="shared" si="31"/>
        <v>42078.563912037032</v>
      </c>
      <c r="M370" t="b">
        <v>0</v>
      </c>
      <c r="N370">
        <v>159</v>
      </c>
      <c r="O370" t="b">
        <v>1</v>
      </c>
      <c r="P370" t="s">
        <v>8269</v>
      </c>
      <c r="Q370" s="5">
        <f t="shared" si="32"/>
        <v>1.04112</v>
      </c>
      <c r="R370" s="6">
        <f t="shared" si="33"/>
        <v>81.84905660377359</v>
      </c>
      <c r="S370" t="str">
        <f t="shared" si="34"/>
        <v>film &amp; video</v>
      </c>
      <c r="T370" t="str">
        <f t="shared" si="35"/>
        <v>documentary</v>
      </c>
    </row>
    <row r="371" spans="1:20" ht="60" x14ac:dyDescent="0.25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s="12">
        <f t="shared" si="30"/>
        <v>40893.551724537036</v>
      </c>
      <c r="L371" s="12">
        <f t="shared" si="31"/>
        <v>40923.551724537036</v>
      </c>
      <c r="M371" t="b">
        <v>0</v>
      </c>
      <c r="N371">
        <v>167</v>
      </c>
      <c r="O371" t="b">
        <v>1</v>
      </c>
      <c r="P371" t="s">
        <v>8269</v>
      </c>
      <c r="Q371" s="5">
        <f t="shared" si="32"/>
        <v>1.1015569230769231</v>
      </c>
      <c r="R371" s="6">
        <f t="shared" si="33"/>
        <v>42.874970059880241</v>
      </c>
      <c r="S371" t="str">
        <f t="shared" si="34"/>
        <v>film &amp; video</v>
      </c>
      <c r="T371" t="str">
        <f t="shared" si="35"/>
        <v>documentary</v>
      </c>
    </row>
    <row r="372" spans="1:20" ht="60" x14ac:dyDescent="0.25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s="12">
        <f t="shared" si="30"/>
        <v>42711.795138888891</v>
      </c>
      <c r="L372" s="12">
        <f t="shared" si="31"/>
        <v>42741.795138888891</v>
      </c>
      <c r="M372" t="b">
        <v>0</v>
      </c>
      <c r="N372">
        <v>43</v>
      </c>
      <c r="O372" t="b">
        <v>1</v>
      </c>
      <c r="P372" t="s">
        <v>8269</v>
      </c>
      <c r="Q372" s="5">
        <f t="shared" si="32"/>
        <v>1.2202</v>
      </c>
      <c r="R372" s="6">
        <f t="shared" si="33"/>
        <v>709.41860465116281</v>
      </c>
      <c r="S372" t="str">
        <f t="shared" si="34"/>
        <v>film &amp; video</v>
      </c>
      <c r="T372" t="str">
        <f t="shared" si="35"/>
        <v>documentary</v>
      </c>
    </row>
    <row r="373" spans="1:20" ht="60" x14ac:dyDescent="0.25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s="12">
        <f t="shared" si="30"/>
        <v>41261.767812500002</v>
      </c>
      <c r="L373" s="12">
        <f t="shared" si="31"/>
        <v>41306.767812500002</v>
      </c>
      <c r="M373" t="b">
        <v>0</v>
      </c>
      <c r="N373">
        <v>1062</v>
      </c>
      <c r="O373" t="b">
        <v>1</v>
      </c>
      <c r="P373" t="s">
        <v>8269</v>
      </c>
      <c r="Q373" s="5">
        <f t="shared" si="32"/>
        <v>1.1416866666666667</v>
      </c>
      <c r="R373" s="6">
        <f t="shared" si="33"/>
        <v>161.25517890772127</v>
      </c>
      <c r="S373" t="str">
        <f t="shared" si="34"/>
        <v>film &amp; video</v>
      </c>
      <c r="T373" t="str">
        <f t="shared" si="35"/>
        <v>documentary</v>
      </c>
    </row>
    <row r="374" spans="1:20" ht="30" x14ac:dyDescent="0.25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s="12">
        <f t="shared" si="30"/>
        <v>42425.576898148152</v>
      </c>
      <c r="L374" s="12">
        <f t="shared" si="31"/>
        <v>42465.666666666672</v>
      </c>
      <c r="M374" t="b">
        <v>0</v>
      </c>
      <c r="N374">
        <v>9</v>
      </c>
      <c r="O374" t="b">
        <v>1</v>
      </c>
      <c r="P374" t="s">
        <v>8269</v>
      </c>
      <c r="Q374" s="5">
        <f t="shared" si="32"/>
        <v>1.2533333333333334</v>
      </c>
      <c r="R374" s="6">
        <f t="shared" si="33"/>
        <v>41.777777777777779</v>
      </c>
      <c r="S374" t="str">
        <f t="shared" si="34"/>
        <v>film &amp; video</v>
      </c>
      <c r="T374" t="str">
        <f t="shared" si="35"/>
        <v>documentary</v>
      </c>
    </row>
    <row r="375" spans="1:20" ht="45" x14ac:dyDescent="0.25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s="12">
        <f t="shared" si="30"/>
        <v>41078.91201388889</v>
      </c>
      <c r="L375" s="12">
        <f t="shared" si="31"/>
        <v>41108.91201388889</v>
      </c>
      <c r="M375" t="b">
        <v>0</v>
      </c>
      <c r="N375">
        <v>89</v>
      </c>
      <c r="O375" t="b">
        <v>1</v>
      </c>
      <c r="P375" t="s">
        <v>8269</v>
      </c>
      <c r="Q375" s="5">
        <f t="shared" si="32"/>
        <v>1.0666666666666667</v>
      </c>
      <c r="R375" s="6">
        <f t="shared" si="33"/>
        <v>89.887640449438209</v>
      </c>
      <c r="S375" t="str">
        <f t="shared" si="34"/>
        <v>film &amp; video</v>
      </c>
      <c r="T375" t="str">
        <f t="shared" si="35"/>
        <v>documentary</v>
      </c>
    </row>
    <row r="376" spans="1:20" ht="60" x14ac:dyDescent="0.25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s="12">
        <f t="shared" si="30"/>
        <v>40757.889247685183</v>
      </c>
      <c r="L376" s="12">
        <f t="shared" si="31"/>
        <v>40802.889247685183</v>
      </c>
      <c r="M376" t="b">
        <v>0</v>
      </c>
      <c r="N376">
        <v>174</v>
      </c>
      <c r="O376" t="b">
        <v>1</v>
      </c>
      <c r="P376" t="s">
        <v>8269</v>
      </c>
      <c r="Q376" s="5">
        <f t="shared" si="32"/>
        <v>1.3065</v>
      </c>
      <c r="R376" s="6">
        <f t="shared" si="33"/>
        <v>45.051724137931032</v>
      </c>
      <c r="S376" t="str">
        <f t="shared" si="34"/>
        <v>film &amp; video</v>
      </c>
      <c r="T376" t="str">
        <f t="shared" si="35"/>
        <v>documentary</v>
      </c>
    </row>
    <row r="377" spans="1:20" ht="60" x14ac:dyDescent="0.25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s="12">
        <f t="shared" si="30"/>
        <v>41657.985081018516</v>
      </c>
      <c r="L377" s="12">
        <f t="shared" si="31"/>
        <v>41699.720833333333</v>
      </c>
      <c r="M377" t="b">
        <v>0</v>
      </c>
      <c r="N377">
        <v>14</v>
      </c>
      <c r="O377" t="b">
        <v>1</v>
      </c>
      <c r="P377" t="s">
        <v>8269</v>
      </c>
      <c r="Q377" s="5">
        <f t="shared" si="32"/>
        <v>1.2</v>
      </c>
      <c r="R377" s="6">
        <f t="shared" si="33"/>
        <v>42.857142857142854</v>
      </c>
      <c r="S377" t="str">
        <f t="shared" si="34"/>
        <v>film &amp; video</v>
      </c>
      <c r="T377" t="str">
        <f t="shared" si="35"/>
        <v>documentary</v>
      </c>
    </row>
    <row r="378" spans="1:20" ht="60" x14ac:dyDescent="0.25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s="12">
        <f t="shared" si="30"/>
        <v>42576.452731481477</v>
      </c>
      <c r="L378" s="12">
        <f t="shared" si="31"/>
        <v>42607.452731481477</v>
      </c>
      <c r="M378" t="b">
        <v>0</v>
      </c>
      <c r="N378">
        <v>48</v>
      </c>
      <c r="O378" t="b">
        <v>1</v>
      </c>
      <c r="P378" t="s">
        <v>8269</v>
      </c>
      <c r="Q378" s="5">
        <f t="shared" si="32"/>
        <v>1.0595918367346939</v>
      </c>
      <c r="R378" s="6">
        <f t="shared" si="33"/>
        <v>54.083333333333336</v>
      </c>
      <c r="S378" t="str">
        <f t="shared" si="34"/>
        <v>film &amp; video</v>
      </c>
      <c r="T378" t="str">
        <f t="shared" si="35"/>
        <v>documentary</v>
      </c>
    </row>
    <row r="379" spans="1:20" ht="45" x14ac:dyDescent="0.25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s="12">
        <f t="shared" si="30"/>
        <v>42292.250787037032</v>
      </c>
      <c r="L379" s="12">
        <f t="shared" si="31"/>
        <v>42322.292361111111</v>
      </c>
      <c r="M379" t="b">
        <v>0</v>
      </c>
      <c r="N379">
        <v>133</v>
      </c>
      <c r="O379" t="b">
        <v>1</v>
      </c>
      <c r="P379" t="s">
        <v>8269</v>
      </c>
      <c r="Q379" s="5">
        <f t="shared" si="32"/>
        <v>1.1439999999999999</v>
      </c>
      <c r="R379" s="6">
        <f t="shared" si="33"/>
        <v>103.21804511278195</v>
      </c>
      <c r="S379" t="str">
        <f t="shared" si="34"/>
        <v>film &amp; video</v>
      </c>
      <c r="T379" t="str">
        <f t="shared" si="35"/>
        <v>documentary</v>
      </c>
    </row>
    <row r="380" spans="1:20" ht="60" x14ac:dyDescent="0.25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s="12">
        <f t="shared" si="30"/>
        <v>42370.571851851855</v>
      </c>
      <c r="L380" s="12">
        <f t="shared" si="31"/>
        <v>42394.994444444441</v>
      </c>
      <c r="M380" t="b">
        <v>0</v>
      </c>
      <c r="N380">
        <v>83</v>
      </c>
      <c r="O380" t="b">
        <v>1</v>
      </c>
      <c r="P380" t="s">
        <v>8269</v>
      </c>
      <c r="Q380" s="5">
        <f t="shared" si="32"/>
        <v>1.1176666666666666</v>
      </c>
      <c r="R380" s="6">
        <f t="shared" si="33"/>
        <v>40.397590361445786</v>
      </c>
      <c r="S380" t="str">
        <f t="shared" si="34"/>
        <v>film &amp; video</v>
      </c>
      <c r="T380" t="str">
        <f t="shared" si="35"/>
        <v>documentary</v>
      </c>
    </row>
    <row r="381" spans="1:20" ht="60" x14ac:dyDescent="0.25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s="12">
        <f t="shared" si="30"/>
        <v>40987.688333333332</v>
      </c>
      <c r="L381" s="12">
        <f t="shared" si="31"/>
        <v>41032.688333333332</v>
      </c>
      <c r="M381" t="b">
        <v>0</v>
      </c>
      <c r="N381">
        <v>149</v>
      </c>
      <c r="O381" t="b">
        <v>1</v>
      </c>
      <c r="P381" t="s">
        <v>8269</v>
      </c>
      <c r="Q381" s="5">
        <f t="shared" si="32"/>
        <v>1.1608000000000001</v>
      </c>
      <c r="R381" s="6">
        <f t="shared" si="33"/>
        <v>116.85906040268456</v>
      </c>
      <c r="S381" t="str">
        <f t="shared" si="34"/>
        <v>film &amp; video</v>
      </c>
      <c r="T381" t="str">
        <f t="shared" si="35"/>
        <v>documentary</v>
      </c>
    </row>
    <row r="382" spans="1:20" ht="60" x14ac:dyDescent="0.25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s="12">
        <f t="shared" si="30"/>
        <v>42367.719814814816</v>
      </c>
      <c r="L382" s="12">
        <f t="shared" si="31"/>
        <v>42392.719814814816</v>
      </c>
      <c r="M382" t="b">
        <v>0</v>
      </c>
      <c r="N382">
        <v>49</v>
      </c>
      <c r="O382" t="b">
        <v>1</v>
      </c>
      <c r="P382" t="s">
        <v>8269</v>
      </c>
      <c r="Q382" s="5">
        <f t="shared" si="32"/>
        <v>1.415</v>
      </c>
      <c r="R382" s="6">
        <f t="shared" si="33"/>
        <v>115.51020408163265</v>
      </c>
      <c r="S382" t="str">
        <f t="shared" si="34"/>
        <v>film &amp; video</v>
      </c>
      <c r="T382" t="str">
        <f t="shared" si="35"/>
        <v>documentary</v>
      </c>
    </row>
    <row r="383" spans="1:20" ht="45" x14ac:dyDescent="0.25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s="12">
        <f t="shared" si="30"/>
        <v>41085.698113425926</v>
      </c>
      <c r="L383" s="12">
        <f t="shared" si="31"/>
        <v>41120.208333333336</v>
      </c>
      <c r="M383" t="b">
        <v>0</v>
      </c>
      <c r="N383">
        <v>251</v>
      </c>
      <c r="O383" t="b">
        <v>1</v>
      </c>
      <c r="P383" t="s">
        <v>8269</v>
      </c>
      <c r="Q383" s="5">
        <f t="shared" si="32"/>
        <v>1.0472999999999999</v>
      </c>
      <c r="R383" s="6">
        <f t="shared" si="33"/>
        <v>104.31274900398407</v>
      </c>
      <c r="S383" t="str">
        <f t="shared" si="34"/>
        <v>film &amp; video</v>
      </c>
      <c r="T383" t="str">
        <f t="shared" si="35"/>
        <v>documentary</v>
      </c>
    </row>
    <row r="384" spans="1:20" ht="60" x14ac:dyDescent="0.25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s="12">
        <f t="shared" si="30"/>
        <v>41144.709490740745</v>
      </c>
      <c r="L384" s="12">
        <f t="shared" si="31"/>
        <v>41158.709490740745</v>
      </c>
      <c r="M384" t="b">
        <v>0</v>
      </c>
      <c r="N384">
        <v>22</v>
      </c>
      <c r="O384" t="b">
        <v>1</v>
      </c>
      <c r="P384" t="s">
        <v>8269</v>
      </c>
      <c r="Q384" s="5">
        <f t="shared" si="32"/>
        <v>2.5583333333333331</v>
      </c>
      <c r="R384" s="6">
        <f t="shared" si="33"/>
        <v>69.772727272727266</v>
      </c>
      <c r="S384" t="str">
        <f t="shared" si="34"/>
        <v>film &amp; video</v>
      </c>
      <c r="T384" t="str">
        <f t="shared" si="35"/>
        <v>documentary</v>
      </c>
    </row>
    <row r="385" spans="1:20" ht="60" x14ac:dyDescent="0.25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s="12">
        <f t="shared" si="30"/>
        <v>41755.117581018516</v>
      </c>
      <c r="L385" s="12">
        <f t="shared" si="31"/>
        <v>41778.117581018516</v>
      </c>
      <c r="M385" t="b">
        <v>0</v>
      </c>
      <c r="N385">
        <v>48</v>
      </c>
      <c r="O385" t="b">
        <v>1</v>
      </c>
      <c r="P385" t="s">
        <v>8269</v>
      </c>
      <c r="Q385" s="5">
        <f t="shared" si="32"/>
        <v>2.0670670670670672</v>
      </c>
      <c r="R385" s="6">
        <f t="shared" si="33"/>
        <v>43.020833333333336</v>
      </c>
      <c r="S385" t="str">
        <f t="shared" si="34"/>
        <v>film &amp; video</v>
      </c>
      <c r="T385" t="str">
        <f t="shared" si="35"/>
        <v>documentary</v>
      </c>
    </row>
    <row r="386" spans="1:20" ht="60" x14ac:dyDescent="0.25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s="12">
        <f t="shared" ref="K386:K449" si="36">(((J386/60)/60)/24)+DATE(1970,1,1)</f>
        <v>41980.781793981485</v>
      </c>
      <c r="L386" s="12">
        <f t="shared" ref="L386:L449" si="37">(((I386/60)/60)/24)+DATE(1970,1,1)</f>
        <v>42010.781793981485</v>
      </c>
      <c r="M386" t="b">
        <v>0</v>
      </c>
      <c r="N386">
        <v>383</v>
      </c>
      <c r="O386" t="b">
        <v>1</v>
      </c>
      <c r="P386" t="s">
        <v>8269</v>
      </c>
      <c r="Q386" s="5">
        <f t="shared" ref="Q386:Q449" si="38">E386/D386</f>
        <v>1.1210500000000001</v>
      </c>
      <c r="R386" s="6">
        <f t="shared" ref="R386:R449" si="39">E386/N386</f>
        <v>58.540469973890339</v>
      </c>
      <c r="S386" t="str">
        <f t="shared" ref="S386:S449" si="40">LEFT(P386,FIND("/",P386,1)-1)</f>
        <v>film &amp; video</v>
      </c>
      <c r="T386" t="str">
        <f t="shared" ref="T386:T449" si="41">MID(P386,FIND("/",P386,1)+1,LEN(P385))</f>
        <v>documentary</v>
      </c>
    </row>
    <row r="387" spans="1:20" ht="60" x14ac:dyDescent="0.25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s="12">
        <f t="shared" si="36"/>
        <v>41934.584502314814</v>
      </c>
      <c r="L387" s="12">
        <f t="shared" si="37"/>
        <v>41964.626168981486</v>
      </c>
      <c r="M387" t="b">
        <v>0</v>
      </c>
      <c r="N387">
        <v>237</v>
      </c>
      <c r="O387" t="b">
        <v>1</v>
      </c>
      <c r="P387" t="s">
        <v>8269</v>
      </c>
      <c r="Q387" s="5">
        <f t="shared" si="38"/>
        <v>1.05982</v>
      </c>
      <c r="R387" s="6">
        <f t="shared" si="39"/>
        <v>111.79535864978902</v>
      </c>
      <c r="S387" t="str">
        <f t="shared" si="40"/>
        <v>film &amp; video</v>
      </c>
      <c r="T387" t="str">
        <f t="shared" si="41"/>
        <v>documentary</v>
      </c>
    </row>
    <row r="388" spans="1:20" ht="60" x14ac:dyDescent="0.25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s="12">
        <f t="shared" si="36"/>
        <v>42211.951284722221</v>
      </c>
      <c r="L388" s="12">
        <f t="shared" si="37"/>
        <v>42226.951284722221</v>
      </c>
      <c r="M388" t="b">
        <v>0</v>
      </c>
      <c r="N388">
        <v>13</v>
      </c>
      <c r="O388" t="b">
        <v>1</v>
      </c>
      <c r="P388" t="s">
        <v>8269</v>
      </c>
      <c r="Q388" s="5">
        <f t="shared" si="38"/>
        <v>1.0016666666666667</v>
      </c>
      <c r="R388" s="6">
        <f t="shared" si="39"/>
        <v>46.230769230769234</v>
      </c>
      <c r="S388" t="str">
        <f t="shared" si="40"/>
        <v>film &amp; video</v>
      </c>
      <c r="T388" t="str">
        <f t="shared" si="41"/>
        <v>documentary</v>
      </c>
    </row>
    <row r="389" spans="1:20" ht="60" x14ac:dyDescent="0.25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s="12">
        <f t="shared" si="36"/>
        <v>42200.67659722222</v>
      </c>
      <c r="L389" s="12">
        <f t="shared" si="37"/>
        <v>42231.25</v>
      </c>
      <c r="M389" t="b">
        <v>0</v>
      </c>
      <c r="N389">
        <v>562</v>
      </c>
      <c r="O389" t="b">
        <v>1</v>
      </c>
      <c r="P389" t="s">
        <v>8269</v>
      </c>
      <c r="Q389" s="5">
        <f t="shared" si="38"/>
        <v>2.1398947368421051</v>
      </c>
      <c r="R389" s="6">
        <f t="shared" si="39"/>
        <v>144.69039145907473</v>
      </c>
      <c r="S389" t="str">
        <f t="shared" si="40"/>
        <v>film &amp; video</v>
      </c>
      <c r="T389" t="str">
        <f t="shared" si="41"/>
        <v>documentary</v>
      </c>
    </row>
    <row r="390" spans="1:20" ht="45" x14ac:dyDescent="0.25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s="12">
        <f t="shared" si="36"/>
        <v>42549.076157407413</v>
      </c>
      <c r="L390" s="12">
        <f t="shared" si="37"/>
        <v>42579.076157407413</v>
      </c>
      <c r="M390" t="b">
        <v>0</v>
      </c>
      <c r="N390">
        <v>71</v>
      </c>
      <c r="O390" t="b">
        <v>1</v>
      </c>
      <c r="P390" t="s">
        <v>8269</v>
      </c>
      <c r="Q390" s="5">
        <f t="shared" si="38"/>
        <v>1.2616000000000001</v>
      </c>
      <c r="R390" s="6">
        <f t="shared" si="39"/>
        <v>88.845070422535215</v>
      </c>
      <c r="S390" t="str">
        <f t="shared" si="40"/>
        <v>film &amp; video</v>
      </c>
      <c r="T390" t="str">
        <f t="shared" si="41"/>
        <v>documentary</v>
      </c>
    </row>
    <row r="391" spans="1:20" ht="60" x14ac:dyDescent="0.25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s="12">
        <f t="shared" si="36"/>
        <v>41674.063078703701</v>
      </c>
      <c r="L391" s="12">
        <f t="shared" si="37"/>
        <v>41705.957638888889</v>
      </c>
      <c r="M391" t="b">
        <v>0</v>
      </c>
      <c r="N391">
        <v>1510</v>
      </c>
      <c r="O391" t="b">
        <v>1</v>
      </c>
      <c r="P391" t="s">
        <v>8269</v>
      </c>
      <c r="Q391" s="5">
        <f t="shared" si="38"/>
        <v>1.8153547058823529</v>
      </c>
      <c r="R391" s="6">
        <f t="shared" si="39"/>
        <v>81.75107284768211</v>
      </c>
      <c r="S391" t="str">
        <f t="shared" si="40"/>
        <v>film &amp; video</v>
      </c>
      <c r="T391" t="str">
        <f t="shared" si="41"/>
        <v>documentary</v>
      </c>
    </row>
    <row r="392" spans="1:20" ht="45" x14ac:dyDescent="0.25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s="12">
        <f t="shared" si="36"/>
        <v>42112.036712962959</v>
      </c>
      <c r="L392" s="12">
        <f t="shared" si="37"/>
        <v>42132.036712962959</v>
      </c>
      <c r="M392" t="b">
        <v>0</v>
      </c>
      <c r="N392">
        <v>14</v>
      </c>
      <c r="O392" t="b">
        <v>1</v>
      </c>
      <c r="P392" t="s">
        <v>8269</v>
      </c>
      <c r="Q392" s="5">
        <f t="shared" si="38"/>
        <v>1</v>
      </c>
      <c r="R392" s="6">
        <f t="shared" si="39"/>
        <v>71.428571428571431</v>
      </c>
      <c r="S392" t="str">
        <f t="shared" si="40"/>
        <v>film &amp; video</v>
      </c>
      <c r="T392" t="str">
        <f t="shared" si="41"/>
        <v>documentary</v>
      </c>
    </row>
    <row r="393" spans="1:20" ht="45" x14ac:dyDescent="0.25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s="12">
        <f t="shared" si="36"/>
        <v>40865.042256944449</v>
      </c>
      <c r="L393" s="12">
        <f t="shared" si="37"/>
        <v>40895.040972222225</v>
      </c>
      <c r="M393" t="b">
        <v>0</v>
      </c>
      <c r="N393">
        <v>193</v>
      </c>
      <c r="O393" t="b">
        <v>1</v>
      </c>
      <c r="P393" t="s">
        <v>8269</v>
      </c>
      <c r="Q393" s="5">
        <f t="shared" si="38"/>
        <v>1.0061</v>
      </c>
      <c r="R393" s="6">
        <f t="shared" si="39"/>
        <v>104.25906735751295</v>
      </c>
      <c r="S393" t="str">
        <f t="shared" si="40"/>
        <v>film &amp; video</v>
      </c>
      <c r="T393" t="str">
        <f t="shared" si="41"/>
        <v>documentary</v>
      </c>
    </row>
    <row r="394" spans="1:20" ht="60" x14ac:dyDescent="0.25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s="12">
        <f t="shared" si="36"/>
        <v>40763.717256944445</v>
      </c>
      <c r="L394" s="12">
        <f t="shared" si="37"/>
        <v>40794.125</v>
      </c>
      <c r="M394" t="b">
        <v>0</v>
      </c>
      <c r="N394">
        <v>206</v>
      </c>
      <c r="O394" t="b">
        <v>1</v>
      </c>
      <c r="P394" t="s">
        <v>8269</v>
      </c>
      <c r="Q394" s="5">
        <f t="shared" si="38"/>
        <v>1.009027027027027</v>
      </c>
      <c r="R394" s="6">
        <f t="shared" si="39"/>
        <v>90.616504854368927</v>
      </c>
      <c r="S394" t="str">
        <f t="shared" si="40"/>
        <v>film &amp; video</v>
      </c>
      <c r="T394" t="str">
        <f t="shared" si="41"/>
        <v>documentary</v>
      </c>
    </row>
    <row r="395" spans="1:20" ht="45" x14ac:dyDescent="0.25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s="12">
        <f t="shared" si="36"/>
        <v>41526.708935185183</v>
      </c>
      <c r="L395" s="12">
        <f t="shared" si="37"/>
        <v>41557.708935185183</v>
      </c>
      <c r="M395" t="b">
        <v>0</v>
      </c>
      <c r="N395">
        <v>351</v>
      </c>
      <c r="O395" t="b">
        <v>1</v>
      </c>
      <c r="P395" t="s">
        <v>8269</v>
      </c>
      <c r="Q395" s="5">
        <f t="shared" si="38"/>
        <v>1.10446</v>
      </c>
      <c r="R395" s="6">
        <f t="shared" si="39"/>
        <v>157.33048433048432</v>
      </c>
      <c r="S395" t="str">
        <f t="shared" si="40"/>
        <v>film &amp; video</v>
      </c>
      <c r="T395" t="str">
        <f t="shared" si="41"/>
        <v>documentary</v>
      </c>
    </row>
    <row r="396" spans="1:20" ht="60" x14ac:dyDescent="0.25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s="12">
        <f t="shared" si="36"/>
        <v>42417.818078703705</v>
      </c>
      <c r="L396" s="12">
        <f t="shared" si="37"/>
        <v>42477.776412037041</v>
      </c>
      <c r="M396" t="b">
        <v>0</v>
      </c>
      <c r="N396">
        <v>50</v>
      </c>
      <c r="O396" t="b">
        <v>1</v>
      </c>
      <c r="P396" t="s">
        <v>8269</v>
      </c>
      <c r="Q396" s="5">
        <f t="shared" si="38"/>
        <v>1.118936170212766</v>
      </c>
      <c r="R396" s="6">
        <f t="shared" si="39"/>
        <v>105.18</v>
      </c>
      <c r="S396" t="str">
        <f t="shared" si="40"/>
        <v>film &amp; video</v>
      </c>
      <c r="T396" t="str">
        <f t="shared" si="41"/>
        <v>documentary</v>
      </c>
    </row>
    <row r="397" spans="1:20" ht="45" x14ac:dyDescent="0.25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s="12">
        <f t="shared" si="36"/>
        <v>40990.909259259257</v>
      </c>
      <c r="L397" s="12">
        <f t="shared" si="37"/>
        <v>41026.897222222222</v>
      </c>
      <c r="M397" t="b">
        <v>0</v>
      </c>
      <c r="N397">
        <v>184</v>
      </c>
      <c r="O397" t="b">
        <v>1</v>
      </c>
      <c r="P397" t="s">
        <v>8269</v>
      </c>
      <c r="Q397" s="5">
        <f t="shared" si="38"/>
        <v>1.0804450000000001</v>
      </c>
      <c r="R397" s="6">
        <f t="shared" si="39"/>
        <v>58.719836956521746</v>
      </c>
      <c r="S397" t="str">
        <f t="shared" si="40"/>
        <v>film &amp; video</v>
      </c>
      <c r="T397" t="str">
        <f t="shared" si="41"/>
        <v>documentary</v>
      </c>
    </row>
    <row r="398" spans="1:20" ht="45" x14ac:dyDescent="0.25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s="12">
        <f t="shared" si="36"/>
        <v>41082.564884259256</v>
      </c>
      <c r="L398" s="12">
        <f t="shared" si="37"/>
        <v>41097.564884259256</v>
      </c>
      <c r="M398" t="b">
        <v>0</v>
      </c>
      <c r="N398">
        <v>196</v>
      </c>
      <c r="O398" t="b">
        <v>1</v>
      </c>
      <c r="P398" t="s">
        <v>8269</v>
      </c>
      <c r="Q398" s="5">
        <f t="shared" si="38"/>
        <v>1.0666666666666667</v>
      </c>
      <c r="R398" s="6">
        <f t="shared" si="39"/>
        <v>81.632653061224488</v>
      </c>
      <c r="S398" t="str">
        <f t="shared" si="40"/>
        <v>film &amp; video</v>
      </c>
      <c r="T398" t="str">
        <f t="shared" si="41"/>
        <v>documentary</v>
      </c>
    </row>
    <row r="399" spans="1:20" ht="60" x14ac:dyDescent="0.25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s="12">
        <f t="shared" si="36"/>
        <v>40379.776435185187</v>
      </c>
      <c r="L399" s="12">
        <f t="shared" si="37"/>
        <v>40422.155555555553</v>
      </c>
      <c r="M399" t="b">
        <v>0</v>
      </c>
      <c r="N399">
        <v>229</v>
      </c>
      <c r="O399" t="b">
        <v>1</v>
      </c>
      <c r="P399" t="s">
        <v>8269</v>
      </c>
      <c r="Q399" s="5">
        <f t="shared" si="38"/>
        <v>1.0390027322404372</v>
      </c>
      <c r="R399" s="6">
        <f t="shared" si="39"/>
        <v>56.460043668122275</v>
      </c>
      <c r="S399" t="str">
        <f t="shared" si="40"/>
        <v>film &amp; video</v>
      </c>
      <c r="T399" t="str">
        <f t="shared" si="41"/>
        <v>documentary</v>
      </c>
    </row>
    <row r="400" spans="1:20" ht="45" x14ac:dyDescent="0.25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s="12">
        <f t="shared" si="36"/>
        <v>42078.793124999997</v>
      </c>
      <c r="L400" s="12">
        <f t="shared" si="37"/>
        <v>42123.793124999997</v>
      </c>
      <c r="M400" t="b">
        <v>0</v>
      </c>
      <c r="N400">
        <v>67</v>
      </c>
      <c r="O400" t="b">
        <v>1</v>
      </c>
      <c r="P400" t="s">
        <v>8269</v>
      </c>
      <c r="Q400" s="5">
        <f t="shared" si="38"/>
        <v>1.2516</v>
      </c>
      <c r="R400" s="6">
        <f t="shared" si="39"/>
        <v>140.1044776119403</v>
      </c>
      <c r="S400" t="str">
        <f t="shared" si="40"/>
        <v>film &amp; video</v>
      </c>
      <c r="T400" t="str">
        <f t="shared" si="41"/>
        <v>documentary</v>
      </c>
    </row>
    <row r="401" spans="1:20" ht="60" x14ac:dyDescent="0.25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s="12">
        <f t="shared" si="36"/>
        <v>42687.875775462962</v>
      </c>
      <c r="L401" s="12">
        <f t="shared" si="37"/>
        <v>42718.5</v>
      </c>
      <c r="M401" t="b">
        <v>0</v>
      </c>
      <c r="N401">
        <v>95</v>
      </c>
      <c r="O401" t="b">
        <v>1</v>
      </c>
      <c r="P401" t="s">
        <v>8269</v>
      </c>
      <c r="Q401" s="5">
        <f t="shared" si="38"/>
        <v>1.0680499999999999</v>
      </c>
      <c r="R401" s="6">
        <f t="shared" si="39"/>
        <v>224.85263157894738</v>
      </c>
      <c r="S401" t="str">
        <f t="shared" si="40"/>
        <v>film &amp; video</v>
      </c>
      <c r="T401" t="str">
        <f t="shared" si="41"/>
        <v>documentary</v>
      </c>
    </row>
    <row r="402" spans="1:20" ht="45" x14ac:dyDescent="0.25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s="12">
        <f t="shared" si="36"/>
        <v>41745.635960648149</v>
      </c>
      <c r="L402" s="12">
        <f t="shared" si="37"/>
        <v>41776.145833333336</v>
      </c>
      <c r="M402" t="b">
        <v>0</v>
      </c>
      <c r="N402">
        <v>62</v>
      </c>
      <c r="O402" t="b">
        <v>1</v>
      </c>
      <c r="P402" t="s">
        <v>8269</v>
      </c>
      <c r="Q402" s="5">
        <f t="shared" si="38"/>
        <v>1.1230249999999999</v>
      </c>
      <c r="R402" s="6">
        <f t="shared" si="39"/>
        <v>181.13306451612902</v>
      </c>
      <c r="S402" t="str">
        <f t="shared" si="40"/>
        <v>film &amp; video</v>
      </c>
      <c r="T402" t="str">
        <f t="shared" si="41"/>
        <v>documentary</v>
      </c>
    </row>
    <row r="403" spans="1:20" ht="60" x14ac:dyDescent="0.25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s="12">
        <f t="shared" si="36"/>
        <v>40732.842245370368</v>
      </c>
      <c r="L403" s="12">
        <f t="shared" si="37"/>
        <v>40762.842245370368</v>
      </c>
      <c r="M403" t="b">
        <v>0</v>
      </c>
      <c r="N403">
        <v>73</v>
      </c>
      <c r="O403" t="b">
        <v>1</v>
      </c>
      <c r="P403" t="s">
        <v>8269</v>
      </c>
      <c r="Q403" s="5">
        <f t="shared" si="38"/>
        <v>1.0381199999999999</v>
      </c>
      <c r="R403" s="6">
        <f t="shared" si="39"/>
        <v>711.04109589041093</v>
      </c>
      <c r="S403" t="str">
        <f t="shared" si="40"/>
        <v>film &amp; video</v>
      </c>
      <c r="T403" t="str">
        <f t="shared" si="41"/>
        <v>documentary</v>
      </c>
    </row>
    <row r="404" spans="1:20" ht="60" x14ac:dyDescent="0.25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s="12">
        <f t="shared" si="36"/>
        <v>42292.539548611108</v>
      </c>
      <c r="L404" s="12">
        <f t="shared" si="37"/>
        <v>42313.58121527778</v>
      </c>
      <c r="M404" t="b">
        <v>0</v>
      </c>
      <c r="N404">
        <v>43</v>
      </c>
      <c r="O404" t="b">
        <v>1</v>
      </c>
      <c r="P404" t="s">
        <v>8269</v>
      </c>
      <c r="Q404" s="5">
        <f t="shared" si="38"/>
        <v>1.4165000000000001</v>
      </c>
      <c r="R404" s="6">
        <f t="shared" si="39"/>
        <v>65.883720930232556</v>
      </c>
      <c r="S404" t="str">
        <f t="shared" si="40"/>
        <v>film &amp; video</v>
      </c>
      <c r="T404" t="str">
        <f t="shared" si="41"/>
        <v>documentary</v>
      </c>
    </row>
    <row r="405" spans="1:20" ht="45" x14ac:dyDescent="0.25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s="12">
        <f t="shared" si="36"/>
        <v>40718.310659722221</v>
      </c>
      <c r="L405" s="12">
        <f t="shared" si="37"/>
        <v>40765.297222222223</v>
      </c>
      <c r="M405" t="b">
        <v>0</v>
      </c>
      <c r="N405">
        <v>70</v>
      </c>
      <c r="O405" t="b">
        <v>1</v>
      </c>
      <c r="P405" t="s">
        <v>8269</v>
      </c>
      <c r="Q405" s="5">
        <f t="shared" si="38"/>
        <v>1.0526</v>
      </c>
      <c r="R405" s="6">
        <f t="shared" si="39"/>
        <v>75.185714285714283</v>
      </c>
      <c r="S405" t="str">
        <f t="shared" si="40"/>
        <v>film &amp; video</v>
      </c>
      <c r="T405" t="str">
        <f t="shared" si="41"/>
        <v>documentary</v>
      </c>
    </row>
    <row r="406" spans="1:20" ht="45" x14ac:dyDescent="0.25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s="12">
        <f t="shared" si="36"/>
        <v>41646.628032407411</v>
      </c>
      <c r="L406" s="12">
        <f t="shared" si="37"/>
        <v>41675.961111111108</v>
      </c>
      <c r="M406" t="b">
        <v>0</v>
      </c>
      <c r="N406">
        <v>271</v>
      </c>
      <c r="O406" t="b">
        <v>1</v>
      </c>
      <c r="P406" t="s">
        <v>8269</v>
      </c>
      <c r="Q406" s="5">
        <f t="shared" si="38"/>
        <v>1.0309142857142857</v>
      </c>
      <c r="R406" s="6">
        <f t="shared" si="39"/>
        <v>133.14391143911439</v>
      </c>
      <c r="S406" t="str">
        <f t="shared" si="40"/>
        <v>film &amp; video</v>
      </c>
      <c r="T406" t="str">
        <f t="shared" si="41"/>
        <v>documentary</v>
      </c>
    </row>
    <row r="407" spans="1:20" ht="45" x14ac:dyDescent="0.25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s="12">
        <f t="shared" si="36"/>
        <v>41674.08494212963</v>
      </c>
      <c r="L407" s="12">
        <f t="shared" si="37"/>
        <v>41704.08494212963</v>
      </c>
      <c r="M407" t="b">
        <v>0</v>
      </c>
      <c r="N407">
        <v>55</v>
      </c>
      <c r="O407" t="b">
        <v>1</v>
      </c>
      <c r="P407" t="s">
        <v>8269</v>
      </c>
      <c r="Q407" s="5">
        <f t="shared" si="38"/>
        <v>1.0765957446808512</v>
      </c>
      <c r="R407" s="6">
        <f t="shared" si="39"/>
        <v>55.2</v>
      </c>
      <c r="S407" t="str">
        <f t="shared" si="40"/>
        <v>film &amp; video</v>
      </c>
      <c r="T407" t="str">
        <f t="shared" si="41"/>
        <v>documentary</v>
      </c>
    </row>
    <row r="408" spans="1:20" ht="60" x14ac:dyDescent="0.25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s="12">
        <f t="shared" si="36"/>
        <v>40638.162465277775</v>
      </c>
      <c r="L408" s="12">
        <f t="shared" si="37"/>
        <v>40672.249305555553</v>
      </c>
      <c r="M408" t="b">
        <v>0</v>
      </c>
      <c r="N408">
        <v>35</v>
      </c>
      <c r="O408" t="b">
        <v>1</v>
      </c>
      <c r="P408" t="s">
        <v>8269</v>
      </c>
      <c r="Q408" s="5">
        <f t="shared" si="38"/>
        <v>1.0770464285714285</v>
      </c>
      <c r="R408" s="6">
        <f t="shared" si="39"/>
        <v>86.163714285714292</v>
      </c>
      <c r="S408" t="str">
        <f t="shared" si="40"/>
        <v>film &amp; video</v>
      </c>
      <c r="T408" t="str">
        <f t="shared" si="41"/>
        <v>documentary</v>
      </c>
    </row>
    <row r="409" spans="1:20" ht="45" x14ac:dyDescent="0.25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s="12">
        <f t="shared" si="36"/>
        <v>40806.870949074073</v>
      </c>
      <c r="L409" s="12">
        <f t="shared" si="37"/>
        <v>40866.912615740745</v>
      </c>
      <c r="M409" t="b">
        <v>0</v>
      </c>
      <c r="N409">
        <v>22</v>
      </c>
      <c r="O409" t="b">
        <v>1</v>
      </c>
      <c r="P409" t="s">
        <v>8269</v>
      </c>
      <c r="Q409" s="5">
        <f t="shared" si="38"/>
        <v>1.0155000000000001</v>
      </c>
      <c r="R409" s="6">
        <f t="shared" si="39"/>
        <v>92.318181818181813</v>
      </c>
      <c r="S409" t="str">
        <f t="shared" si="40"/>
        <v>film &amp; video</v>
      </c>
      <c r="T409" t="str">
        <f t="shared" si="41"/>
        <v>documentary</v>
      </c>
    </row>
    <row r="410" spans="1:20" ht="45" x14ac:dyDescent="0.25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s="12">
        <f t="shared" si="36"/>
        <v>41543.735995370371</v>
      </c>
      <c r="L410" s="12">
        <f t="shared" si="37"/>
        <v>41583.777662037035</v>
      </c>
      <c r="M410" t="b">
        <v>0</v>
      </c>
      <c r="N410">
        <v>38</v>
      </c>
      <c r="O410" t="b">
        <v>1</v>
      </c>
      <c r="P410" t="s">
        <v>8269</v>
      </c>
      <c r="Q410" s="5">
        <f t="shared" si="38"/>
        <v>1.0143766666666667</v>
      </c>
      <c r="R410" s="6">
        <f t="shared" si="39"/>
        <v>160.16473684210527</v>
      </c>
      <c r="S410" t="str">
        <f t="shared" si="40"/>
        <v>film &amp; video</v>
      </c>
      <c r="T410" t="str">
        <f t="shared" si="41"/>
        <v>documentary</v>
      </c>
    </row>
    <row r="411" spans="1:20" ht="45" x14ac:dyDescent="0.25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s="12">
        <f t="shared" si="36"/>
        <v>42543.862777777773</v>
      </c>
      <c r="L411" s="12">
        <f t="shared" si="37"/>
        <v>42573.862777777773</v>
      </c>
      <c r="M411" t="b">
        <v>0</v>
      </c>
      <c r="N411">
        <v>15</v>
      </c>
      <c r="O411" t="b">
        <v>1</v>
      </c>
      <c r="P411" t="s">
        <v>8269</v>
      </c>
      <c r="Q411" s="5">
        <f t="shared" si="38"/>
        <v>1.3680000000000001</v>
      </c>
      <c r="R411" s="6">
        <f t="shared" si="39"/>
        <v>45.6</v>
      </c>
      <c r="S411" t="str">
        <f t="shared" si="40"/>
        <v>film &amp; video</v>
      </c>
      <c r="T411" t="str">
        <f t="shared" si="41"/>
        <v>documentary</v>
      </c>
    </row>
    <row r="412" spans="1:20" ht="45" x14ac:dyDescent="0.25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s="12">
        <f t="shared" si="36"/>
        <v>42113.981446759266</v>
      </c>
      <c r="L412" s="12">
        <f t="shared" si="37"/>
        <v>42173.981446759266</v>
      </c>
      <c r="M412" t="b">
        <v>0</v>
      </c>
      <c r="N412">
        <v>7</v>
      </c>
      <c r="O412" t="b">
        <v>1</v>
      </c>
      <c r="P412" t="s">
        <v>8269</v>
      </c>
      <c r="Q412" s="5">
        <f t="shared" si="38"/>
        <v>1.2829999999999999</v>
      </c>
      <c r="R412" s="6">
        <f t="shared" si="39"/>
        <v>183.28571428571428</v>
      </c>
      <c r="S412" t="str">
        <f t="shared" si="40"/>
        <v>film &amp; video</v>
      </c>
      <c r="T412" t="str">
        <f t="shared" si="41"/>
        <v>documentary</v>
      </c>
    </row>
    <row r="413" spans="1:20" ht="60" x14ac:dyDescent="0.25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s="12">
        <f t="shared" si="36"/>
        <v>41598.17597222222</v>
      </c>
      <c r="L413" s="12">
        <f t="shared" si="37"/>
        <v>41630.208333333336</v>
      </c>
      <c r="M413" t="b">
        <v>0</v>
      </c>
      <c r="N413">
        <v>241</v>
      </c>
      <c r="O413" t="b">
        <v>1</v>
      </c>
      <c r="P413" t="s">
        <v>8269</v>
      </c>
      <c r="Q413" s="5">
        <f t="shared" si="38"/>
        <v>1.0105</v>
      </c>
      <c r="R413" s="6">
        <f t="shared" si="39"/>
        <v>125.78838174273859</v>
      </c>
      <c r="S413" t="str">
        <f t="shared" si="40"/>
        <v>film &amp; video</v>
      </c>
      <c r="T413" t="str">
        <f t="shared" si="41"/>
        <v>documentary</v>
      </c>
    </row>
    <row r="414" spans="1:20" ht="60" x14ac:dyDescent="0.25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s="12">
        <f t="shared" si="36"/>
        <v>41099.742800925924</v>
      </c>
      <c r="L414" s="12">
        <f t="shared" si="37"/>
        <v>41115.742800925924</v>
      </c>
      <c r="M414" t="b">
        <v>0</v>
      </c>
      <c r="N414">
        <v>55</v>
      </c>
      <c r="O414" t="b">
        <v>1</v>
      </c>
      <c r="P414" t="s">
        <v>8269</v>
      </c>
      <c r="Q414" s="5">
        <f t="shared" si="38"/>
        <v>1.2684</v>
      </c>
      <c r="R414" s="6">
        <f t="shared" si="39"/>
        <v>57.654545454545456</v>
      </c>
      <c r="S414" t="str">
        <f t="shared" si="40"/>
        <v>film &amp; video</v>
      </c>
      <c r="T414" t="str">
        <f t="shared" si="41"/>
        <v>documentary</v>
      </c>
    </row>
    <row r="415" spans="1:20" ht="45" x14ac:dyDescent="0.25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s="12">
        <f t="shared" si="36"/>
        <v>41079.877442129626</v>
      </c>
      <c r="L415" s="12">
        <f t="shared" si="37"/>
        <v>41109.877442129626</v>
      </c>
      <c r="M415" t="b">
        <v>0</v>
      </c>
      <c r="N415">
        <v>171</v>
      </c>
      <c r="O415" t="b">
        <v>1</v>
      </c>
      <c r="P415" t="s">
        <v>8269</v>
      </c>
      <c r="Q415" s="5">
        <f t="shared" si="38"/>
        <v>1.0508593749999999</v>
      </c>
      <c r="R415" s="6">
        <f t="shared" si="39"/>
        <v>78.660818713450297</v>
      </c>
      <c r="S415" t="str">
        <f t="shared" si="40"/>
        <v>film &amp; video</v>
      </c>
      <c r="T415" t="str">
        <f t="shared" si="41"/>
        <v>documentary</v>
      </c>
    </row>
    <row r="416" spans="1:20" ht="60" x14ac:dyDescent="0.25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s="12">
        <f t="shared" si="36"/>
        <v>41529.063252314816</v>
      </c>
      <c r="L416" s="12">
        <f t="shared" si="37"/>
        <v>41559.063252314816</v>
      </c>
      <c r="M416" t="b">
        <v>0</v>
      </c>
      <c r="N416">
        <v>208</v>
      </c>
      <c r="O416" t="b">
        <v>1</v>
      </c>
      <c r="P416" t="s">
        <v>8269</v>
      </c>
      <c r="Q416" s="5">
        <f t="shared" si="38"/>
        <v>1.0285405405405406</v>
      </c>
      <c r="R416" s="6">
        <f t="shared" si="39"/>
        <v>91.480769230769226</v>
      </c>
      <c r="S416" t="str">
        <f t="shared" si="40"/>
        <v>film &amp; video</v>
      </c>
      <c r="T416" t="str">
        <f t="shared" si="41"/>
        <v>documentary</v>
      </c>
    </row>
    <row r="417" spans="1:20" ht="60" x14ac:dyDescent="0.25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s="12">
        <f t="shared" si="36"/>
        <v>41904.851875</v>
      </c>
      <c r="L417" s="12">
        <f t="shared" si="37"/>
        <v>41929.5</v>
      </c>
      <c r="M417" t="b">
        <v>0</v>
      </c>
      <c r="N417">
        <v>21</v>
      </c>
      <c r="O417" t="b">
        <v>1</v>
      </c>
      <c r="P417" t="s">
        <v>8269</v>
      </c>
      <c r="Q417" s="5">
        <f t="shared" si="38"/>
        <v>1.0214714285714286</v>
      </c>
      <c r="R417" s="6">
        <f t="shared" si="39"/>
        <v>68.09809523809524</v>
      </c>
      <c r="S417" t="str">
        <f t="shared" si="40"/>
        <v>film &amp; video</v>
      </c>
      <c r="T417" t="str">
        <f t="shared" si="41"/>
        <v>documentary</v>
      </c>
    </row>
    <row r="418" spans="1:20" ht="45" x14ac:dyDescent="0.25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s="12">
        <f t="shared" si="36"/>
        <v>41648.396192129629</v>
      </c>
      <c r="L418" s="12">
        <f t="shared" si="37"/>
        <v>41678.396192129629</v>
      </c>
      <c r="M418" t="b">
        <v>0</v>
      </c>
      <c r="N418">
        <v>25</v>
      </c>
      <c r="O418" t="b">
        <v>1</v>
      </c>
      <c r="P418" t="s">
        <v>8269</v>
      </c>
      <c r="Q418" s="5">
        <f t="shared" si="38"/>
        <v>1.2021700000000002</v>
      </c>
      <c r="R418" s="6">
        <f t="shared" si="39"/>
        <v>48.086800000000004</v>
      </c>
      <c r="S418" t="str">
        <f t="shared" si="40"/>
        <v>film &amp; video</v>
      </c>
      <c r="T418" t="str">
        <f t="shared" si="41"/>
        <v>documentary</v>
      </c>
    </row>
    <row r="419" spans="1:20" ht="60" x14ac:dyDescent="0.25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s="12">
        <f t="shared" si="36"/>
        <v>41360.970601851855</v>
      </c>
      <c r="L419" s="12">
        <f t="shared" si="37"/>
        <v>41372.189583333333</v>
      </c>
      <c r="M419" t="b">
        <v>0</v>
      </c>
      <c r="N419">
        <v>52</v>
      </c>
      <c r="O419" t="b">
        <v>1</v>
      </c>
      <c r="P419" t="s">
        <v>8269</v>
      </c>
      <c r="Q419" s="5">
        <f t="shared" si="38"/>
        <v>1.0024761904761905</v>
      </c>
      <c r="R419" s="6">
        <f t="shared" si="39"/>
        <v>202.42307692307693</v>
      </c>
      <c r="S419" t="str">
        <f t="shared" si="40"/>
        <v>film &amp; video</v>
      </c>
      <c r="T419" t="str">
        <f t="shared" si="41"/>
        <v>documentary</v>
      </c>
    </row>
    <row r="420" spans="1:20" ht="60" x14ac:dyDescent="0.25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s="12">
        <f t="shared" si="36"/>
        <v>42178.282372685186</v>
      </c>
      <c r="L420" s="12">
        <f t="shared" si="37"/>
        <v>42208.282372685186</v>
      </c>
      <c r="M420" t="b">
        <v>0</v>
      </c>
      <c r="N420">
        <v>104</v>
      </c>
      <c r="O420" t="b">
        <v>1</v>
      </c>
      <c r="P420" t="s">
        <v>8269</v>
      </c>
      <c r="Q420" s="5">
        <f t="shared" si="38"/>
        <v>1.0063392857142857</v>
      </c>
      <c r="R420" s="6">
        <f t="shared" si="39"/>
        <v>216.75</v>
      </c>
      <c r="S420" t="str">
        <f t="shared" si="40"/>
        <v>film &amp; video</v>
      </c>
      <c r="T420" t="str">
        <f t="shared" si="41"/>
        <v>documentary</v>
      </c>
    </row>
    <row r="421" spans="1:20" ht="45" x14ac:dyDescent="0.25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s="12">
        <f t="shared" si="36"/>
        <v>41394.842442129629</v>
      </c>
      <c r="L421" s="12">
        <f t="shared" si="37"/>
        <v>41454.842442129629</v>
      </c>
      <c r="M421" t="b">
        <v>0</v>
      </c>
      <c r="N421">
        <v>73</v>
      </c>
      <c r="O421" t="b">
        <v>1</v>
      </c>
      <c r="P421" t="s">
        <v>8269</v>
      </c>
      <c r="Q421" s="5">
        <f t="shared" si="38"/>
        <v>1.004375</v>
      </c>
      <c r="R421" s="6">
        <f t="shared" si="39"/>
        <v>110.06849315068493</v>
      </c>
      <c r="S421" t="str">
        <f t="shared" si="40"/>
        <v>film &amp; video</v>
      </c>
      <c r="T421" t="str">
        <f t="shared" si="41"/>
        <v>documentary</v>
      </c>
    </row>
    <row r="422" spans="1:20" ht="60" x14ac:dyDescent="0.25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s="12">
        <f t="shared" si="36"/>
        <v>41682.23646990741</v>
      </c>
      <c r="L422" s="12">
        <f t="shared" si="37"/>
        <v>41712.194803240738</v>
      </c>
      <c r="M422" t="b">
        <v>0</v>
      </c>
      <c r="N422">
        <v>3</v>
      </c>
      <c r="O422" t="b">
        <v>0</v>
      </c>
      <c r="P422" t="s">
        <v>8270</v>
      </c>
      <c r="Q422" s="5">
        <f t="shared" si="38"/>
        <v>4.3939393939393936E-3</v>
      </c>
      <c r="R422" s="6">
        <f t="shared" si="39"/>
        <v>4.833333333333333</v>
      </c>
      <c r="S422" t="str">
        <f t="shared" si="40"/>
        <v>film &amp; video</v>
      </c>
      <c r="T422" t="str">
        <f t="shared" si="41"/>
        <v>animation</v>
      </c>
    </row>
    <row r="423" spans="1:20" ht="60" x14ac:dyDescent="0.25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s="12">
        <f t="shared" si="36"/>
        <v>42177.491388888884</v>
      </c>
      <c r="L423" s="12">
        <f t="shared" si="37"/>
        <v>42237.491388888884</v>
      </c>
      <c r="M423" t="b">
        <v>0</v>
      </c>
      <c r="N423">
        <v>6</v>
      </c>
      <c r="O423" t="b">
        <v>0</v>
      </c>
      <c r="P423" t="s">
        <v>8270</v>
      </c>
      <c r="Q423" s="5">
        <f t="shared" si="38"/>
        <v>2.0066666666666667E-2</v>
      </c>
      <c r="R423" s="6">
        <f t="shared" si="39"/>
        <v>50.166666666666664</v>
      </c>
      <c r="S423" t="str">
        <f t="shared" si="40"/>
        <v>film &amp; video</v>
      </c>
      <c r="T423" t="str">
        <f t="shared" si="41"/>
        <v>animation</v>
      </c>
    </row>
    <row r="424" spans="1:20" ht="60" x14ac:dyDescent="0.25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s="12">
        <f t="shared" si="36"/>
        <v>41863.260381944441</v>
      </c>
      <c r="L424" s="12">
        <f t="shared" si="37"/>
        <v>41893.260381944441</v>
      </c>
      <c r="M424" t="b">
        <v>0</v>
      </c>
      <c r="N424">
        <v>12</v>
      </c>
      <c r="O424" t="b">
        <v>0</v>
      </c>
      <c r="P424" t="s">
        <v>8270</v>
      </c>
      <c r="Q424" s="5">
        <f t="shared" si="38"/>
        <v>1.0749999999999999E-2</v>
      </c>
      <c r="R424" s="6">
        <f t="shared" si="39"/>
        <v>35.833333333333336</v>
      </c>
      <c r="S424" t="str">
        <f t="shared" si="40"/>
        <v>film &amp; video</v>
      </c>
      <c r="T424" t="str">
        <f t="shared" si="41"/>
        <v>animation</v>
      </c>
    </row>
    <row r="425" spans="1:20" ht="45" x14ac:dyDescent="0.25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s="12">
        <f t="shared" si="36"/>
        <v>41400.92627314815</v>
      </c>
      <c r="L425" s="12">
        <f t="shared" si="37"/>
        <v>41430.92627314815</v>
      </c>
      <c r="M425" t="b">
        <v>0</v>
      </c>
      <c r="N425">
        <v>13</v>
      </c>
      <c r="O425" t="b">
        <v>0</v>
      </c>
      <c r="P425" t="s">
        <v>8270</v>
      </c>
      <c r="Q425" s="5">
        <f t="shared" si="38"/>
        <v>7.6499999999999997E-3</v>
      </c>
      <c r="R425" s="6">
        <f t="shared" si="39"/>
        <v>11.76923076923077</v>
      </c>
      <c r="S425" t="str">
        <f t="shared" si="40"/>
        <v>film &amp; video</v>
      </c>
      <c r="T425" t="str">
        <f t="shared" si="41"/>
        <v>animation</v>
      </c>
    </row>
    <row r="426" spans="1:20" ht="45" x14ac:dyDescent="0.25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s="12">
        <f t="shared" si="36"/>
        <v>40934.376145833332</v>
      </c>
      <c r="L426" s="12">
        <f t="shared" si="37"/>
        <v>40994.334479166668</v>
      </c>
      <c r="M426" t="b">
        <v>0</v>
      </c>
      <c r="N426">
        <v>5</v>
      </c>
      <c r="O426" t="b">
        <v>0</v>
      </c>
      <c r="P426" t="s">
        <v>8270</v>
      </c>
      <c r="Q426" s="5">
        <f t="shared" si="38"/>
        <v>6.7966666666666675E-2</v>
      </c>
      <c r="R426" s="6">
        <f t="shared" si="39"/>
        <v>40.78</v>
      </c>
      <c r="S426" t="str">
        <f t="shared" si="40"/>
        <v>film &amp; video</v>
      </c>
      <c r="T426" t="str">
        <f t="shared" si="41"/>
        <v>animation</v>
      </c>
    </row>
    <row r="427" spans="1:20" ht="60" x14ac:dyDescent="0.25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s="12">
        <f t="shared" si="36"/>
        <v>42275.861157407402</v>
      </c>
      <c r="L427" s="12">
        <f t="shared" si="37"/>
        <v>42335.902824074074</v>
      </c>
      <c r="M427" t="b">
        <v>0</v>
      </c>
      <c r="N427">
        <v>2</v>
      </c>
      <c r="O427" t="b">
        <v>0</v>
      </c>
      <c r="P427" t="s">
        <v>8270</v>
      </c>
      <c r="Q427" s="5">
        <f t="shared" si="38"/>
        <v>1.2E-4</v>
      </c>
      <c r="R427" s="6">
        <f t="shared" si="39"/>
        <v>3</v>
      </c>
      <c r="S427" t="str">
        <f t="shared" si="40"/>
        <v>film &amp; video</v>
      </c>
      <c r="T427" t="str">
        <f t="shared" si="41"/>
        <v>animation</v>
      </c>
    </row>
    <row r="428" spans="1:20" ht="60" x14ac:dyDescent="0.25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s="12">
        <f t="shared" si="36"/>
        <v>42400.711967592593</v>
      </c>
      <c r="L428" s="12">
        <f t="shared" si="37"/>
        <v>42430.711967592593</v>
      </c>
      <c r="M428" t="b">
        <v>0</v>
      </c>
      <c r="N428">
        <v>8</v>
      </c>
      <c r="O428" t="b">
        <v>0</v>
      </c>
      <c r="P428" t="s">
        <v>8270</v>
      </c>
      <c r="Q428" s="5">
        <f t="shared" si="38"/>
        <v>1.3299999999999999E-2</v>
      </c>
      <c r="R428" s="6">
        <f t="shared" si="39"/>
        <v>16.625</v>
      </c>
      <c r="S428" t="str">
        <f t="shared" si="40"/>
        <v>film &amp; video</v>
      </c>
      <c r="T428" t="str">
        <f t="shared" si="41"/>
        <v>animation</v>
      </c>
    </row>
    <row r="429" spans="1:20" ht="60" x14ac:dyDescent="0.25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s="12">
        <f t="shared" si="36"/>
        <v>42285.909027777772</v>
      </c>
      <c r="L429" s="12">
        <f t="shared" si="37"/>
        <v>42299.790972222225</v>
      </c>
      <c r="M429" t="b">
        <v>0</v>
      </c>
      <c r="N429">
        <v>0</v>
      </c>
      <c r="O429" t="b">
        <v>0</v>
      </c>
      <c r="P429" t="s">
        <v>8270</v>
      </c>
      <c r="Q429" s="5">
        <f t="shared" si="38"/>
        <v>0</v>
      </c>
      <c r="R429" s="6" t="e">
        <f t="shared" si="39"/>
        <v>#DIV/0!</v>
      </c>
      <c r="S429" t="str">
        <f t="shared" si="40"/>
        <v>film &amp; video</v>
      </c>
      <c r="T429" t="str">
        <f t="shared" si="41"/>
        <v>animation</v>
      </c>
    </row>
    <row r="430" spans="1:20" ht="30" x14ac:dyDescent="0.25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s="12">
        <f t="shared" si="36"/>
        <v>41778.766724537039</v>
      </c>
      <c r="L430" s="12">
        <f t="shared" si="37"/>
        <v>41806.916666666664</v>
      </c>
      <c r="M430" t="b">
        <v>0</v>
      </c>
      <c r="N430">
        <v>13</v>
      </c>
      <c r="O430" t="b">
        <v>0</v>
      </c>
      <c r="P430" t="s">
        <v>8270</v>
      </c>
      <c r="Q430" s="5">
        <f t="shared" si="38"/>
        <v>5.6333333333333332E-2</v>
      </c>
      <c r="R430" s="6">
        <f t="shared" si="39"/>
        <v>52</v>
      </c>
      <c r="S430" t="str">
        <f t="shared" si="40"/>
        <v>film &amp; video</v>
      </c>
      <c r="T430" t="str">
        <f t="shared" si="41"/>
        <v>animation</v>
      </c>
    </row>
    <row r="431" spans="1:20" ht="60" x14ac:dyDescent="0.25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s="12">
        <f t="shared" si="36"/>
        <v>40070.901412037041</v>
      </c>
      <c r="L431" s="12">
        <f t="shared" si="37"/>
        <v>40144.207638888889</v>
      </c>
      <c r="M431" t="b">
        <v>0</v>
      </c>
      <c r="N431">
        <v>0</v>
      </c>
      <c r="O431" t="b">
        <v>0</v>
      </c>
      <c r="P431" t="s">
        <v>8270</v>
      </c>
      <c r="Q431" s="5">
        <f t="shared" si="38"/>
        <v>0</v>
      </c>
      <c r="R431" s="6" t="e">
        <f t="shared" si="39"/>
        <v>#DIV/0!</v>
      </c>
      <c r="S431" t="str">
        <f t="shared" si="40"/>
        <v>film &amp; video</v>
      </c>
      <c r="T431" t="str">
        <f t="shared" si="41"/>
        <v>animation</v>
      </c>
    </row>
    <row r="432" spans="1:20" ht="45" x14ac:dyDescent="0.25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s="12">
        <f t="shared" si="36"/>
        <v>41513.107256944444</v>
      </c>
      <c r="L432" s="12">
        <f t="shared" si="37"/>
        <v>41528.107256944444</v>
      </c>
      <c r="M432" t="b">
        <v>0</v>
      </c>
      <c r="N432">
        <v>5</v>
      </c>
      <c r="O432" t="b">
        <v>0</v>
      </c>
      <c r="P432" t="s">
        <v>8270</v>
      </c>
      <c r="Q432" s="5">
        <f t="shared" si="38"/>
        <v>2.4E-2</v>
      </c>
      <c r="R432" s="6">
        <f t="shared" si="39"/>
        <v>4.8</v>
      </c>
      <c r="S432" t="str">
        <f t="shared" si="40"/>
        <v>film &amp; video</v>
      </c>
      <c r="T432" t="str">
        <f t="shared" si="41"/>
        <v>animation</v>
      </c>
    </row>
    <row r="433" spans="1:20" ht="45" x14ac:dyDescent="0.25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s="12">
        <f t="shared" si="36"/>
        <v>42526.871331018512</v>
      </c>
      <c r="L433" s="12">
        <f t="shared" si="37"/>
        <v>42556.871331018512</v>
      </c>
      <c r="M433" t="b">
        <v>0</v>
      </c>
      <c r="N433">
        <v>8</v>
      </c>
      <c r="O433" t="b">
        <v>0</v>
      </c>
      <c r="P433" t="s">
        <v>8270</v>
      </c>
      <c r="Q433" s="5">
        <f t="shared" si="38"/>
        <v>0.13833333333333334</v>
      </c>
      <c r="R433" s="6">
        <f t="shared" si="39"/>
        <v>51.875</v>
      </c>
      <c r="S433" t="str">
        <f t="shared" si="40"/>
        <v>film &amp; video</v>
      </c>
      <c r="T433" t="str">
        <f t="shared" si="41"/>
        <v>animation</v>
      </c>
    </row>
    <row r="434" spans="1:20" ht="60" x14ac:dyDescent="0.25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s="12">
        <f t="shared" si="36"/>
        <v>42238.726631944446</v>
      </c>
      <c r="L434" s="12">
        <f t="shared" si="37"/>
        <v>42298.726631944446</v>
      </c>
      <c r="M434" t="b">
        <v>0</v>
      </c>
      <c r="N434">
        <v>8</v>
      </c>
      <c r="O434" t="b">
        <v>0</v>
      </c>
      <c r="P434" t="s">
        <v>8270</v>
      </c>
      <c r="Q434" s="5">
        <f t="shared" si="38"/>
        <v>9.5000000000000001E-2</v>
      </c>
      <c r="R434" s="6">
        <f t="shared" si="39"/>
        <v>71.25</v>
      </c>
      <c r="S434" t="str">
        <f t="shared" si="40"/>
        <v>film &amp; video</v>
      </c>
      <c r="T434" t="str">
        <f t="shared" si="41"/>
        <v>animation</v>
      </c>
    </row>
    <row r="435" spans="1:20" ht="60" x14ac:dyDescent="0.25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s="12">
        <f t="shared" si="36"/>
        <v>42228.629884259266</v>
      </c>
      <c r="L435" s="12">
        <f t="shared" si="37"/>
        <v>42288.629884259266</v>
      </c>
      <c r="M435" t="b">
        <v>0</v>
      </c>
      <c r="N435">
        <v>0</v>
      </c>
      <c r="O435" t="b">
        <v>0</v>
      </c>
      <c r="P435" t="s">
        <v>8270</v>
      </c>
      <c r="Q435" s="5">
        <f t="shared" si="38"/>
        <v>0</v>
      </c>
      <c r="R435" s="6" t="e">
        <f t="shared" si="39"/>
        <v>#DIV/0!</v>
      </c>
      <c r="S435" t="str">
        <f t="shared" si="40"/>
        <v>film &amp; video</v>
      </c>
      <c r="T435" t="str">
        <f t="shared" si="41"/>
        <v>animation</v>
      </c>
    </row>
    <row r="436" spans="1:20" ht="60" x14ac:dyDescent="0.25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s="12">
        <f t="shared" si="36"/>
        <v>41576.834513888891</v>
      </c>
      <c r="L436" s="12">
        <f t="shared" si="37"/>
        <v>41609.876180555555</v>
      </c>
      <c r="M436" t="b">
        <v>0</v>
      </c>
      <c r="N436">
        <v>2</v>
      </c>
      <c r="O436" t="b">
        <v>0</v>
      </c>
      <c r="P436" t="s">
        <v>8270</v>
      </c>
      <c r="Q436" s="5">
        <f t="shared" si="38"/>
        <v>0.05</v>
      </c>
      <c r="R436" s="6">
        <f t="shared" si="39"/>
        <v>62.5</v>
      </c>
      <c r="S436" t="str">
        <f t="shared" si="40"/>
        <v>film &amp; video</v>
      </c>
      <c r="T436" t="str">
        <f t="shared" si="41"/>
        <v>animation</v>
      </c>
    </row>
    <row r="437" spans="1:20" ht="60" x14ac:dyDescent="0.25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s="12">
        <f t="shared" si="36"/>
        <v>41500.747453703705</v>
      </c>
      <c r="L437" s="12">
        <f t="shared" si="37"/>
        <v>41530.747453703705</v>
      </c>
      <c r="M437" t="b">
        <v>0</v>
      </c>
      <c r="N437">
        <v>3</v>
      </c>
      <c r="O437" t="b">
        <v>0</v>
      </c>
      <c r="P437" t="s">
        <v>8270</v>
      </c>
      <c r="Q437" s="5">
        <f t="shared" si="38"/>
        <v>2.7272727272727273E-5</v>
      </c>
      <c r="R437" s="6">
        <f t="shared" si="39"/>
        <v>1</v>
      </c>
      <c r="S437" t="str">
        <f t="shared" si="40"/>
        <v>film &amp; video</v>
      </c>
      <c r="T437" t="str">
        <f t="shared" si="41"/>
        <v>animation</v>
      </c>
    </row>
    <row r="438" spans="1:20" ht="45" x14ac:dyDescent="0.25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s="12">
        <f t="shared" si="36"/>
        <v>41456.36241898148</v>
      </c>
      <c r="L438" s="12">
        <f t="shared" si="37"/>
        <v>41486.36241898148</v>
      </c>
      <c r="M438" t="b">
        <v>0</v>
      </c>
      <c r="N438">
        <v>0</v>
      </c>
      <c r="O438" t="b">
        <v>0</v>
      </c>
      <c r="P438" t="s">
        <v>8270</v>
      </c>
      <c r="Q438" s="5">
        <f t="shared" si="38"/>
        <v>0</v>
      </c>
      <c r="R438" s="6" t="e">
        <f t="shared" si="39"/>
        <v>#DIV/0!</v>
      </c>
      <c r="S438" t="str">
        <f t="shared" si="40"/>
        <v>film &amp; video</v>
      </c>
      <c r="T438" t="str">
        <f t="shared" si="41"/>
        <v>animation</v>
      </c>
    </row>
    <row r="439" spans="1:20" ht="45" x14ac:dyDescent="0.25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s="12">
        <f t="shared" si="36"/>
        <v>42591.31858796296</v>
      </c>
      <c r="L439" s="12">
        <f t="shared" si="37"/>
        <v>42651.31858796296</v>
      </c>
      <c r="M439" t="b">
        <v>0</v>
      </c>
      <c r="N439">
        <v>0</v>
      </c>
      <c r="O439" t="b">
        <v>0</v>
      </c>
      <c r="P439" t="s">
        <v>8270</v>
      </c>
      <c r="Q439" s="5">
        <f t="shared" si="38"/>
        <v>0</v>
      </c>
      <c r="R439" s="6" t="e">
        <f t="shared" si="39"/>
        <v>#DIV/0!</v>
      </c>
      <c r="S439" t="str">
        <f t="shared" si="40"/>
        <v>film &amp; video</v>
      </c>
      <c r="T439" t="str">
        <f t="shared" si="41"/>
        <v>animation</v>
      </c>
    </row>
    <row r="440" spans="1:20" ht="45" x14ac:dyDescent="0.25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s="12">
        <f t="shared" si="36"/>
        <v>42296.261087962965</v>
      </c>
      <c r="L440" s="12">
        <f t="shared" si="37"/>
        <v>42326.302754629629</v>
      </c>
      <c r="M440" t="b">
        <v>0</v>
      </c>
      <c r="N440">
        <v>11</v>
      </c>
      <c r="O440" t="b">
        <v>0</v>
      </c>
      <c r="P440" t="s">
        <v>8270</v>
      </c>
      <c r="Q440" s="5">
        <f t="shared" si="38"/>
        <v>9.3799999999999994E-2</v>
      </c>
      <c r="R440" s="6">
        <f t="shared" si="39"/>
        <v>170.54545454545453</v>
      </c>
      <c r="S440" t="str">
        <f t="shared" si="40"/>
        <v>film &amp; video</v>
      </c>
      <c r="T440" t="str">
        <f t="shared" si="41"/>
        <v>animation</v>
      </c>
    </row>
    <row r="441" spans="1:20" ht="60" x14ac:dyDescent="0.25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s="12">
        <f t="shared" si="36"/>
        <v>41919.761782407404</v>
      </c>
      <c r="L441" s="12">
        <f t="shared" si="37"/>
        <v>41929.761782407404</v>
      </c>
      <c r="M441" t="b">
        <v>0</v>
      </c>
      <c r="N441">
        <v>0</v>
      </c>
      <c r="O441" t="b">
        <v>0</v>
      </c>
      <c r="P441" t="s">
        <v>8270</v>
      </c>
      <c r="Q441" s="5">
        <f t="shared" si="38"/>
        <v>0</v>
      </c>
      <c r="R441" s="6" t="e">
        <f t="shared" si="39"/>
        <v>#DIV/0!</v>
      </c>
      <c r="S441" t="str">
        <f t="shared" si="40"/>
        <v>film &amp; video</v>
      </c>
      <c r="T441" t="str">
        <f t="shared" si="41"/>
        <v>animation</v>
      </c>
    </row>
    <row r="442" spans="1:20" ht="45" x14ac:dyDescent="0.25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s="12">
        <f t="shared" si="36"/>
        <v>42423.985567129625</v>
      </c>
      <c r="L442" s="12">
        <f t="shared" si="37"/>
        <v>42453.943900462968</v>
      </c>
      <c r="M442" t="b">
        <v>0</v>
      </c>
      <c r="N442">
        <v>1</v>
      </c>
      <c r="O442" t="b">
        <v>0</v>
      </c>
      <c r="P442" t="s">
        <v>8270</v>
      </c>
      <c r="Q442" s="5">
        <f t="shared" si="38"/>
        <v>1E-3</v>
      </c>
      <c r="R442" s="6">
        <f t="shared" si="39"/>
        <v>5</v>
      </c>
      <c r="S442" t="str">
        <f t="shared" si="40"/>
        <v>film &amp; video</v>
      </c>
      <c r="T442" t="str">
        <f t="shared" si="41"/>
        <v>animation</v>
      </c>
    </row>
    <row r="443" spans="1:20" ht="60" x14ac:dyDescent="0.25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s="12">
        <f t="shared" si="36"/>
        <v>41550.793935185182</v>
      </c>
      <c r="L443" s="12">
        <f t="shared" si="37"/>
        <v>41580.793935185182</v>
      </c>
      <c r="M443" t="b">
        <v>0</v>
      </c>
      <c r="N443">
        <v>0</v>
      </c>
      <c r="O443" t="b">
        <v>0</v>
      </c>
      <c r="P443" t="s">
        <v>8270</v>
      </c>
      <c r="Q443" s="5">
        <f t="shared" si="38"/>
        <v>0</v>
      </c>
      <c r="R443" s="6" t="e">
        <f t="shared" si="39"/>
        <v>#DIV/0!</v>
      </c>
      <c r="S443" t="str">
        <f t="shared" si="40"/>
        <v>film &amp; video</v>
      </c>
      <c r="T443" t="str">
        <f t="shared" si="41"/>
        <v>animation</v>
      </c>
    </row>
    <row r="444" spans="1:20" x14ac:dyDescent="0.25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s="12">
        <f t="shared" si="36"/>
        <v>42024.888692129629</v>
      </c>
      <c r="L444" s="12">
        <f t="shared" si="37"/>
        <v>42054.888692129629</v>
      </c>
      <c r="M444" t="b">
        <v>0</v>
      </c>
      <c r="N444">
        <v>17</v>
      </c>
      <c r="O444" t="b">
        <v>0</v>
      </c>
      <c r="P444" t="s">
        <v>8270</v>
      </c>
      <c r="Q444" s="5">
        <f t="shared" si="38"/>
        <v>0.39358823529411763</v>
      </c>
      <c r="R444" s="6">
        <f t="shared" si="39"/>
        <v>393.58823529411762</v>
      </c>
      <c r="S444" t="str">
        <f t="shared" si="40"/>
        <v>film &amp; video</v>
      </c>
      <c r="T444" t="str">
        <f t="shared" si="41"/>
        <v>animation</v>
      </c>
    </row>
    <row r="445" spans="1:20" ht="45" x14ac:dyDescent="0.25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s="12">
        <f t="shared" si="36"/>
        <v>41650.015057870369</v>
      </c>
      <c r="L445" s="12">
        <f t="shared" si="37"/>
        <v>41680.015057870369</v>
      </c>
      <c r="M445" t="b">
        <v>0</v>
      </c>
      <c r="N445">
        <v>2</v>
      </c>
      <c r="O445" t="b">
        <v>0</v>
      </c>
      <c r="P445" t="s">
        <v>8270</v>
      </c>
      <c r="Q445" s="5">
        <f t="shared" si="38"/>
        <v>1E-3</v>
      </c>
      <c r="R445" s="6">
        <f t="shared" si="39"/>
        <v>5</v>
      </c>
      <c r="S445" t="str">
        <f t="shared" si="40"/>
        <v>film &amp; video</v>
      </c>
      <c r="T445" t="str">
        <f t="shared" si="41"/>
        <v>animation</v>
      </c>
    </row>
    <row r="446" spans="1:20" ht="45" x14ac:dyDescent="0.25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s="12">
        <f t="shared" si="36"/>
        <v>40894.906956018516</v>
      </c>
      <c r="L446" s="12">
        <f t="shared" si="37"/>
        <v>40954.906956018516</v>
      </c>
      <c r="M446" t="b">
        <v>0</v>
      </c>
      <c r="N446">
        <v>1</v>
      </c>
      <c r="O446" t="b">
        <v>0</v>
      </c>
      <c r="P446" t="s">
        <v>8270</v>
      </c>
      <c r="Q446" s="5">
        <f t="shared" si="38"/>
        <v>0.05</v>
      </c>
      <c r="R446" s="6">
        <f t="shared" si="39"/>
        <v>50</v>
      </c>
      <c r="S446" t="str">
        <f t="shared" si="40"/>
        <v>film &amp; video</v>
      </c>
      <c r="T446" t="str">
        <f t="shared" si="41"/>
        <v>animation</v>
      </c>
    </row>
    <row r="447" spans="1:20" ht="45" x14ac:dyDescent="0.25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s="12">
        <f t="shared" si="36"/>
        <v>42130.335358796292</v>
      </c>
      <c r="L447" s="12">
        <f t="shared" si="37"/>
        <v>42145.335358796292</v>
      </c>
      <c r="M447" t="b">
        <v>0</v>
      </c>
      <c r="N447">
        <v>2</v>
      </c>
      <c r="O447" t="b">
        <v>0</v>
      </c>
      <c r="P447" t="s">
        <v>8270</v>
      </c>
      <c r="Q447" s="5">
        <f t="shared" si="38"/>
        <v>3.3333333333333335E-5</v>
      </c>
      <c r="R447" s="6">
        <f t="shared" si="39"/>
        <v>1</v>
      </c>
      <c r="S447" t="str">
        <f t="shared" si="40"/>
        <v>film &amp; video</v>
      </c>
      <c r="T447" t="str">
        <f t="shared" si="41"/>
        <v>animation</v>
      </c>
    </row>
    <row r="448" spans="1:20" ht="60" x14ac:dyDescent="0.25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s="12">
        <f t="shared" si="36"/>
        <v>42037.083564814813</v>
      </c>
      <c r="L448" s="12">
        <f t="shared" si="37"/>
        <v>42067.083564814813</v>
      </c>
      <c r="M448" t="b">
        <v>0</v>
      </c>
      <c r="N448">
        <v>16</v>
      </c>
      <c r="O448" t="b">
        <v>0</v>
      </c>
      <c r="P448" t="s">
        <v>8270</v>
      </c>
      <c r="Q448" s="5">
        <f t="shared" si="38"/>
        <v>7.2952380952380949E-2</v>
      </c>
      <c r="R448" s="6">
        <f t="shared" si="39"/>
        <v>47.875</v>
      </c>
      <c r="S448" t="str">
        <f t="shared" si="40"/>
        <v>film &amp; video</v>
      </c>
      <c r="T448" t="str">
        <f t="shared" si="41"/>
        <v>animation</v>
      </c>
    </row>
    <row r="449" spans="1:20" ht="60" x14ac:dyDescent="0.25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s="12">
        <f t="shared" si="36"/>
        <v>41331.555127314816</v>
      </c>
      <c r="L449" s="12">
        <f t="shared" si="37"/>
        <v>41356.513460648144</v>
      </c>
      <c r="M449" t="b">
        <v>0</v>
      </c>
      <c r="N449">
        <v>1</v>
      </c>
      <c r="O449" t="b">
        <v>0</v>
      </c>
      <c r="P449" t="s">
        <v>8270</v>
      </c>
      <c r="Q449" s="5">
        <f t="shared" si="38"/>
        <v>1.6666666666666666E-4</v>
      </c>
      <c r="R449" s="6">
        <f t="shared" si="39"/>
        <v>5</v>
      </c>
      <c r="S449" t="str">
        <f t="shared" si="40"/>
        <v>film &amp; video</v>
      </c>
      <c r="T449" t="str">
        <f t="shared" si="41"/>
        <v>animation</v>
      </c>
    </row>
    <row r="450" spans="1:20" ht="60" x14ac:dyDescent="0.25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s="12">
        <f t="shared" ref="K450:K513" si="42">(((J450/60)/60)/24)+DATE(1970,1,1)</f>
        <v>41753.758043981477</v>
      </c>
      <c r="L450" s="12">
        <f t="shared" ref="L450:L513" si="43">(((I450/60)/60)/24)+DATE(1970,1,1)</f>
        <v>41773.758043981477</v>
      </c>
      <c r="M450" t="b">
        <v>0</v>
      </c>
      <c r="N450">
        <v>4</v>
      </c>
      <c r="O450" t="b">
        <v>0</v>
      </c>
      <c r="P450" t="s">
        <v>8270</v>
      </c>
      <c r="Q450" s="5">
        <f t="shared" ref="Q450:Q513" si="44">E450/D450</f>
        <v>3.2804E-2</v>
      </c>
      <c r="R450" s="6">
        <f t="shared" ref="R450:R513" si="45">E450/N450</f>
        <v>20.502500000000001</v>
      </c>
      <c r="S450" t="str">
        <f t="shared" ref="S450:S513" si="46">LEFT(P450,FIND("/",P450,1)-1)</f>
        <v>film &amp; video</v>
      </c>
      <c r="T450" t="str">
        <f t="shared" ref="T450:T513" si="47">MID(P450,FIND("/",P450,1)+1,LEN(P449))</f>
        <v>animation</v>
      </c>
    </row>
    <row r="451" spans="1:20" ht="60" x14ac:dyDescent="0.25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s="12">
        <f t="shared" si="42"/>
        <v>41534.568113425928</v>
      </c>
      <c r="L451" s="12">
        <f t="shared" si="43"/>
        <v>41564.568113425928</v>
      </c>
      <c r="M451" t="b">
        <v>0</v>
      </c>
      <c r="N451">
        <v>5</v>
      </c>
      <c r="O451" t="b">
        <v>0</v>
      </c>
      <c r="P451" t="s">
        <v>8270</v>
      </c>
      <c r="Q451" s="5">
        <f t="shared" si="44"/>
        <v>2.2499999999999999E-2</v>
      </c>
      <c r="R451" s="6">
        <f t="shared" si="45"/>
        <v>9</v>
      </c>
      <c r="S451" t="str">
        <f t="shared" si="46"/>
        <v>film &amp; video</v>
      </c>
      <c r="T451" t="str">
        <f t="shared" si="47"/>
        <v>animation</v>
      </c>
    </row>
    <row r="452" spans="1:20" ht="60" x14ac:dyDescent="0.25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s="12">
        <f t="shared" si="42"/>
        <v>41654.946759259255</v>
      </c>
      <c r="L452" s="12">
        <f t="shared" si="43"/>
        <v>41684.946759259255</v>
      </c>
      <c r="M452" t="b">
        <v>0</v>
      </c>
      <c r="N452">
        <v>7</v>
      </c>
      <c r="O452" t="b">
        <v>0</v>
      </c>
      <c r="P452" t="s">
        <v>8270</v>
      </c>
      <c r="Q452" s="5">
        <f t="shared" si="44"/>
        <v>7.92E-3</v>
      </c>
      <c r="R452" s="6">
        <f t="shared" si="45"/>
        <v>56.571428571428569</v>
      </c>
      <c r="S452" t="str">
        <f t="shared" si="46"/>
        <v>film &amp; video</v>
      </c>
      <c r="T452" t="str">
        <f t="shared" si="47"/>
        <v>animation</v>
      </c>
    </row>
    <row r="453" spans="1:20" ht="60" x14ac:dyDescent="0.25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s="12">
        <f t="shared" si="42"/>
        <v>41634.715173611112</v>
      </c>
      <c r="L453" s="12">
        <f t="shared" si="43"/>
        <v>41664.715173611112</v>
      </c>
      <c r="M453" t="b">
        <v>0</v>
      </c>
      <c r="N453">
        <v>0</v>
      </c>
      <c r="O453" t="b">
        <v>0</v>
      </c>
      <c r="P453" t="s">
        <v>8270</v>
      </c>
      <c r="Q453" s="5">
        <f t="shared" si="44"/>
        <v>0</v>
      </c>
      <c r="R453" s="6" t="e">
        <f t="shared" si="45"/>
        <v>#DIV/0!</v>
      </c>
      <c r="S453" t="str">
        <f t="shared" si="46"/>
        <v>film &amp; video</v>
      </c>
      <c r="T453" t="str">
        <f t="shared" si="47"/>
        <v>animation</v>
      </c>
    </row>
    <row r="454" spans="1:20" ht="45" x14ac:dyDescent="0.25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s="12">
        <f t="shared" si="42"/>
        <v>42107.703877314809</v>
      </c>
      <c r="L454" s="12">
        <f t="shared" si="43"/>
        <v>42137.703877314809</v>
      </c>
      <c r="M454" t="b">
        <v>0</v>
      </c>
      <c r="N454">
        <v>12</v>
      </c>
      <c r="O454" t="b">
        <v>0</v>
      </c>
      <c r="P454" t="s">
        <v>8270</v>
      </c>
      <c r="Q454" s="5">
        <f t="shared" si="44"/>
        <v>0.64</v>
      </c>
      <c r="R454" s="6">
        <f t="shared" si="45"/>
        <v>40</v>
      </c>
      <c r="S454" t="str">
        <f t="shared" si="46"/>
        <v>film &amp; video</v>
      </c>
      <c r="T454" t="str">
        <f t="shared" si="47"/>
        <v>animation</v>
      </c>
    </row>
    <row r="455" spans="1:20" ht="60" x14ac:dyDescent="0.25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s="12">
        <f t="shared" si="42"/>
        <v>42038.824988425928</v>
      </c>
      <c r="L455" s="12">
        <f t="shared" si="43"/>
        <v>42054.824988425928</v>
      </c>
      <c r="M455" t="b">
        <v>0</v>
      </c>
      <c r="N455">
        <v>2</v>
      </c>
      <c r="O455" t="b">
        <v>0</v>
      </c>
      <c r="P455" t="s">
        <v>8270</v>
      </c>
      <c r="Q455" s="5">
        <f t="shared" si="44"/>
        <v>2.740447957839262E-4</v>
      </c>
      <c r="R455" s="6">
        <f t="shared" si="45"/>
        <v>13</v>
      </c>
      <c r="S455" t="str">
        <f t="shared" si="46"/>
        <v>film &amp; video</v>
      </c>
      <c r="T455" t="str">
        <f t="shared" si="47"/>
        <v>animation</v>
      </c>
    </row>
    <row r="456" spans="1:20" ht="45" x14ac:dyDescent="0.25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s="12">
        <f t="shared" si="42"/>
        <v>41938.717256944445</v>
      </c>
      <c r="L456" s="12">
        <f t="shared" si="43"/>
        <v>41969.551388888889</v>
      </c>
      <c r="M456" t="b">
        <v>0</v>
      </c>
      <c r="N456">
        <v>5</v>
      </c>
      <c r="O456" t="b">
        <v>0</v>
      </c>
      <c r="P456" t="s">
        <v>8270</v>
      </c>
      <c r="Q456" s="5">
        <f t="shared" si="44"/>
        <v>8.2000000000000007E-3</v>
      </c>
      <c r="R456" s="6">
        <f t="shared" si="45"/>
        <v>16.399999999999999</v>
      </c>
      <c r="S456" t="str">
        <f t="shared" si="46"/>
        <v>film &amp; video</v>
      </c>
      <c r="T456" t="str">
        <f t="shared" si="47"/>
        <v>animation</v>
      </c>
    </row>
    <row r="457" spans="1:20" ht="60" x14ac:dyDescent="0.25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s="12">
        <f t="shared" si="42"/>
        <v>40971.002569444441</v>
      </c>
      <c r="L457" s="12">
        <f t="shared" si="43"/>
        <v>41016.021527777775</v>
      </c>
      <c r="M457" t="b">
        <v>0</v>
      </c>
      <c r="N457">
        <v>2</v>
      </c>
      <c r="O457" t="b">
        <v>0</v>
      </c>
      <c r="P457" t="s">
        <v>8270</v>
      </c>
      <c r="Q457" s="5">
        <f t="shared" si="44"/>
        <v>6.9230769230769226E-4</v>
      </c>
      <c r="R457" s="6">
        <f t="shared" si="45"/>
        <v>22.5</v>
      </c>
      <c r="S457" t="str">
        <f t="shared" si="46"/>
        <v>film &amp; video</v>
      </c>
      <c r="T457" t="str">
        <f t="shared" si="47"/>
        <v>animation</v>
      </c>
    </row>
    <row r="458" spans="1:20" ht="60" x14ac:dyDescent="0.25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s="12">
        <f t="shared" si="42"/>
        <v>41547.694456018515</v>
      </c>
      <c r="L458" s="12">
        <f t="shared" si="43"/>
        <v>41569.165972222225</v>
      </c>
      <c r="M458" t="b">
        <v>0</v>
      </c>
      <c r="N458">
        <v>3</v>
      </c>
      <c r="O458" t="b">
        <v>0</v>
      </c>
      <c r="P458" t="s">
        <v>8270</v>
      </c>
      <c r="Q458" s="5">
        <f t="shared" si="44"/>
        <v>6.8631863186318634E-3</v>
      </c>
      <c r="R458" s="6">
        <f t="shared" si="45"/>
        <v>20.333333333333332</v>
      </c>
      <c r="S458" t="str">
        <f t="shared" si="46"/>
        <v>film &amp; video</v>
      </c>
      <c r="T458" t="str">
        <f t="shared" si="47"/>
        <v>animation</v>
      </c>
    </row>
    <row r="459" spans="1:20" ht="60" x14ac:dyDescent="0.25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s="12">
        <f t="shared" si="42"/>
        <v>41837.767500000002</v>
      </c>
      <c r="L459" s="12">
        <f t="shared" si="43"/>
        <v>41867.767500000002</v>
      </c>
      <c r="M459" t="b">
        <v>0</v>
      </c>
      <c r="N459">
        <v>0</v>
      </c>
      <c r="O459" t="b">
        <v>0</v>
      </c>
      <c r="P459" t="s">
        <v>8270</v>
      </c>
      <c r="Q459" s="5">
        <f t="shared" si="44"/>
        <v>0</v>
      </c>
      <c r="R459" s="6" t="e">
        <f t="shared" si="45"/>
        <v>#DIV/0!</v>
      </c>
      <c r="S459" t="str">
        <f t="shared" si="46"/>
        <v>film &amp; video</v>
      </c>
      <c r="T459" t="str">
        <f t="shared" si="47"/>
        <v>animation</v>
      </c>
    </row>
    <row r="460" spans="1:20" ht="45" x14ac:dyDescent="0.25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s="12">
        <f t="shared" si="42"/>
        <v>41378.69976851852</v>
      </c>
      <c r="L460" s="12">
        <f t="shared" si="43"/>
        <v>41408.69976851852</v>
      </c>
      <c r="M460" t="b">
        <v>0</v>
      </c>
      <c r="N460">
        <v>49</v>
      </c>
      <c r="O460" t="b">
        <v>0</v>
      </c>
      <c r="P460" t="s">
        <v>8270</v>
      </c>
      <c r="Q460" s="5">
        <f t="shared" si="44"/>
        <v>8.2100000000000006E-2</v>
      </c>
      <c r="R460" s="6">
        <f t="shared" si="45"/>
        <v>16.755102040816325</v>
      </c>
      <c r="S460" t="str">
        <f t="shared" si="46"/>
        <v>film &amp; video</v>
      </c>
      <c r="T460" t="str">
        <f t="shared" si="47"/>
        <v>animation</v>
      </c>
    </row>
    <row r="461" spans="1:20" ht="60" x14ac:dyDescent="0.25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s="12">
        <f t="shared" si="42"/>
        <v>40800.6403587963</v>
      </c>
      <c r="L461" s="12">
        <f t="shared" si="43"/>
        <v>40860.682025462964</v>
      </c>
      <c r="M461" t="b">
        <v>0</v>
      </c>
      <c r="N461">
        <v>1</v>
      </c>
      <c r="O461" t="b">
        <v>0</v>
      </c>
      <c r="P461" t="s">
        <v>8270</v>
      </c>
      <c r="Q461" s="5">
        <f t="shared" si="44"/>
        <v>6.4102564102564103E-4</v>
      </c>
      <c r="R461" s="6">
        <f t="shared" si="45"/>
        <v>25</v>
      </c>
      <c r="S461" t="str">
        <f t="shared" si="46"/>
        <v>film &amp; video</v>
      </c>
      <c r="T461" t="str">
        <f t="shared" si="47"/>
        <v>animation</v>
      </c>
    </row>
    <row r="462" spans="1:20" ht="30" x14ac:dyDescent="0.25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s="12">
        <f t="shared" si="42"/>
        <v>41759.542534722219</v>
      </c>
      <c r="L462" s="12">
        <f t="shared" si="43"/>
        <v>41791.166666666664</v>
      </c>
      <c r="M462" t="b">
        <v>0</v>
      </c>
      <c r="N462">
        <v>2</v>
      </c>
      <c r="O462" t="b">
        <v>0</v>
      </c>
      <c r="P462" t="s">
        <v>8270</v>
      </c>
      <c r="Q462" s="5">
        <f t="shared" si="44"/>
        <v>2.9411764705882353E-3</v>
      </c>
      <c r="R462" s="6">
        <f t="shared" si="45"/>
        <v>12.5</v>
      </c>
      <c r="S462" t="str">
        <f t="shared" si="46"/>
        <v>film &amp; video</v>
      </c>
      <c r="T462" t="str">
        <f t="shared" si="47"/>
        <v>animation</v>
      </c>
    </row>
    <row r="463" spans="1:20" ht="60" x14ac:dyDescent="0.25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s="12">
        <f t="shared" si="42"/>
        <v>41407.84684027778</v>
      </c>
      <c r="L463" s="12">
        <f t="shared" si="43"/>
        <v>41427.84684027778</v>
      </c>
      <c r="M463" t="b">
        <v>0</v>
      </c>
      <c r="N463">
        <v>0</v>
      </c>
      <c r="O463" t="b">
        <v>0</v>
      </c>
      <c r="P463" t="s">
        <v>8270</v>
      </c>
      <c r="Q463" s="5">
        <f t="shared" si="44"/>
        <v>0</v>
      </c>
      <c r="R463" s="6" t="e">
        <f t="shared" si="45"/>
        <v>#DIV/0!</v>
      </c>
      <c r="S463" t="str">
        <f t="shared" si="46"/>
        <v>film &amp; video</v>
      </c>
      <c r="T463" t="str">
        <f t="shared" si="47"/>
        <v>animation</v>
      </c>
    </row>
    <row r="464" spans="1:20" ht="60" x14ac:dyDescent="0.25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s="12">
        <f t="shared" si="42"/>
        <v>40705.126631944448</v>
      </c>
      <c r="L464" s="12">
        <f t="shared" si="43"/>
        <v>40765.126631944448</v>
      </c>
      <c r="M464" t="b">
        <v>0</v>
      </c>
      <c r="N464">
        <v>0</v>
      </c>
      <c r="O464" t="b">
        <v>0</v>
      </c>
      <c r="P464" t="s">
        <v>8270</v>
      </c>
      <c r="Q464" s="5">
        <f t="shared" si="44"/>
        <v>0</v>
      </c>
      <c r="R464" s="6" t="e">
        <f t="shared" si="45"/>
        <v>#DIV/0!</v>
      </c>
      <c r="S464" t="str">
        <f t="shared" si="46"/>
        <v>film &amp; video</v>
      </c>
      <c r="T464" t="str">
        <f t="shared" si="47"/>
        <v>animation</v>
      </c>
    </row>
    <row r="465" spans="1:20" ht="45" x14ac:dyDescent="0.25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s="12">
        <f t="shared" si="42"/>
        <v>40750.710104166668</v>
      </c>
      <c r="L465" s="12">
        <f t="shared" si="43"/>
        <v>40810.710104166668</v>
      </c>
      <c r="M465" t="b">
        <v>0</v>
      </c>
      <c r="N465">
        <v>11</v>
      </c>
      <c r="O465" t="b">
        <v>0</v>
      </c>
      <c r="P465" t="s">
        <v>8270</v>
      </c>
      <c r="Q465" s="5">
        <f t="shared" si="44"/>
        <v>2.2727272727272728E-2</v>
      </c>
      <c r="R465" s="6">
        <f t="shared" si="45"/>
        <v>113.63636363636364</v>
      </c>
      <c r="S465" t="str">
        <f t="shared" si="46"/>
        <v>film &amp; video</v>
      </c>
      <c r="T465" t="str">
        <f t="shared" si="47"/>
        <v>animation</v>
      </c>
    </row>
    <row r="466" spans="1:20" ht="45" x14ac:dyDescent="0.25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s="12">
        <f t="shared" si="42"/>
        <v>42488.848784722228</v>
      </c>
      <c r="L466" s="12">
        <f t="shared" si="43"/>
        <v>42508.848784722228</v>
      </c>
      <c r="M466" t="b">
        <v>0</v>
      </c>
      <c r="N466">
        <v>1</v>
      </c>
      <c r="O466" t="b">
        <v>0</v>
      </c>
      <c r="P466" t="s">
        <v>8270</v>
      </c>
      <c r="Q466" s="5">
        <f t="shared" si="44"/>
        <v>9.9009900990099011E-4</v>
      </c>
      <c r="R466" s="6">
        <f t="shared" si="45"/>
        <v>1</v>
      </c>
      <c r="S466" t="str">
        <f t="shared" si="46"/>
        <v>film &amp; video</v>
      </c>
      <c r="T466" t="str">
        <f t="shared" si="47"/>
        <v>animation</v>
      </c>
    </row>
    <row r="467" spans="1:20" ht="30" x14ac:dyDescent="0.25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s="12">
        <f t="shared" si="42"/>
        <v>41801.120069444441</v>
      </c>
      <c r="L467" s="12">
        <f t="shared" si="43"/>
        <v>41817.120069444441</v>
      </c>
      <c r="M467" t="b">
        <v>0</v>
      </c>
      <c r="N467">
        <v>8</v>
      </c>
      <c r="O467" t="b">
        <v>0</v>
      </c>
      <c r="P467" t="s">
        <v>8270</v>
      </c>
      <c r="Q467" s="5">
        <f t="shared" si="44"/>
        <v>0.26953125</v>
      </c>
      <c r="R467" s="6">
        <f t="shared" si="45"/>
        <v>17.25</v>
      </c>
      <c r="S467" t="str">
        <f t="shared" si="46"/>
        <v>film &amp; video</v>
      </c>
      <c r="T467" t="str">
        <f t="shared" si="47"/>
        <v>animation</v>
      </c>
    </row>
    <row r="468" spans="1:20" ht="45" x14ac:dyDescent="0.25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s="12">
        <f t="shared" si="42"/>
        <v>41129.942870370374</v>
      </c>
      <c r="L468" s="12">
        <f t="shared" si="43"/>
        <v>41159.942870370374</v>
      </c>
      <c r="M468" t="b">
        <v>0</v>
      </c>
      <c r="N468">
        <v>5</v>
      </c>
      <c r="O468" t="b">
        <v>0</v>
      </c>
      <c r="P468" t="s">
        <v>8270</v>
      </c>
      <c r="Q468" s="5">
        <f t="shared" si="44"/>
        <v>7.6E-3</v>
      </c>
      <c r="R468" s="6">
        <f t="shared" si="45"/>
        <v>15.2</v>
      </c>
      <c r="S468" t="str">
        <f t="shared" si="46"/>
        <v>film &amp; video</v>
      </c>
      <c r="T468" t="str">
        <f t="shared" si="47"/>
        <v>animation</v>
      </c>
    </row>
    <row r="469" spans="1:20" ht="60" x14ac:dyDescent="0.25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s="12">
        <f t="shared" si="42"/>
        <v>41135.679791666669</v>
      </c>
      <c r="L469" s="12">
        <f t="shared" si="43"/>
        <v>41180.679791666669</v>
      </c>
      <c r="M469" t="b">
        <v>0</v>
      </c>
      <c r="N469">
        <v>39</v>
      </c>
      <c r="O469" t="b">
        <v>0</v>
      </c>
      <c r="P469" t="s">
        <v>8270</v>
      </c>
      <c r="Q469" s="5">
        <f t="shared" si="44"/>
        <v>0.21575</v>
      </c>
      <c r="R469" s="6">
        <f t="shared" si="45"/>
        <v>110.64102564102564</v>
      </c>
      <c r="S469" t="str">
        <f t="shared" si="46"/>
        <v>film &amp; video</v>
      </c>
      <c r="T469" t="str">
        <f t="shared" si="47"/>
        <v>animation</v>
      </c>
    </row>
    <row r="470" spans="1:20" ht="60" x14ac:dyDescent="0.25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s="12">
        <f t="shared" si="42"/>
        <v>41041.167627314811</v>
      </c>
      <c r="L470" s="12">
        <f t="shared" si="43"/>
        <v>41101.160474537035</v>
      </c>
      <c r="M470" t="b">
        <v>0</v>
      </c>
      <c r="N470">
        <v>0</v>
      </c>
      <c r="O470" t="b">
        <v>0</v>
      </c>
      <c r="P470" t="s">
        <v>8270</v>
      </c>
      <c r="Q470" s="5">
        <f t="shared" si="44"/>
        <v>0</v>
      </c>
      <c r="R470" s="6" t="e">
        <f t="shared" si="45"/>
        <v>#DIV/0!</v>
      </c>
      <c r="S470" t="str">
        <f t="shared" si="46"/>
        <v>film &amp; video</v>
      </c>
      <c r="T470" t="str">
        <f t="shared" si="47"/>
        <v>animation</v>
      </c>
    </row>
    <row r="471" spans="1:20" ht="30" x14ac:dyDescent="0.25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s="12">
        <f t="shared" si="42"/>
        <v>41827.989861111113</v>
      </c>
      <c r="L471" s="12">
        <f t="shared" si="43"/>
        <v>41887.989861111113</v>
      </c>
      <c r="M471" t="b">
        <v>0</v>
      </c>
      <c r="N471">
        <v>0</v>
      </c>
      <c r="O471" t="b">
        <v>0</v>
      </c>
      <c r="P471" t="s">
        <v>8270</v>
      </c>
      <c r="Q471" s="5">
        <f t="shared" si="44"/>
        <v>0</v>
      </c>
      <c r="R471" s="6" t="e">
        <f t="shared" si="45"/>
        <v>#DIV/0!</v>
      </c>
      <c r="S471" t="str">
        <f t="shared" si="46"/>
        <v>film &amp; video</v>
      </c>
      <c r="T471" t="str">
        <f t="shared" si="47"/>
        <v>animation</v>
      </c>
    </row>
    <row r="472" spans="1:20" ht="60" x14ac:dyDescent="0.25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s="12">
        <f t="shared" si="42"/>
        <v>41605.167696759258</v>
      </c>
      <c r="L472" s="12">
        <f t="shared" si="43"/>
        <v>41655.166666666664</v>
      </c>
      <c r="M472" t="b">
        <v>0</v>
      </c>
      <c r="N472">
        <v>2</v>
      </c>
      <c r="O472" t="b">
        <v>0</v>
      </c>
      <c r="P472" t="s">
        <v>8270</v>
      </c>
      <c r="Q472" s="5">
        <f t="shared" si="44"/>
        <v>1.0200000000000001E-2</v>
      </c>
      <c r="R472" s="6">
        <f t="shared" si="45"/>
        <v>25.5</v>
      </c>
      <c r="S472" t="str">
        <f t="shared" si="46"/>
        <v>film &amp; video</v>
      </c>
      <c r="T472" t="str">
        <f t="shared" si="47"/>
        <v>animation</v>
      </c>
    </row>
    <row r="473" spans="1:20" ht="60" x14ac:dyDescent="0.25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s="12">
        <f t="shared" si="42"/>
        <v>41703.721979166665</v>
      </c>
      <c r="L473" s="12">
        <f t="shared" si="43"/>
        <v>41748.680312500001</v>
      </c>
      <c r="M473" t="b">
        <v>0</v>
      </c>
      <c r="N473">
        <v>170</v>
      </c>
      <c r="O473" t="b">
        <v>0</v>
      </c>
      <c r="P473" t="s">
        <v>8270</v>
      </c>
      <c r="Q473" s="5">
        <f t="shared" si="44"/>
        <v>0.11892727272727273</v>
      </c>
      <c r="R473" s="6">
        <f t="shared" si="45"/>
        <v>38.476470588235294</v>
      </c>
      <c r="S473" t="str">
        <f t="shared" si="46"/>
        <v>film &amp; video</v>
      </c>
      <c r="T473" t="str">
        <f t="shared" si="47"/>
        <v>animation</v>
      </c>
    </row>
    <row r="474" spans="1:20" ht="60" x14ac:dyDescent="0.25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s="12">
        <f t="shared" si="42"/>
        <v>41844.922662037039</v>
      </c>
      <c r="L474" s="12">
        <f t="shared" si="43"/>
        <v>41874.922662037039</v>
      </c>
      <c r="M474" t="b">
        <v>0</v>
      </c>
      <c r="N474">
        <v>5</v>
      </c>
      <c r="O474" t="b">
        <v>0</v>
      </c>
      <c r="P474" t="s">
        <v>8270</v>
      </c>
      <c r="Q474" s="5">
        <f t="shared" si="44"/>
        <v>0.17624999999999999</v>
      </c>
      <c r="R474" s="6">
        <f t="shared" si="45"/>
        <v>28.2</v>
      </c>
      <c r="S474" t="str">
        <f t="shared" si="46"/>
        <v>film &amp; video</v>
      </c>
      <c r="T474" t="str">
        <f t="shared" si="47"/>
        <v>animation</v>
      </c>
    </row>
    <row r="475" spans="1:20" ht="45" x14ac:dyDescent="0.25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s="12">
        <f t="shared" si="42"/>
        <v>41869.698136574072</v>
      </c>
      <c r="L475" s="12">
        <f t="shared" si="43"/>
        <v>41899.698136574072</v>
      </c>
      <c r="M475" t="b">
        <v>0</v>
      </c>
      <c r="N475">
        <v>14</v>
      </c>
      <c r="O475" t="b">
        <v>0</v>
      </c>
      <c r="P475" t="s">
        <v>8270</v>
      </c>
      <c r="Q475" s="5">
        <f t="shared" si="44"/>
        <v>2.87E-2</v>
      </c>
      <c r="R475" s="6">
        <f t="shared" si="45"/>
        <v>61.5</v>
      </c>
      <c r="S475" t="str">
        <f t="shared" si="46"/>
        <v>film &amp; video</v>
      </c>
      <c r="T475" t="str">
        <f t="shared" si="47"/>
        <v>animation</v>
      </c>
    </row>
    <row r="476" spans="1:20" ht="45" x14ac:dyDescent="0.25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s="12">
        <f t="shared" si="42"/>
        <v>42753.329039351855</v>
      </c>
      <c r="L476" s="12">
        <f t="shared" si="43"/>
        <v>42783.329039351855</v>
      </c>
      <c r="M476" t="b">
        <v>0</v>
      </c>
      <c r="N476">
        <v>1</v>
      </c>
      <c r="O476" t="b">
        <v>0</v>
      </c>
      <c r="P476" t="s">
        <v>8270</v>
      </c>
      <c r="Q476" s="5">
        <f t="shared" si="44"/>
        <v>3.0303030303030303E-4</v>
      </c>
      <c r="R476" s="6">
        <f t="shared" si="45"/>
        <v>1</v>
      </c>
      <c r="S476" t="str">
        <f t="shared" si="46"/>
        <v>film &amp; video</v>
      </c>
      <c r="T476" t="str">
        <f t="shared" si="47"/>
        <v>animation</v>
      </c>
    </row>
    <row r="477" spans="1:20" ht="60" x14ac:dyDescent="0.25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s="12">
        <f t="shared" si="42"/>
        <v>42100.086145833338</v>
      </c>
      <c r="L477" s="12">
        <f t="shared" si="43"/>
        <v>42130.086145833338</v>
      </c>
      <c r="M477" t="b">
        <v>0</v>
      </c>
      <c r="N477">
        <v>0</v>
      </c>
      <c r="O477" t="b">
        <v>0</v>
      </c>
      <c r="P477" t="s">
        <v>8270</v>
      </c>
      <c r="Q477" s="5">
        <f t="shared" si="44"/>
        <v>0</v>
      </c>
      <c r="R477" s="6" t="e">
        <f t="shared" si="45"/>
        <v>#DIV/0!</v>
      </c>
      <c r="S477" t="str">
        <f t="shared" si="46"/>
        <v>film &amp; video</v>
      </c>
      <c r="T477" t="str">
        <f t="shared" si="47"/>
        <v>animation</v>
      </c>
    </row>
    <row r="478" spans="1:20" ht="30" x14ac:dyDescent="0.25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s="12">
        <f t="shared" si="42"/>
        <v>41757.975011574075</v>
      </c>
      <c r="L478" s="12">
        <f t="shared" si="43"/>
        <v>41793.165972222225</v>
      </c>
      <c r="M478" t="b">
        <v>0</v>
      </c>
      <c r="N478">
        <v>124</v>
      </c>
      <c r="O478" t="b">
        <v>0</v>
      </c>
      <c r="P478" t="s">
        <v>8270</v>
      </c>
      <c r="Q478" s="5">
        <f t="shared" si="44"/>
        <v>2.2302681818181819E-2</v>
      </c>
      <c r="R478" s="6">
        <f t="shared" si="45"/>
        <v>39.569274193548388</v>
      </c>
      <c r="S478" t="str">
        <f t="shared" si="46"/>
        <v>film &amp; video</v>
      </c>
      <c r="T478" t="str">
        <f t="shared" si="47"/>
        <v>animation</v>
      </c>
    </row>
    <row r="479" spans="1:20" ht="60" x14ac:dyDescent="0.25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s="12">
        <f t="shared" si="42"/>
        <v>40987.83488425926</v>
      </c>
      <c r="L479" s="12">
        <f t="shared" si="43"/>
        <v>41047.83488425926</v>
      </c>
      <c r="M479" t="b">
        <v>0</v>
      </c>
      <c r="N479">
        <v>0</v>
      </c>
      <c r="O479" t="b">
        <v>0</v>
      </c>
      <c r="P479" t="s">
        <v>8270</v>
      </c>
      <c r="Q479" s="5">
        <f t="shared" si="44"/>
        <v>0</v>
      </c>
      <c r="R479" s="6" t="e">
        <f t="shared" si="45"/>
        <v>#DIV/0!</v>
      </c>
      <c r="S479" t="str">
        <f t="shared" si="46"/>
        <v>film &amp; video</v>
      </c>
      <c r="T479" t="str">
        <f t="shared" si="47"/>
        <v>animation</v>
      </c>
    </row>
    <row r="480" spans="1:20" ht="45" x14ac:dyDescent="0.25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s="12">
        <f t="shared" si="42"/>
        <v>42065.910983796297</v>
      </c>
      <c r="L480" s="12">
        <f t="shared" si="43"/>
        <v>42095.869317129633</v>
      </c>
      <c r="M480" t="b">
        <v>0</v>
      </c>
      <c r="N480">
        <v>0</v>
      </c>
      <c r="O480" t="b">
        <v>0</v>
      </c>
      <c r="P480" t="s">
        <v>8270</v>
      </c>
      <c r="Q480" s="5">
        <f t="shared" si="44"/>
        <v>0</v>
      </c>
      <c r="R480" s="6" t="e">
        <f t="shared" si="45"/>
        <v>#DIV/0!</v>
      </c>
      <c r="S480" t="str">
        <f t="shared" si="46"/>
        <v>film &amp; video</v>
      </c>
      <c r="T480" t="str">
        <f t="shared" si="47"/>
        <v>animation</v>
      </c>
    </row>
    <row r="481" spans="1:20" ht="45" x14ac:dyDescent="0.25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s="12">
        <f t="shared" si="42"/>
        <v>41904.407812500001</v>
      </c>
      <c r="L481" s="12">
        <f t="shared" si="43"/>
        <v>41964.449479166666</v>
      </c>
      <c r="M481" t="b">
        <v>0</v>
      </c>
      <c r="N481">
        <v>55</v>
      </c>
      <c r="O481" t="b">
        <v>0</v>
      </c>
      <c r="P481" t="s">
        <v>8270</v>
      </c>
      <c r="Q481" s="5">
        <f t="shared" si="44"/>
        <v>0.3256</v>
      </c>
      <c r="R481" s="6">
        <f t="shared" si="45"/>
        <v>88.8</v>
      </c>
      <c r="S481" t="str">
        <f t="shared" si="46"/>
        <v>film &amp; video</v>
      </c>
      <c r="T481" t="str">
        <f t="shared" si="47"/>
        <v>animation</v>
      </c>
    </row>
    <row r="482" spans="1:20" ht="60" x14ac:dyDescent="0.25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s="12">
        <f t="shared" si="42"/>
        <v>41465.500173611108</v>
      </c>
      <c r="L482" s="12">
        <f t="shared" si="43"/>
        <v>41495.500173611108</v>
      </c>
      <c r="M482" t="b">
        <v>0</v>
      </c>
      <c r="N482">
        <v>140</v>
      </c>
      <c r="O482" t="b">
        <v>0</v>
      </c>
      <c r="P482" t="s">
        <v>8270</v>
      </c>
      <c r="Q482" s="5">
        <f t="shared" si="44"/>
        <v>0.19409999999999999</v>
      </c>
      <c r="R482" s="6">
        <f t="shared" si="45"/>
        <v>55.457142857142856</v>
      </c>
      <c r="S482" t="str">
        <f t="shared" si="46"/>
        <v>film &amp; video</v>
      </c>
      <c r="T482" t="str">
        <f t="shared" si="47"/>
        <v>animation</v>
      </c>
    </row>
    <row r="483" spans="1:20" ht="60" x14ac:dyDescent="0.25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s="12">
        <f t="shared" si="42"/>
        <v>41162.672326388885</v>
      </c>
      <c r="L483" s="12">
        <f t="shared" si="43"/>
        <v>41192.672326388885</v>
      </c>
      <c r="M483" t="b">
        <v>0</v>
      </c>
      <c r="N483">
        <v>21</v>
      </c>
      <c r="O483" t="b">
        <v>0</v>
      </c>
      <c r="P483" t="s">
        <v>8270</v>
      </c>
      <c r="Q483" s="5">
        <f t="shared" si="44"/>
        <v>6.0999999999999999E-2</v>
      </c>
      <c r="R483" s="6">
        <f t="shared" si="45"/>
        <v>87.142857142857139</v>
      </c>
      <c r="S483" t="str">
        <f t="shared" si="46"/>
        <v>film &amp; video</v>
      </c>
      <c r="T483" t="str">
        <f t="shared" si="47"/>
        <v>animation</v>
      </c>
    </row>
    <row r="484" spans="1:20" ht="45" x14ac:dyDescent="0.25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s="12">
        <f t="shared" si="42"/>
        <v>42447.896875000006</v>
      </c>
      <c r="L484" s="12">
        <f t="shared" si="43"/>
        <v>42474.606944444444</v>
      </c>
      <c r="M484" t="b">
        <v>0</v>
      </c>
      <c r="N484">
        <v>1</v>
      </c>
      <c r="O484" t="b">
        <v>0</v>
      </c>
      <c r="P484" t="s">
        <v>8270</v>
      </c>
      <c r="Q484" s="5">
        <f t="shared" si="44"/>
        <v>1E-3</v>
      </c>
      <c r="R484" s="6">
        <f t="shared" si="45"/>
        <v>10</v>
      </c>
      <c r="S484" t="str">
        <f t="shared" si="46"/>
        <v>film &amp; video</v>
      </c>
      <c r="T484" t="str">
        <f t="shared" si="47"/>
        <v>animation</v>
      </c>
    </row>
    <row r="485" spans="1:20" ht="60" x14ac:dyDescent="0.25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s="12">
        <f t="shared" si="42"/>
        <v>41243.197592592594</v>
      </c>
      <c r="L485" s="12">
        <f t="shared" si="43"/>
        <v>41303.197592592594</v>
      </c>
      <c r="M485" t="b">
        <v>0</v>
      </c>
      <c r="N485">
        <v>147</v>
      </c>
      <c r="O485" t="b">
        <v>0</v>
      </c>
      <c r="P485" t="s">
        <v>8270</v>
      </c>
      <c r="Q485" s="5">
        <f t="shared" si="44"/>
        <v>0.502</v>
      </c>
      <c r="R485" s="6">
        <f t="shared" si="45"/>
        <v>51.224489795918366</v>
      </c>
      <c r="S485" t="str">
        <f t="shared" si="46"/>
        <v>film &amp; video</v>
      </c>
      <c r="T485" t="str">
        <f t="shared" si="47"/>
        <v>animation</v>
      </c>
    </row>
    <row r="486" spans="1:20" ht="60" x14ac:dyDescent="0.25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s="12">
        <f t="shared" si="42"/>
        <v>42272.93949074074</v>
      </c>
      <c r="L486" s="12">
        <f t="shared" si="43"/>
        <v>42313.981157407412</v>
      </c>
      <c r="M486" t="b">
        <v>0</v>
      </c>
      <c r="N486">
        <v>11</v>
      </c>
      <c r="O486" t="b">
        <v>0</v>
      </c>
      <c r="P486" t="s">
        <v>8270</v>
      </c>
      <c r="Q486" s="5">
        <f t="shared" si="44"/>
        <v>1.8625E-3</v>
      </c>
      <c r="R486" s="6">
        <f t="shared" si="45"/>
        <v>13.545454545454545</v>
      </c>
      <c r="S486" t="str">
        <f t="shared" si="46"/>
        <v>film &amp; video</v>
      </c>
      <c r="T486" t="str">
        <f t="shared" si="47"/>
        <v>animation</v>
      </c>
    </row>
    <row r="487" spans="1:20" ht="45" x14ac:dyDescent="0.25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s="12">
        <f t="shared" si="42"/>
        <v>41381.50577546296</v>
      </c>
      <c r="L487" s="12">
        <f t="shared" si="43"/>
        <v>41411.50577546296</v>
      </c>
      <c r="M487" t="b">
        <v>0</v>
      </c>
      <c r="N487">
        <v>125</v>
      </c>
      <c r="O487" t="b">
        <v>0</v>
      </c>
      <c r="P487" t="s">
        <v>8270</v>
      </c>
      <c r="Q487" s="5">
        <f t="shared" si="44"/>
        <v>0.21906971229845085</v>
      </c>
      <c r="R487" s="6">
        <f t="shared" si="45"/>
        <v>66.520080000000007</v>
      </c>
      <c r="S487" t="str">
        <f t="shared" si="46"/>
        <v>film &amp; video</v>
      </c>
      <c r="T487" t="str">
        <f t="shared" si="47"/>
        <v>animation</v>
      </c>
    </row>
    <row r="488" spans="1:20" ht="60" x14ac:dyDescent="0.25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s="12">
        <f t="shared" si="42"/>
        <v>41761.94258101852</v>
      </c>
      <c r="L488" s="12">
        <f t="shared" si="43"/>
        <v>41791.94258101852</v>
      </c>
      <c r="M488" t="b">
        <v>0</v>
      </c>
      <c r="N488">
        <v>1</v>
      </c>
      <c r="O488" t="b">
        <v>0</v>
      </c>
      <c r="P488" t="s">
        <v>8270</v>
      </c>
      <c r="Q488" s="5">
        <f t="shared" si="44"/>
        <v>9.0909090909090904E-5</v>
      </c>
      <c r="R488" s="6">
        <f t="shared" si="45"/>
        <v>50</v>
      </c>
      <c r="S488" t="str">
        <f t="shared" si="46"/>
        <v>film &amp; video</v>
      </c>
      <c r="T488" t="str">
        <f t="shared" si="47"/>
        <v>animation</v>
      </c>
    </row>
    <row r="489" spans="1:20" ht="60" x14ac:dyDescent="0.25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s="12">
        <f t="shared" si="42"/>
        <v>42669.594837962963</v>
      </c>
      <c r="L489" s="12">
        <f t="shared" si="43"/>
        <v>42729.636504629627</v>
      </c>
      <c r="M489" t="b">
        <v>0</v>
      </c>
      <c r="N489">
        <v>0</v>
      </c>
      <c r="O489" t="b">
        <v>0</v>
      </c>
      <c r="P489" t="s">
        <v>8270</v>
      </c>
      <c r="Q489" s="5">
        <f t="shared" si="44"/>
        <v>0</v>
      </c>
      <c r="R489" s="6" t="e">
        <f t="shared" si="45"/>
        <v>#DIV/0!</v>
      </c>
      <c r="S489" t="str">
        <f t="shared" si="46"/>
        <v>film &amp; video</v>
      </c>
      <c r="T489" t="str">
        <f t="shared" si="47"/>
        <v>animation</v>
      </c>
    </row>
    <row r="490" spans="1:20" ht="45" x14ac:dyDescent="0.25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s="12">
        <f t="shared" si="42"/>
        <v>42714.054398148146</v>
      </c>
      <c r="L490" s="12">
        <f t="shared" si="43"/>
        <v>42744.054398148146</v>
      </c>
      <c r="M490" t="b">
        <v>0</v>
      </c>
      <c r="N490">
        <v>0</v>
      </c>
      <c r="O490" t="b">
        <v>0</v>
      </c>
      <c r="P490" t="s">
        <v>8270</v>
      </c>
      <c r="Q490" s="5">
        <f t="shared" si="44"/>
        <v>0</v>
      </c>
      <c r="R490" s="6" t="e">
        <f t="shared" si="45"/>
        <v>#DIV/0!</v>
      </c>
      <c r="S490" t="str">
        <f t="shared" si="46"/>
        <v>film &amp; video</v>
      </c>
      <c r="T490" t="str">
        <f t="shared" si="47"/>
        <v>animation</v>
      </c>
    </row>
    <row r="491" spans="1:20" ht="45" x14ac:dyDescent="0.25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s="12">
        <f t="shared" si="42"/>
        <v>40882.481666666667</v>
      </c>
      <c r="L491" s="12">
        <f t="shared" si="43"/>
        <v>40913.481249999997</v>
      </c>
      <c r="M491" t="b">
        <v>0</v>
      </c>
      <c r="N491">
        <v>3</v>
      </c>
      <c r="O491" t="b">
        <v>0</v>
      </c>
      <c r="P491" t="s">
        <v>8270</v>
      </c>
      <c r="Q491" s="5">
        <f t="shared" si="44"/>
        <v>2.8667813379201833E-3</v>
      </c>
      <c r="R491" s="6">
        <f t="shared" si="45"/>
        <v>71.666666666666671</v>
      </c>
      <c r="S491" t="str">
        <f t="shared" si="46"/>
        <v>film &amp; video</v>
      </c>
      <c r="T491" t="str">
        <f t="shared" si="47"/>
        <v>animation</v>
      </c>
    </row>
    <row r="492" spans="1:20" x14ac:dyDescent="0.25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s="12">
        <f t="shared" si="42"/>
        <v>41113.968576388892</v>
      </c>
      <c r="L492" s="12">
        <f t="shared" si="43"/>
        <v>41143.968576388892</v>
      </c>
      <c r="M492" t="b">
        <v>0</v>
      </c>
      <c r="N492">
        <v>0</v>
      </c>
      <c r="O492" t="b">
        <v>0</v>
      </c>
      <c r="P492" t="s">
        <v>8270</v>
      </c>
      <c r="Q492" s="5">
        <f t="shared" si="44"/>
        <v>0</v>
      </c>
      <c r="R492" s="6" t="e">
        <f t="shared" si="45"/>
        <v>#DIV/0!</v>
      </c>
      <c r="S492" t="str">
        <f t="shared" si="46"/>
        <v>film &amp; video</v>
      </c>
      <c r="T492" t="str">
        <f t="shared" si="47"/>
        <v>animation</v>
      </c>
    </row>
    <row r="493" spans="1:20" ht="45" x14ac:dyDescent="0.25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s="12">
        <f t="shared" si="42"/>
        <v>42366.982627314821</v>
      </c>
      <c r="L493" s="12">
        <f t="shared" si="43"/>
        <v>42396.982627314821</v>
      </c>
      <c r="M493" t="b">
        <v>0</v>
      </c>
      <c r="N493">
        <v>0</v>
      </c>
      <c r="O493" t="b">
        <v>0</v>
      </c>
      <c r="P493" t="s">
        <v>8270</v>
      </c>
      <c r="Q493" s="5">
        <f t="shared" si="44"/>
        <v>0</v>
      </c>
      <c r="R493" s="6" t="e">
        <f t="shared" si="45"/>
        <v>#DIV/0!</v>
      </c>
      <c r="S493" t="str">
        <f t="shared" si="46"/>
        <v>film &amp; video</v>
      </c>
      <c r="T493" t="str">
        <f t="shared" si="47"/>
        <v>animation</v>
      </c>
    </row>
    <row r="494" spans="1:20" ht="60" x14ac:dyDescent="0.25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s="12">
        <f t="shared" si="42"/>
        <v>42596.03506944445</v>
      </c>
      <c r="L494" s="12">
        <f t="shared" si="43"/>
        <v>42656.03506944445</v>
      </c>
      <c r="M494" t="b">
        <v>0</v>
      </c>
      <c r="N494">
        <v>0</v>
      </c>
      <c r="O494" t="b">
        <v>0</v>
      </c>
      <c r="P494" t="s">
        <v>8270</v>
      </c>
      <c r="Q494" s="5">
        <f t="shared" si="44"/>
        <v>0</v>
      </c>
      <c r="R494" s="6" t="e">
        <f t="shared" si="45"/>
        <v>#DIV/0!</v>
      </c>
      <c r="S494" t="str">
        <f t="shared" si="46"/>
        <v>film &amp; video</v>
      </c>
      <c r="T494" t="str">
        <f t="shared" si="47"/>
        <v>animation</v>
      </c>
    </row>
    <row r="495" spans="1:20" ht="45" x14ac:dyDescent="0.25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s="12">
        <f t="shared" si="42"/>
        <v>42114.726134259254</v>
      </c>
      <c r="L495" s="12">
        <f t="shared" si="43"/>
        <v>42144.726134259254</v>
      </c>
      <c r="M495" t="b">
        <v>0</v>
      </c>
      <c r="N495">
        <v>0</v>
      </c>
      <c r="O495" t="b">
        <v>0</v>
      </c>
      <c r="P495" t="s">
        <v>8270</v>
      </c>
      <c r="Q495" s="5">
        <f t="shared" si="44"/>
        <v>0</v>
      </c>
      <c r="R495" s="6" t="e">
        <f t="shared" si="45"/>
        <v>#DIV/0!</v>
      </c>
      <c r="S495" t="str">
        <f t="shared" si="46"/>
        <v>film &amp; video</v>
      </c>
      <c r="T495" t="str">
        <f t="shared" si="47"/>
        <v>animation</v>
      </c>
    </row>
    <row r="496" spans="1:20" ht="60" x14ac:dyDescent="0.25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s="12">
        <f t="shared" si="42"/>
        <v>41799.830613425926</v>
      </c>
      <c r="L496" s="12">
        <f t="shared" si="43"/>
        <v>41823.125</v>
      </c>
      <c r="M496" t="b">
        <v>0</v>
      </c>
      <c r="N496">
        <v>3</v>
      </c>
      <c r="O496" t="b">
        <v>0</v>
      </c>
      <c r="P496" t="s">
        <v>8270</v>
      </c>
      <c r="Q496" s="5">
        <f t="shared" si="44"/>
        <v>1.5499999999999999E-3</v>
      </c>
      <c r="R496" s="6">
        <f t="shared" si="45"/>
        <v>10.333333333333334</v>
      </c>
      <c r="S496" t="str">
        <f t="shared" si="46"/>
        <v>film &amp; video</v>
      </c>
      <c r="T496" t="str">
        <f t="shared" si="47"/>
        <v>animation</v>
      </c>
    </row>
    <row r="497" spans="1:20" ht="45" x14ac:dyDescent="0.25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s="12">
        <f t="shared" si="42"/>
        <v>42171.827604166669</v>
      </c>
      <c r="L497" s="12">
        <f t="shared" si="43"/>
        <v>42201.827604166669</v>
      </c>
      <c r="M497" t="b">
        <v>0</v>
      </c>
      <c r="N497">
        <v>0</v>
      </c>
      <c r="O497" t="b">
        <v>0</v>
      </c>
      <c r="P497" t="s">
        <v>8270</v>
      </c>
      <c r="Q497" s="5">
        <f t="shared" si="44"/>
        <v>0</v>
      </c>
      <c r="R497" s="6" t="e">
        <f t="shared" si="45"/>
        <v>#DIV/0!</v>
      </c>
      <c r="S497" t="str">
        <f t="shared" si="46"/>
        <v>film &amp; video</v>
      </c>
      <c r="T497" t="str">
        <f t="shared" si="47"/>
        <v>animation</v>
      </c>
    </row>
    <row r="498" spans="1:20" ht="45" x14ac:dyDescent="0.25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s="12">
        <f t="shared" si="42"/>
        <v>41620.93141203704</v>
      </c>
      <c r="L498" s="12">
        <f t="shared" si="43"/>
        <v>41680.93141203704</v>
      </c>
      <c r="M498" t="b">
        <v>0</v>
      </c>
      <c r="N498">
        <v>1</v>
      </c>
      <c r="O498" t="b">
        <v>0</v>
      </c>
      <c r="P498" t="s">
        <v>8270</v>
      </c>
      <c r="Q498" s="5">
        <f t="shared" si="44"/>
        <v>1.6666666666666667E-5</v>
      </c>
      <c r="R498" s="6">
        <f t="shared" si="45"/>
        <v>1</v>
      </c>
      <c r="S498" t="str">
        <f t="shared" si="46"/>
        <v>film &amp; video</v>
      </c>
      <c r="T498" t="str">
        <f t="shared" si="47"/>
        <v>animation</v>
      </c>
    </row>
    <row r="499" spans="1:20" x14ac:dyDescent="0.25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s="12">
        <f t="shared" si="42"/>
        <v>41945.037789351853</v>
      </c>
      <c r="L499" s="12">
        <f t="shared" si="43"/>
        <v>41998.208333333328</v>
      </c>
      <c r="M499" t="b">
        <v>0</v>
      </c>
      <c r="N499">
        <v>3</v>
      </c>
      <c r="O499" t="b">
        <v>0</v>
      </c>
      <c r="P499" t="s">
        <v>8270</v>
      </c>
      <c r="Q499" s="5">
        <f t="shared" si="44"/>
        <v>6.6964285714285711E-3</v>
      </c>
      <c r="R499" s="6">
        <f t="shared" si="45"/>
        <v>10</v>
      </c>
      <c r="S499" t="str">
        <f t="shared" si="46"/>
        <v>film &amp; video</v>
      </c>
      <c r="T499" t="str">
        <f t="shared" si="47"/>
        <v>animation</v>
      </c>
    </row>
    <row r="500" spans="1:20" ht="45" x14ac:dyDescent="0.25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s="12">
        <f t="shared" si="42"/>
        <v>40858.762141203704</v>
      </c>
      <c r="L500" s="12">
        <f t="shared" si="43"/>
        <v>40900.762141203704</v>
      </c>
      <c r="M500" t="b">
        <v>0</v>
      </c>
      <c r="N500">
        <v>22</v>
      </c>
      <c r="O500" t="b">
        <v>0</v>
      </c>
      <c r="P500" t="s">
        <v>8270</v>
      </c>
      <c r="Q500" s="5">
        <f t="shared" si="44"/>
        <v>4.5985132395404561E-2</v>
      </c>
      <c r="R500" s="6">
        <f t="shared" si="45"/>
        <v>136.09090909090909</v>
      </c>
      <c r="S500" t="str">
        <f t="shared" si="46"/>
        <v>film &amp; video</v>
      </c>
      <c r="T500" t="str">
        <f t="shared" si="47"/>
        <v>animation</v>
      </c>
    </row>
    <row r="501" spans="1:20" ht="60" x14ac:dyDescent="0.25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s="12">
        <f t="shared" si="42"/>
        <v>40043.895462962959</v>
      </c>
      <c r="L501" s="12">
        <f t="shared" si="43"/>
        <v>40098.874305555553</v>
      </c>
      <c r="M501" t="b">
        <v>0</v>
      </c>
      <c r="N501">
        <v>26</v>
      </c>
      <c r="O501" t="b">
        <v>0</v>
      </c>
      <c r="P501" t="s">
        <v>8270</v>
      </c>
      <c r="Q501" s="5">
        <f t="shared" si="44"/>
        <v>9.5500000000000002E-2</v>
      </c>
      <c r="R501" s="6">
        <f t="shared" si="45"/>
        <v>73.461538461538467</v>
      </c>
      <c r="S501" t="str">
        <f t="shared" si="46"/>
        <v>film &amp; video</v>
      </c>
      <c r="T501" t="str">
        <f t="shared" si="47"/>
        <v>animation</v>
      </c>
    </row>
    <row r="502" spans="1:20" ht="60" x14ac:dyDescent="0.25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s="12">
        <f t="shared" si="42"/>
        <v>40247.886006944449</v>
      </c>
      <c r="L502" s="12">
        <f t="shared" si="43"/>
        <v>40306.927777777775</v>
      </c>
      <c r="M502" t="b">
        <v>0</v>
      </c>
      <c r="N502">
        <v>4</v>
      </c>
      <c r="O502" t="b">
        <v>0</v>
      </c>
      <c r="P502" t="s">
        <v>8270</v>
      </c>
      <c r="Q502" s="5">
        <f t="shared" si="44"/>
        <v>3.307692307692308E-2</v>
      </c>
      <c r="R502" s="6">
        <f t="shared" si="45"/>
        <v>53.75</v>
      </c>
      <c r="S502" t="str">
        <f t="shared" si="46"/>
        <v>film &amp; video</v>
      </c>
      <c r="T502" t="str">
        <f t="shared" si="47"/>
        <v>animation</v>
      </c>
    </row>
    <row r="503" spans="1:20" ht="60" x14ac:dyDescent="0.25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s="12">
        <f t="shared" si="42"/>
        <v>40703.234386574077</v>
      </c>
      <c r="L503" s="12">
        <f t="shared" si="43"/>
        <v>40733.234386574077</v>
      </c>
      <c r="M503" t="b">
        <v>0</v>
      </c>
      <c r="N503">
        <v>0</v>
      </c>
      <c r="O503" t="b">
        <v>0</v>
      </c>
      <c r="P503" t="s">
        <v>8270</v>
      </c>
      <c r="Q503" s="5">
        <f t="shared" si="44"/>
        <v>0</v>
      </c>
      <c r="R503" s="6" t="e">
        <f t="shared" si="45"/>
        <v>#DIV/0!</v>
      </c>
      <c r="S503" t="str">
        <f t="shared" si="46"/>
        <v>film &amp; video</v>
      </c>
      <c r="T503" t="str">
        <f t="shared" si="47"/>
        <v>animation</v>
      </c>
    </row>
    <row r="504" spans="1:20" ht="60" x14ac:dyDescent="0.25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s="12">
        <f t="shared" si="42"/>
        <v>40956.553530092591</v>
      </c>
      <c r="L504" s="12">
        <f t="shared" si="43"/>
        <v>40986.511863425927</v>
      </c>
      <c r="M504" t="b">
        <v>0</v>
      </c>
      <c r="N504">
        <v>4</v>
      </c>
      <c r="O504" t="b">
        <v>0</v>
      </c>
      <c r="P504" t="s">
        <v>8270</v>
      </c>
      <c r="Q504" s="5">
        <f t="shared" si="44"/>
        <v>1.15E-2</v>
      </c>
      <c r="R504" s="6">
        <f t="shared" si="45"/>
        <v>57.5</v>
      </c>
      <c r="S504" t="str">
        <f t="shared" si="46"/>
        <v>film &amp; video</v>
      </c>
      <c r="T504" t="str">
        <f t="shared" si="47"/>
        <v>animation</v>
      </c>
    </row>
    <row r="505" spans="1:20" ht="60" x14ac:dyDescent="0.25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s="12">
        <f t="shared" si="42"/>
        <v>41991.526655092588</v>
      </c>
      <c r="L505" s="12">
        <f t="shared" si="43"/>
        <v>42021.526655092588</v>
      </c>
      <c r="M505" t="b">
        <v>0</v>
      </c>
      <c r="N505">
        <v>9</v>
      </c>
      <c r="O505" t="b">
        <v>0</v>
      </c>
      <c r="P505" t="s">
        <v>8270</v>
      </c>
      <c r="Q505" s="5">
        <f t="shared" si="44"/>
        <v>1.7538461538461537E-2</v>
      </c>
      <c r="R505" s="6">
        <f t="shared" si="45"/>
        <v>12.666666666666666</v>
      </c>
      <c r="S505" t="str">
        <f t="shared" si="46"/>
        <v>film &amp; video</v>
      </c>
      <c r="T505" t="str">
        <f t="shared" si="47"/>
        <v>animation</v>
      </c>
    </row>
    <row r="506" spans="1:20" ht="60" x14ac:dyDescent="0.25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s="12">
        <f t="shared" si="42"/>
        <v>40949.98364583333</v>
      </c>
      <c r="L506" s="12">
        <f t="shared" si="43"/>
        <v>41009.941979166666</v>
      </c>
      <c r="M506" t="b">
        <v>0</v>
      </c>
      <c r="N506">
        <v>5</v>
      </c>
      <c r="O506" t="b">
        <v>0</v>
      </c>
      <c r="P506" t="s">
        <v>8270</v>
      </c>
      <c r="Q506" s="5">
        <f t="shared" si="44"/>
        <v>1.3673469387755101E-2</v>
      </c>
      <c r="R506" s="6">
        <f t="shared" si="45"/>
        <v>67</v>
      </c>
      <c r="S506" t="str">
        <f t="shared" si="46"/>
        <v>film &amp; video</v>
      </c>
      <c r="T506" t="str">
        <f t="shared" si="47"/>
        <v>animation</v>
      </c>
    </row>
    <row r="507" spans="1:20" ht="45" x14ac:dyDescent="0.25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s="12">
        <f t="shared" si="42"/>
        <v>42318.098217592589</v>
      </c>
      <c r="L507" s="12">
        <f t="shared" si="43"/>
        <v>42363.098217592589</v>
      </c>
      <c r="M507" t="b">
        <v>0</v>
      </c>
      <c r="N507">
        <v>14</v>
      </c>
      <c r="O507" t="b">
        <v>0</v>
      </c>
      <c r="P507" t="s">
        <v>8270</v>
      </c>
      <c r="Q507" s="5">
        <f t="shared" si="44"/>
        <v>4.3333333333333331E-3</v>
      </c>
      <c r="R507" s="6">
        <f t="shared" si="45"/>
        <v>3.7142857142857144</v>
      </c>
      <c r="S507" t="str">
        <f t="shared" si="46"/>
        <v>film &amp; video</v>
      </c>
      <c r="T507" t="str">
        <f t="shared" si="47"/>
        <v>animation</v>
      </c>
    </row>
    <row r="508" spans="1:20" ht="45" x14ac:dyDescent="0.25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s="12">
        <f t="shared" si="42"/>
        <v>41466.552314814813</v>
      </c>
      <c r="L508" s="12">
        <f t="shared" si="43"/>
        <v>41496.552314814813</v>
      </c>
      <c r="M508" t="b">
        <v>0</v>
      </c>
      <c r="N508">
        <v>1</v>
      </c>
      <c r="O508" t="b">
        <v>0</v>
      </c>
      <c r="P508" t="s">
        <v>8270</v>
      </c>
      <c r="Q508" s="5">
        <f t="shared" si="44"/>
        <v>1.25E-3</v>
      </c>
      <c r="R508" s="6">
        <f t="shared" si="45"/>
        <v>250</v>
      </c>
      <c r="S508" t="str">
        <f t="shared" si="46"/>
        <v>film &amp; video</v>
      </c>
      <c r="T508" t="str">
        <f t="shared" si="47"/>
        <v>animation</v>
      </c>
    </row>
    <row r="509" spans="1:20" ht="60" x14ac:dyDescent="0.25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s="12">
        <f t="shared" si="42"/>
        <v>41156.958993055552</v>
      </c>
      <c r="L509" s="12">
        <f t="shared" si="43"/>
        <v>41201.958993055552</v>
      </c>
      <c r="M509" t="b">
        <v>0</v>
      </c>
      <c r="N509">
        <v>10</v>
      </c>
      <c r="O509" t="b">
        <v>0</v>
      </c>
      <c r="P509" t="s">
        <v>8270</v>
      </c>
      <c r="Q509" s="5">
        <f t="shared" si="44"/>
        <v>3.2000000000000001E-2</v>
      </c>
      <c r="R509" s="6">
        <f t="shared" si="45"/>
        <v>64</v>
      </c>
      <c r="S509" t="str">
        <f t="shared" si="46"/>
        <v>film &amp; video</v>
      </c>
      <c r="T509" t="str">
        <f t="shared" si="47"/>
        <v>animation</v>
      </c>
    </row>
    <row r="510" spans="1:20" ht="60" x14ac:dyDescent="0.25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s="12">
        <f t="shared" si="42"/>
        <v>40995.024317129632</v>
      </c>
      <c r="L510" s="12">
        <f t="shared" si="43"/>
        <v>41054.593055555553</v>
      </c>
      <c r="M510" t="b">
        <v>0</v>
      </c>
      <c r="N510">
        <v>3</v>
      </c>
      <c r="O510" t="b">
        <v>0</v>
      </c>
      <c r="P510" t="s">
        <v>8270</v>
      </c>
      <c r="Q510" s="5">
        <f t="shared" si="44"/>
        <v>8.0000000000000002E-3</v>
      </c>
      <c r="R510" s="6">
        <f t="shared" si="45"/>
        <v>133.33333333333334</v>
      </c>
      <c r="S510" t="str">
        <f t="shared" si="46"/>
        <v>film &amp; video</v>
      </c>
      <c r="T510" t="str">
        <f t="shared" si="47"/>
        <v>animation</v>
      </c>
    </row>
    <row r="511" spans="1:20" ht="45" x14ac:dyDescent="0.25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s="12">
        <f t="shared" si="42"/>
        <v>42153.631597222222</v>
      </c>
      <c r="L511" s="12">
        <f t="shared" si="43"/>
        <v>42183.631597222222</v>
      </c>
      <c r="M511" t="b">
        <v>0</v>
      </c>
      <c r="N511">
        <v>1</v>
      </c>
      <c r="O511" t="b">
        <v>0</v>
      </c>
      <c r="P511" t="s">
        <v>8270</v>
      </c>
      <c r="Q511" s="5">
        <f t="shared" si="44"/>
        <v>2E-3</v>
      </c>
      <c r="R511" s="6">
        <f t="shared" si="45"/>
        <v>10</v>
      </c>
      <c r="S511" t="str">
        <f t="shared" si="46"/>
        <v>film &amp; video</v>
      </c>
      <c r="T511" t="str">
        <f t="shared" si="47"/>
        <v>animation</v>
      </c>
    </row>
    <row r="512" spans="1:20" ht="45" x14ac:dyDescent="0.25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s="12">
        <f t="shared" si="42"/>
        <v>42400.176377314812</v>
      </c>
      <c r="L512" s="12">
        <f t="shared" si="43"/>
        <v>42430.176377314812</v>
      </c>
      <c r="M512" t="b">
        <v>0</v>
      </c>
      <c r="N512">
        <v>0</v>
      </c>
      <c r="O512" t="b">
        <v>0</v>
      </c>
      <c r="P512" t="s">
        <v>8270</v>
      </c>
      <c r="Q512" s="5">
        <f t="shared" si="44"/>
        <v>0</v>
      </c>
      <c r="R512" s="6" t="e">
        <f t="shared" si="45"/>
        <v>#DIV/0!</v>
      </c>
      <c r="S512" t="str">
        <f t="shared" si="46"/>
        <v>film &amp; video</v>
      </c>
      <c r="T512" t="str">
        <f t="shared" si="47"/>
        <v>animation</v>
      </c>
    </row>
    <row r="513" spans="1:20" ht="45" x14ac:dyDescent="0.25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s="12">
        <f t="shared" si="42"/>
        <v>41340.303032407406</v>
      </c>
      <c r="L513" s="12">
        <f t="shared" si="43"/>
        <v>41370.261365740742</v>
      </c>
      <c r="M513" t="b">
        <v>0</v>
      </c>
      <c r="N513">
        <v>5</v>
      </c>
      <c r="O513" t="b">
        <v>0</v>
      </c>
      <c r="P513" t="s">
        <v>8270</v>
      </c>
      <c r="Q513" s="5">
        <f t="shared" si="44"/>
        <v>0.03</v>
      </c>
      <c r="R513" s="6">
        <f t="shared" si="45"/>
        <v>30</v>
      </c>
      <c r="S513" t="str">
        <f t="shared" si="46"/>
        <v>film &amp; video</v>
      </c>
      <c r="T513" t="str">
        <f t="shared" si="47"/>
        <v>animation</v>
      </c>
    </row>
    <row r="514" spans="1:20" ht="60" x14ac:dyDescent="0.25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s="12">
        <f t="shared" ref="K514:K577" si="48">(((J514/60)/60)/24)+DATE(1970,1,1)</f>
        <v>42649.742210648154</v>
      </c>
      <c r="L514" s="12">
        <f t="shared" ref="L514:L577" si="49">(((I514/60)/60)/24)+DATE(1970,1,1)</f>
        <v>42694.783877314811</v>
      </c>
      <c r="M514" t="b">
        <v>0</v>
      </c>
      <c r="N514">
        <v>2</v>
      </c>
      <c r="O514" t="b">
        <v>0</v>
      </c>
      <c r="P514" t="s">
        <v>8270</v>
      </c>
      <c r="Q514" s="5">
        <f t="shared" ref="Q514:Q577" si="50">E514/D514</f>
        <v>1.3749999999999999E-3</v>
      </c>
      <c r="R514" s="6">
        <f t="shared" ref="R514:R577" si="51">E514/N514</f>
        <v>5.5</v>
      </c>
      <c r="S514" t="str">
        <f t="shared" ref="S514:S577" si="52">LEFT(P514,FIND("/",P514,1)-1)</f>
        <v>film &amp; video</v>
      </c>
      <c r="T514" t="str">
        <f t="shared" ref="T514:T577" si="53">MID(P514,FIND("/",P514,1)+1,LEN(P513))</f>
        <v>animation</v>
      </c>
    </row>
    <row r="515" spans="1:20" ht="45" x14ac:dyDescent="0.25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s="12">
        <f t="shared" si="48"/>
        <v>42552.653993055559</v>
      </c>
      <c r="L515" s="12">
        <f t="shared" si="49"/>
        <v>42597.291666666672</v>
      </c>
      <c r="M515" t="b">
        <v>0</v>
      </c>
      <c r="N515">
        <v>68</v>
      </c>
      <c r="O515" t="b">
        <v>0</v>
      </c>
      <c r="P515" t="s">
        <v>8270</v>
      </c>
      <c r="Q515" s="5">
        <f t="shared" si="50"/>
        <v>0.13924</v>
      </c>
      <c r="R515" s="6">
        <f t="shared" si="51"/>
        <v>102.38235294117646</v>
      </c>
      <c r="S515" t="str">
        <f t="shared" si="52"/>
        <v>film &amp; video</v>
      </c>
      <c r="T515" t="str">
        <f t="shared" si="53"/>
        <v>animation</v>
      </c>
    </row>
    <row r="516" spans="1:20" ht="45" x14ac:dyDescent="0.25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s="12">
        <f t="shared" si="48"/>
        <v>41830.613969907405</v>
      </c>
      <c r="L516" s="12">
        <f t="shared" si="49"/>
        <v>41860.613969907405</v>
      </c>
      <c r="M516" t="b">
        <v>0</v>
      </c>
      <c r="N516">
        <v>3</v>
      </c>
      <c r="O516" t="b">
        <v>0</v>
      </c>
      <c r="P516" t="s">
        <v>8270</v>
      </c>
      <c r="Q516" s="5">
        <f t="shared" si="50"/>
        <v>3.3333333333333333E-2</v>
      </c>
      <c r="R516" s="6">
        <f t="shared" si="51"/>
        <v>16.666666666666668</v>
      </c>
      <c r="S516" t="str">
        <f t="shared" si="52"/>
        <v>film &amp; video</v>
      </c>
      <c r="T516" t="str">
        <f t="shared" si="53"/>
        <v>animation</v>
      </c>
    </row>
    <row r="517" spans="1:20" ht="45" x14ac:dyDescent="0.25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s="12">
        <f t="shared" si="48"/>
        <v>42327.490752314814</v>
      </c>
      <c r="L517" s="12">
        <f t="shared" si="49"/>
        <v>42367.490752314814</v>
      </c>
      <c r="M517" t="b">
        <v>0</v>
      </c>
      <c r="N517">
        <v>34</v>
      </c>
      <c r="O517" t="b">
        <v>0</v>
      </c>
      <c r="P517" t="s">
        <v>8270</v>
      </c>
      <c r="Q517" s="5">
        <f t="shared" si="50"/>
        <v>0.25413402061855672</v>
      </c>
      <c r="R517" s="6">
        <f t="shared" si="51"/>
        <v>725.02941176470586</v>
      </c>
      <c r="S517" t="str">
        <f t="shared" si="52"/>
        <v>film &amp; video</v>
      </c>
      <c r="T517" t="str">
        <f t="shared" si="53"/>
        <v>animation</v>
      </c>
    </row>
    <row r="518" spans="1:20" ht="30" x14ac:dyDescent="0.25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s="12">
        <f t="shared" si="48"/>
        <v>42091.778703703705</v>
      </c>
      <c r="L518" s="12">
        <f t="shared" si="49"/>
        <v>42151.778703703705</v>
      </c>
      <c r="M518" t="b">
        <v>0</v>
      </c>
      <c r="N518">
        <v>0</v>
      </c>
      <c r="O518" t="b">
        <v>0</v>
      </c>
      <c r="P518" t="s">
        <v>8270</v>
      </c>
      <c r="Q518" s="5">
        <f t="shared" si="50"/>
        <v>0</v>
      </c>
      <c r="R518" s="6" t="e">
        <f t="shared" si="51"/>
        <v>#DIV/0!</v>
      </c>
      <c r="S518" t="str">
        <f t="shared" si="52"/>
        <v>film &amp; video</v>
      </c>
      <c r="T518" t="str">
        <f t="shared" si="53"/>
        <v>animation</v>
      </c>
    </row>
    <row r="519" spans="1:20" ht="60" x14ac:dyDescent="0.25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s="12">
        <f t="shared" si="48"/>
        <v>42738.615289351852</v>
      </c>
      <c r="L519" s="12">
        <f t="shared" si="49"/>
        <v>42768.615289351852</v>
      </c>
      <c r="M519" t="b">
        <v>0</v>
      </c>
      <c r="N519">
        <v>3</v>
      </c>
      <c r="O519" t="b">
        <v>0</v>
      </c>
      <c r="P519" t="s">
        <v>8270</v>
      </c>
      <c r="Q519" s="5">
        <f t="shared" si="50"/>
        <v>1.3666666666666667E-2</v>
      </c>
      <c r="R519" s="6">
        <f t="shared" si="51"/>
        <v>68.333333333333329</v>
      </c>
      <c r="S519" t="str">
        <f t="shared" si="52"/>
        <v>film &amp; video</v>
      </c>
      <c r="T519" t="str">
        <f t="shared" si="53"/>
        <v>animation</v>
      </c>
    </row>
    <row r="520" spans="1:20" ht="60" x14ac:dyDescent="0.25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s="12">
        <f t="shared" si="48"/>
        <v>42223.616018518514</v>
      </c>
      <c r="L520" s="12">
        <f t="shared" si="49"/>
        <v>42253.615277777775</v>
      </c>
      <c r="M520" t="b">
        <v>0</v>
      </c>
      <c r="N520">
        <v>0</v>
      </c>
      <c r="O520" t="b">
        <v>0</v>
      </c>
      <c r="P520" t="s">
        <v>8270</v>
      </c>
      <c r="Q520" s="5">
        <f t="shared" si="50"/>
        <v>0</v>
      </c>
      <c r="R520" s="6" t="e">
        <f t="shared" si="51"/>
        <v>#DIV/0!</v>
      </c>
      <c r="S520" t="str">
        <f t="shared" si="52"/>
        <v>film &amp; video</v>
      </c>
      <c r="T520" t="str">
        <f t="shared" si="53"/>
        <v>animation</v>
      </c>
    </row>
    <row r="521" spans="1:20" ht="45" x14ac:dyDescent="0.25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s="12">
        <f t="shared" si="48"/>
        <v>41218.391446759262</v>
      </c>
      <c r="L521" s="12">
        <f t="shared" si="49"/>
        <v>41248.391446759262</v>
      </c>
      <c r="M521" t="b">
        <v>0</v>
      </c>
      <c r="N521">
        <v>70</v>
      </c>
      <c r="O521" t="b">
        <v>0</v>
      </c>
      <c r="P521" t="s">
        <v>8270</v>
      </c>
      <c r="Q521" s="5">
        <f t="shared" si="50"/>
        <v>0.22881426547787684</v>
      </c>
      <c r="R521" s="6">
        <f t="shared" si="51"/>
        <v>39.228571428571428</v>
      </c>
      <c r="S521" t="str">
        <f t="shared" si="52"/>
        <v>film &amp; video</v>
      </c>
      <c r="T521" t="str">
        <f t="shared" si="53"/>
        <v>animation</v>
      </c>
    </row>
    <row r="522" spans="1:20" ht="60" x14ac:dyDescent="0.25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s="12">
        <f t="shared" si="48"/>
        <v>42318.702094907407</v>
      </c>
      <c r="L522" s="12">
        <f t="shared" si="49"/>
        <v>42348.702094907407</v>
      </c>
      <c r="M522" t="b">
        <v>0</v>
      </c>
      <c r="N522">
        <v>34</v>
      </c>
      <c r="O522" t="b">
        <v>1</v>
      </c>
      <c r="P522" t="s">
        <v>8271</v>
      </c>
      <c r="Q522" s="5">
        <f t="shared" si="50"/>
        <v>1.0209999999999999</v>
      </c>
      <c r="R522" s="6">
        <f t="shared" si="51"/>
        <v>150.14705882352942</v>
      </c>
      <c r="S522" t="str">
        <f t="shared" si="52"/>
        <v>theater</v>
      </c>
      <c r="T522" t="str">
        <f t="shared" si="53"/>
        <v>plays</v>
      </c>
    </row>
    <row r="523" spans="1:20" ht="60" x14ac:dyDescent="0.25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s="12">
        <f t="shared" si="48"/>
        <v>42646.092812499999</v>
      </c>
      <c r="L523" s="12">
        <f t="shared" si="49"/>
        <v>42675.207638888889</v>
      </c>
      <c r="M523" t="b">
        <v>0</v>
      </c>
      <c r="N523">
        <v>56</v>
      </c>
      <c r="O523" t="b">
        <v>1</v>
      </c>
      <c r="P523" t="s">
        <v>8271</v>
      </c>
      <c r="Q523" s="5">
        <f t="shared" si="50"/>
        <v>1.0464</v>
      </c>
      <c r="R523" s="6">
        <f t="shared" si="51"/>
        <v>93.428571428571431</v>
      </c>
      <c r="S523" t="str">
        <f t="shared" si="52"/>
        <v>theater</v>
      </c>
      <c r="T523" t="str">
        <f t="shared" si="53"/>
        <v>plays</v>
      </c>
    </row>
    <row r="524" spans="1:20" ht="45" x14ac:dyDescent="0.25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s="12">
        <f t="shared" si="48"/>
        <v>42430.040798611109</v>
      </c>
      <c r="L524" s="12">
        <f t="shared" si="49"/>
        <v>42449.999131944445</v>
      </c>
      <c r="M524" t="b">
        <v>0</v>
      </c>
      <c r="N524">
        <v>31</v>
      </c>
      <c r="O524" t="b">
        <v>1</v>
      </c>
      <c r="P524" t="s">
        <v>8271</v>
      </c>
      <c r="Q524" s="5">
        <f t="shared" si="50"/>
        <v>1.1466666666666667</v>
      </c>
      <c r="R524" s="6">
        <f t="shared" si="51"/>
        <v>110.96774193548387</v>
      </c>
      <c r="S524" t="str">
        <f t="shared" si="52"/>
        <v>theater</v>
      </c>
      <c r="T524" t="str">
        <f t="shared" si="53"/>
        <v>plays</v>
      </c>
    </row>
    <row r="525" spans="1:20" ht="60" x14ac:dyDescent="0.25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s="12">
        <f t="shared" si="48"/>
        <v>42238.13282407407</v>
      </c>
      <c r="L525" s="12">
        <f t="shared" si="49"/>
        <v>42268.13282407407</v>
      </c>
      <c r="M525" t="b">
        <v>0</v>
      </c>
      <c r="N525">
        <v>84</v>
      </c>
      <c r="O525" t="b">
        <v>1</v>
      </c>
      <c r="P525" t="s">
        <v>8271</v>
      </c>
      <c r="Q525" s="5">
        <f t="shared" si="50"/>
        <v>1.206</v>
      </c>
      <c r="R525" s="6">
        <f t="shared" si="51"/>
        <v>71.785714285714292</v>
      </c>
      <c r="S525" t="str">
        <f t="shared" si="52"/>
        <v>theater</v>
      </c>
      <c r="T525" t="str">
        <f t="shared" si="53"/>
        <v>plays</v>
      </c>
    </row>
    <row r="526" spans="1:20" ht="60" x14ac:dyDescent="0.25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s="12">
        <f t="shared" si="48"/>
        <v>42492.717233796298</v>
      </c>
      <c r="L526" s="12">
        <f t="shared" si="49"/>
        <v>42522.717233796298</v>
      </c>
      <c r="M526" t="b">
        <v>0</v>
      </c>
      <c r="N526">
        <v>130</v>
      </c>
      <c r="O526" t="b">
        <v>1</v>
      </c>
      <c r="P526" t="s">
        <v>8271</v>
      </c>
      <c r="Q526" s="5">
        <f t="shared" si="50"/>
        <v>1.0867285714285715</v>
      </c>
      <c r="R526" s="6">
        <f t="shared" si="51"/>
        <v>29.258076923076924</v>
      </c>
      <c r="S526" t="str">
        <f t="shared" si="52"/>
        <v>theater</v>
      </c>
      <c r="T526" t="str">
        <f t="shared" si="53"/>
        <v>plays</v>
      </c>
    </row>
    <row r="527" spans="1:20" ht="60" x14ac:dyDescent="0.25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s="12">
        <f t="shared" si="48"/>
        <v>41850.400937500002</v>
      </c>
      <c r="L527" s="12">
        <f t="shared" si="49"/>
        <v>41895.400937500002</v>
      </c>
      <c r="M527" t="b">
        <v>0</v>
      </c>
      <c r="N527">
        <v>12</v>
      </c>
      <c r="O527" t="b">
        <v>1</v>
      </c>
      <c r="P527" t="s">
        <v>8271</v>
      </c>
      <c r="Q527" s="5">
        <f t="shared" si="50"/>
        <v>1</v>
      </c>
      <c r="R527" s="6">
        <f t="shared" si="51"/>
        <v>1000</v>
      </c>
      <c r="S527" t="str">
        <f t="shared" si="52"/>
        <v>theater</v>
      </c>
      <c r="T527" t="str">
        <f t="shared" si="53"/>
        <v>plays</v>
      </c>
    </row>
    <row r="528" spans="1:20" ht="45" x14ac:dyDescent="0.25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s="12">
        <f t="shared" si="48"/>
        <v>42192.591944444444</v>
      </c>
      <c r="L528" s="12">
        <f t="shared" si="49"/>
        <v>42223.708333333328</v>
      </c>
      <c r="M528" t="b">
        <v>0</v>
      </c>
      <c r="N528">
        <v>23</v>
      </c>
      <c r="O528" t="b">
        <v>1</v>
      </c>
      <c r="P528" t="s">
        <v>8271</v>
      </c>
      <c r="Q528" s="5">
        <f t="shared" si="50"/>
        <v>1.1399999999999999</v>
      </c>
      <c r="R528" s="6">
        <f t="shared" si="51"/>
        <v>74.347826086956516</v>
      </c>
      <c r="S528" t="str">
        <f t="shared" si="52"/>
        <v>theater</v>
      </c>
      <c r="T528" t="str">
        <f t="shared" si="53"/>
        <v>plays</v>
      </c>
    </row>
    <row r="529" spans="1:20" ht="60" x14ac:dyDescent="0.25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s="12">
        <f t="shared" si="48"/>
        <v>42753.205625000002</v>
      </c>
      <c r="L529" s="12">
        <f t="shared" si="49"/>
        <v>42783.670138888891</v>
      </c>
      <c r="M529" t="b">
        <v>0</v>
      </c>
      <c r="N529">
        <v>158</v>
      </c>
      <c r="O529" t="b">
        <v>1</v>
      </c>
      <c r="P529" t="s">
        <v>8271</v>
      </c>
      <c r="Q529" s="5">
        <f t="shared" si="50"/>
        <v>1.0085</v>
      </c>
      <c r="R529" s="6">
        <f t="shared" si="51"/>
        <v>63.829113924050631</v>
      </c>
      <c r="S529" t="str">
        <f t="shared" si="52"/>
        <v>theater</v>
      </c>
      <c r="T529" t="str">
        <f t="shared" si="53"/>
        <v>plays</v>
      </c>
    </row>
    <row r="530" spans="1:20" ht="30" x14ac:dyDescent="0.25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s="12">
        <f t="shared" si="48"/>
        <v>42155.920219907406</v>
      </c>
      <c r="L530" s="12">
        <f t="shared" si="49"/>
        <v>42176.888888888891</v>
      </c>
      <c r="M530" t="b">
        <v>0</v>
      </c>
      <c r="N530">
        <v>30</v>
      </c>
      <c r="O530" t="b">
        <v>1</v>
      </c>
      <c r="P530" t="s">
        <v>8271</v>
      </c>
      <c r="Q530" s="5">
        <f t="shared" si="50"/>
        <v>1.1565217391304348</v>
      </c>
      <c r="R530" s="6">
        <f t="shared" si="51"/>
        <v>44.333333333333336</v>
      </c>
      <c r="S530" t="str">
        <f t="shared" si="52"/>
        <v>theater</v>
      </c>
      <c r="T530" t="str">
        <f t="shared" si="53"/>
        <v>plays</v>
      </c>
    </row>
    <row r="531" spans="1:20" ht="60" x14ac:dyDescent="0.25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s="12">
        <f t="shared" si="48"/>
        <v>42725.031180555554</v>
      </c>
      <c r="L531" s="12">
        <f t="shared" si="49"/>
        <v>42746.208333333328</v>
      </c>
      <c r="M531" t="b">
        <v>0</v>
      </c>
      <c r="N531">
        <v>18</v>
      </c>
      <c r="O531" t="b">
        <v>1</v>
      </c>
      <c r="P531" t="s">
        <v>8271</v>
      </c>
      <c r="Q531" s="5">
        <f t="shared" si="50"/>
        <v>1.3041666666666667</v>
      </c>
      <c r="R531" s="6">
        <f t="shared" si="51"/>
        <v>86.944444444444443</v>
      </c>
      <c r="S531" t="str">
        <f t="shared" si="52"/>
        <v>theater</v>
      </c>
      <c r="T531" t="str">
        <f t="shared" si="53"/>
        <v>plays</v>
      </c>
    </row>
    <row r="532" spans="1:20" ht="60" x14ac:dyDescent="0.25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s="12">
        <f t="shared" si="48"/>
        <v>42157.591064814813</v>
      </c>
      <c r="L532" s="12">
        <f t="shared" si="49"/>
        <v>42179.083333333328</v>
      </c>
      <c r="M532" t="b">
        <v>0</v>
      </c>
      <c r="N532">
        <v>29</v>
      </c>
      <c r="O532" t="b">
        <v>1</v>
      </c>
      <c r="P532" t="s">
        <v>8271</v>
      </c>
      <c r="Q532" s="5">
        <f t="shared" si="50"/>
        <v>1.0778267254038179</v>
      </c>
      <c r="R532" s="6">
        <f t="shared" si="51"/>
        <v>126.55172413793103</v>
      </c>
      <c r="S532" t="str">
        <f t="shared" si="52"/>
        <v>theater</v>
      </c>
      <c r="T532" t="str">
        <f t="shared" si="53"/>
        <v>plays</v>
      </c>
    </row>
    <row r="533" spans="1:20" ht="60" x14ac:dyDescent="0.25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s="12">
        <f t="shared" si="48"/>
        <v>42676.065150462964</v>
      </c>
      <c r="L533" s="12">
        <f t="shared" si="49"/>
        <v>42721.290972222225</v>
      </c>
      <c r="M533" t="b">
        <v>0</v>
      </c>
      <c r="N533">
        <v>31</v>
      </c>
      <c r="O533" t="b">
        <v>1</v>
      </c>
      <c r="P533" t="s">
        <v>8271</v>
      </c>
      <c r="Q533" s="5">
        <f t="shared" si="50"/>
        <v>1</v>
      </c>
      <c r="R533" s="6">
        <f t="shared" si="51"/>
        <v>129.03225806451613</v>
      </c>
      <c r="S533" t="str">
        <f t="shared" si="52"/>
        <v>theater</v>
      </c>
      <c r="T533" t="str">
        <f t="shared" si="53"/>
        <v>plays</v>
      </c>
    </row>
    <row r="534" spans="1:20" ht="60" x14ac:dyDescent="0.25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s="12">
        <f t="shared" si="48"/>
        <v>42473.007037037038</v>
      </c>
      <c r="L534" s="12">
        <f t="shared" si="49"/>
        <v>42503.007037037038</v>
      </c>
      <c r="M534" t="b">
        <v>0</v>
      </c>
      <c r="N534">
        <v>173</v>
      </c>
      <c r="O534" t="b">
        <v>1</v>
      </c>
      <c r="P534" t="s">
        <v>8271</v>
      </c>
      <c r="Q534" s="5">
        <f t="shared" si="50"/>
        <v>1.2324999999999999</v>
      </c>
      <c r="R534" s="6">
        <f t="shared" si="51"/>
        <v>71.242774566473983</v>
      </c>
      <c r="S534" t="str">
        <f t="shared" si="52"/>
        <v>theater</v>
      </c>
      <c r="T534" t="str">
        <f t="shared" si="53"/>
        <v>plays</v>
      </c>
    </row>
    <row r="535" spans="1:20" ht="60" x14ac:dyDescent="0.25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s="12">
        <f t="shared" si="48"/>
        <v>42482.43478009259</v>
      </c>
      <c r="L535" s="12">
        <f t="shared" si="49"/>
        <v>42506.43478009259</v>
      </c>
      <c r="M535" t="b">
        <v>0</v>
      </c>
      <c r="N535">
        <v>17</v>
      </c>
      <c r="O535" t="b">
        <v>1</v>
      </c>
      <c r="P535" t="s">
        <v>8271</v>
      </c>
      <c r="Q535" s="5">
        <f t="shared" si="50"/>
        <v>1.002</v>
      </c>
      <c r="R535" s="6">
        <f t="shared" si="51"/>
        <v>117.88235294117646</v>
      </c>
      <c r="S535" t="str">
        <f t="shared" si="52"/>
        <v>theater</v>
      </c>
      <c r="T535" t="str">
        <f t="shared" si="53"/>
        <v>plays</v>
      </c>
    </row>
    <row r="536" spans="1:20" ht="60" x14ac:dyDescent="0.25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s="12">
        <f t="shared" si="48"/>
        <v>42270.810995370368</v>
      </c>
      <c r="L536" s="12">
        <f t="shared" si="49"/>
        <v>42309.958333333328</v>
      </c>
      <c r="M536" t="b">
        <v>0</v>
      </c>
      <c r="N536">
        <v>48</v>
      </c>
      <c r="O536" t="b">
        <v>1</v>
      </c>
      <c r="P536" t="s">
        <v>8271</v>
      </c>
      <c r="Q536" s="5">
        <f t="shared" si="50"/>
        <v>1.0466666666666666</v>
      </c>
      <c r="R536" s="6">
        <f t="shared" si="51"/>
        <v>327.08333333333331</v>
      </c>
      <c r="S536" t="str">
        <f t="shared" si="52"/>
        <v>theater</v>
      </c>
      <c r="T536" t="str">
        <f t="shared" si="53"/>
        <v>plays</v>
      </c>
    </row>
    <row r="537" spans="1:20" ht="45" x14ac:dyDescent="0.25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s="12">
        <f t="shared" si="48"/>
        <v>42711.545196759253</v>
      </c>
      <c r="L537" s="12">
        <f t="shared" si="49"/>
        <v>42741.545196759253</v>
      </c>
      <c r="M537" t="b">
        <v>0</v>
      </c>
      <c r="N537">
        <v>59</v>
      </c>
      <c r="O537" t="b">
        <v>1</v>
      </c>
      <c r="P537" t="s">
        <v>8271</v>
      </c>
      <c r="Q537" s="5">
        <f t="shared" si="50"/>
        <v>1.0249999999999999</v>
      </c>
      <c r="R537" s="6">
        <f t="shared" si="51"/>
        <v>34.745762711864408</v>
      </c>
      <c r="S537" t="str">
        <f t="shared" si="52"/>
        <v>theater</v>
      </c>
      <c r="T537" t="str">
        <f t="shared" si="53"/>
        <v>plays</v>
      </c>
    </row>
    <row r="538" spans="1:20" ht="60" x14ac:dyDescent="0.25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s="12">
        <f t="shared" si="48"/>
        <v>42179.344988425932</v>
      </c>
      <c r="L538" s="12">
        <f t="shared" si="49"/>
        <v>42219.75</v>
      </c>
      <c r="M538" t="b">
        <v>0</v>
      </c>
      <c r="N538">
        <v>39</v>
      </c>
      <c r="O538" t="b">
        <v>1</v>
      </c>
      <c r="P538" t="s">
        <v>8271</v>
      </c>
      <c r="Q538" s="5">
        <f t="shared" si="50"/>
        <v>1.1825757575757576</v>
      </c>
      <c r="R538" s="6">
        <f t="shared" si="51"/>
        <v>100.06410256410257</v>
      </c>
      <c r="S538" t="str">
        <f t="shared" si="52"/>
        <v>theater</v>
      </c>
      <c r="T538" t="str">
        <f t="shared" si="53"/>
        <v>plays</v>
      </c>
    </row>
    <row r="539" spans="1:20" ht="60" x14ac:dyDescent="0.25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s="12">
        <f t="shared" si="48"/>
        <v>42282.768414351856</v>
      </c>
      <c r="L539" s="12">
        <f t="shared" si="49"/>
        <v>42312.810081018513</v>
      </c>
      <c r="M539" t="b">
        <v>0</v>
      </c>
      <c r="N539">
        <v>59</v>
      </c>
      <c r="O539" t="b">
        <v>1</v>
      </c>
      <c r="P539" t="s">
        <v>8271</v>
      </c>
      <c r="Q539" s="5">
        <f t="shared" si="50"/>
        <v>1.2050000000000001</v>
      </c>
      <c r="R539" s="6">
        <f t="shared" si="51"/>
        <v>40.847457627118644</v>
      </c>
      <c r="S539" t="str">
        <f t="shared" si="52"/>
        <v>theater</v>
      </c>
      <c r="T539" t="str">
        <f t="shared" si="53"/>
        <v>plays</v>
      </c>
    </row>
    <row r="540" spans="1:20" ht="60" x14ac:dyDescent="0.25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s="12">
        <f t="shared" si="48"/>
        <v>42473.794710648144</v>
      </c>
      <c r="L540" s="12">
        <f t="shared" si="49"/>
        <v>42503.794710648144</v>
      </c>
      <c r="M540" t="b">
        <v>0</v>
      </c>
      <c r="N540">
        <v>60</v>
      </c>
      <c r="O540" t="b">
        <v>1</v>
      </c>
      <c r="P540" t="s">
        <v>8271</v>
      </c>
      <c r="Q540" s="5">
        <f t="shared" si="50"/>
        <v>3.0242</v>
      </c>
      <c r="R540" s="6">
        <f t="shared" si="51"/>
        <v>252.01666666666668</v>
      </c>
      <c r="S540" t="str">
        <f t="shared" si="52"/>
        <v>theater</v>
      </c>
      <c r="T540" t="str">
        <f t="shared" si="53"/>
        <v>plays</v>
      </c>
    </row>
    <row r="541" spans="1:20" ht="45" x14ac:dyDescent="0.25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s="12">
        <f t="shared" si="48"/>
        <v>42535.049849537041</v>
      </c>
      <c r="L541" s="12">
        <f t="shared" si="49"/>
        <v>42556.049849537041</v>
      </c>
      <c r="M541" t="b">
        <v>0</v>
      </c>
      <c r="N541">
        <v>20</v>
      </c>
      <c r="O541" t="b">
        <v>1</v>
      </c>
      <c r="P541" t="s">
        <v>8271</v>
      </c>
      <c r="Q541" s="5">
        <f t="shared" si="50"/>
        <v>1.00644</v>
      </c>
      <c r="R541" s="6">
        <f t="shared" si="51"/>
        <v>25.161000000000001</v>
      </c>
      <c r="S541" t="str">
        <f t="shared" si="52"/>
        <v>theater</v>
      </c>
      <c r="T541" t="str">
        <f t="shared" si="53"/>
        <v>plays</v>
      </c>
    </row>
    <row r="542" spans="1:20" ht="60" x14ac:dyDescent="0.25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s="12">
        <f t="shared" si="48"/>
        <v>42009.817199074074</v>
      </c>
      <c r="L542" s="12">
        <f t="shared" si="49"/>
        <v>42039.817199074074</v>
      </c>
      <c r="M542" t="b">
        <v>0</v>
      </c>
      <c r="N542">
        <v>1</v>
      </c>
      <c r="O542" t="b">
        <v>0</v>
      </c>
      <c r="P542" t="s">
        <v>8272</v>
      </c>
      <c r="Q542" s="5">
        <f t="shared" si="50"/>
        <v>6.666666666666667E-5</v>
      </c>
      <c r="R542" s="6">
        <f t="shared" si="51"/>
        <v>1</v>
      </c>
      <c r="S542" t="str">
        <f t="shared" si="52"/>
        <v>technology</v>
      </c>
      <c r="T542" t="str">
        <f t="shared" si="53"/>
        <v>web</v>
      </c>
    </row>
    <row r="543" spans="1:20" ht="45" x14ac:dyDescent="0.25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s="12">
        <f t="shared" si="48"/>
        <v>42276.046689814815</v>
      </c>
      <c r="L543" s="12">
        <f t="shared" si="49"/>
        <v>42306.046689814815</v>
      </c>
      <c r="M543" t="b">
        <v>0</v>
      </c>
      <c r="N543">
        <v>1</v>
      </c>
      <c r="O543" t="b">
        <v>0</v>
      </c>
      <c r="P543" t="s">
        <v>8272</v>
      </c>
      <c r="Q543" s="5">
        <f t="shared" si="50"/>
        <v>5.5555555555555558E-3</v>
      </c>
      <c r="R543" s="6">
        <f t="shared" si="51"/>
        <v>25</v>
      </c>
      <c r="S543" t="str">
        <f t="shared" si="52"/>
        <v>technology</v>
      </c>
      <c r="T543" t="str">
        <f t="shared" si="53"/>
        <v>web</v>
      </c>
    </row>
    <row r="544" spans="1:20" ht="45" x14ac:dyDescent="0.25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s="12">
        <f t="shared" si="48"/>
        <v>42433.737453703703</v>
      </c>
      <c r="L544" s="12">
        <f t="shared" si="49"/>
        <v>42493.695787037039</v>
      </c>
      <c r="M544" t="b">
        <v>0</v>
      </c>
      <c r="N544">
        <v>1</v>
      </c>
      <c r="O544" t="b">
        <v>0</v>
      </c>
      <c r="P544" t="s">
        <v>8272</v>
      </c>
      <c r="Q544" s="5">
        <f t="shared" si="50"/>
        <v>3.9999999999999998E-6</v>
      </c>
      <c r="R544" s="6">
        <f t="shared" si="51"/>
        <v>1</v>
      </c>
      <c r="S544" t="str">
        <f t="shared" si="52"/>
        <v>technology</v>
      </c>
      <c r="T544" t="str">
        <f t="shared" si="53"/>
        <v>web</v>
      </c>
    </row>
    <row r="545" spans="1:20" ht="60" x14ac:dyDescent="0.25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s="12">
        <f t="shared" si="48"/>
        <v>41914.092152777775</v>
      </c>
      <c r="L545" s="12">
        <f t="shared" si="49"/>
        <v>41944.092152777775</v>
      </c>
      <c r="M545" t="b">
        <v>0</v>
      </c>
      <c r="N545">
        <v>2</v>
      </c>
      <c r="O545" t="b">
        <v>0</v>
      </c>
      <c r="P545" t="s">
        <v>8272</v>
      </c>
      <c r="Q545" s="5">
        <f t="shared" si="50"/>
        <v>3.1818181818181819E-3</v>
      </c>
      <c r="R545" s="6">
        <f t="shared" si="51"/>
        <v>35</v>
      </c>
      <c r="S545" t="str">
        <f t="shared" si="52"/>
        <v>technology</v>
      </c>
      <c r="T545" t="str">
        <f t="shared" si="53"/>
        <v>web</v>
      </c>
    </row>
    <row r="546" spans="1:20" ht="60" x14ac:dyDescent="0.25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s="12">
        <f t="shared" si="48"/>
        <v>42525.656944444447</v>
      </c>
      <c r="L546" s="12">
        <f t="shared" si="49"/>
        <v>42555.656944444447</v>
      </c>
      <c r="M546" t="b">
        <v>0</v>
      </c>
      <c r="N546">
        <v>2</v>
      </c>
      <c r="O546" t="b">
        <v>0</v>
      </c>
      <c r="P546" t="s">
        <v>8272</v>
      </c>
      <c r="Q546" s="5">
        <f t="shared" si="50"/>
        <v>1.2E-2</v>
      </c>
      <c r="R546" s="6">
        <f t="shared" si="51"/>
        <v>3</v>
      </c>
      <c r="S546" t="str">
        <f t="shared" si="52"/>
        <v>technology</v>
      </c>
      <c r="T546" t="str">
        <f t="shared" si="53"/>
        <v>web</v>
      </c>
    </row>
    <row r="547" spans="1:20" ht="60" x14ac:dyDescent="0.25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s="12">
        <f t="shared" si="48"/>
        <v>42283.592465277776</v>
      </c>
      <c r="L547" s="12">
        <f t="shared" si="49"/>
        <v>42323.634131944447</v>
      </c>
      <c r="M547" t="b">
        <v>0</v>
      </c>
      <c r="N547">
        <v>34</v>
      </c>
      <c r="O547" t="b">
        <v>0</v>
      </c>
      <c r="P547" t="s">
        <v>8272</v>
      </c>
      <c r="Q547" s="5">
        <f t="shared" si="50"/>
        <v>0.27383999999999997</v>
      </c>
      <c r="R547" s="6">
        <f t="shared" si="51"/>
        <v>402.70588235294116</v>
      </c>
      <c r="S547" t="str">
        <f t="shared" si="52"/>
        <v>technology</v>
      </c>
      <c r="T547" t="str">
        <f t="shared" si="53"/>
        <v>web</v>
      </c>
    </row>
    <row r="548" spans="1:20" ht="60" x14ac:dyDescent="0.25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s="12">
        <f t="shared" si="48"/>
        <v>42249.667997685188</v>
      </c>
      <c r="L548" s="12">
        <f t="shared" si="49"/>
        <v>42294.667997685188</v>
      </c>
      <c r="M548" t="b">
        <v>0</v>
      </c>
      <c r="N548">
        <v>2</v>
      </c>
      <c r="O548" t="b">
        <v>0</v>
      </c>
      <c r="P548" t="s">
        <v>8272</v>
      </c>
      <c r="Q548" s="5">
        <f t="shared" si="50"/>
        <v>8.6666666666666663E-4</v>
      </c>
      <c r="R548" s="6">
        <f t="shared" si="51"/>
        <v>26</v>
      </c>
      <c r="S548" t="str">
        <f t="shared" si="52"/>
        <v>technology</v>
      </c>
      <c r="T548" t="str">
        <f t="shared" si="53"/>
        <v>web</v>
      </c>
    </row>
    <row r="549" spans="1:20" ht="60" x14ac:dyDescent="0.25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s="12">
        <f t="shared" si="48"/>
        <v>42380.696342592593</v>
      </c>
      <c r="L549" s="12">
        <f t="shared" si="49"/>
        <v>42410.696342592593</v>
      </c>
      <c r="M549" t="b">
        <v>0</v>
      </c>
      <c r="N549">
        <v>0</v>
      </c>
      <c r="O549" t="b">
        <v>0</v>
      </c>
      <c r="P549" t="s">
        <v>8272</v>
      </c>
      <c r="Q549" s="5">
        <f t="shared" si="50"/>
        <v>0</v>
      </c>
      <c r="R549" s="6" t="e">
        <f t="shared" si="51"/>
        <v>#DIV/0!</v>
      </c>
      <c r="S549" t="str">
        <f t="shared" si="52"/>
        <v>technology</v>
      </c>
      <c r="T549" t="str">
        <f t="shared" si="53"/>
        <v>web</v>
      </c>
    </row>
    <row r="550" spans="1:20" ht="45" x14ac:dyDescent="0.25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s="12">
        <f t="shared" si="48"/>
        <v>42276.903333333335</v>
      </c>
      <c r="L550" s="12">
        <f t="shared" si="49"/>
        <v>42306.903333333335</v>
      </c>
      <c r="M550" t="b">
        <v>0</v>
      </c>
      <c r="N550">
        <v>1</v>
      </c>
      <c r="O550" t="b">
        <v>0</v>
      </c>
      <c r="P550" t="s">
        <v>8272</v>
      </c>
      <c r="Q550" s="5">
        <f t="shared" si="50"/>
        <v>8.9999999999999998E-4</v>
      </c>
      <c r="R550" s="6">
        <f t="shared" si="51"/>
        <v>9</v>
      </c>
      <c r="S550" t="str">
        <f t="shared" si="52"/>
        <v>technology</v>
      </c>
      <c r="T550" t="str">
        <f t="shared" si="53"/>
        <v>web</v>
      </c>
    </row>
    <row r="551" spans="1:20" ht="60" x14ac:dyDescent="0.25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s="12">
        <f t="shared" si="48"/>
        <v>42163.636828703704</v>
      </c>
      <c r="L551" s="12">
        <f t="shared" si="49"/>
        <v>42193.636828703704</v>
      </c>
      <c r="M551" t="b">
        <v>0</v>
      </c>
      <c r="N551">
        <v>8</v>
      </c>
      <c r="O551" t="b">
        <v>0</v>
      </c>
      <c r="P551" t="s">
        <v>8272</v>
      </c>
      <c r="Q551" s="5">
        <f t="shared" si="50"/>
        <v>2.7199999999999998E-2</v>
      </c>
      <c r="R551" s="6">
        <f t="shared" si="51"/>
        <v>8.5</v>
      </c>
      <c r="S551" t="str">
        <f t="shared" si="52"/>
        <v>technology</v>
      </c>
      <c r="T551" t="str">
        <f t="shared" si="53"/>
        <v>web</v>
      </c>
    </row>
    <row r="552" spans="1:20" ht="60" x14ac:dyDescent="0.25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s="12">
        <f t="shared" si="48"/>
        <v>42753.678761574076</v>
      </c>
      <c r="L552" s="12">
        <f t="shared" si="49"/>
        <v>42766.208333333328</v>
      </c>
      <c r="M552" t="b">
        <v>0</v>
      </c>
      <c r="N552">
        <v>4</v>
      </c>
      <c r="O552" t="b">
        <v>0</v>
      </c>
      <c r="P552" t="s">
        <v>8272</v>
      </c>
      <c r="Q552" s="5">
        <f t="shared" si="50"/>
        <v>7.0000000000000001E-3</v>
      </c>
      <c r="R552" s="6">
        <f t="shared" si="51"/>
        <v>8.75</v>
      </c>
      <c r="S552" t="str">
        <f t="shared" si="52"/>
        <v>technology</v>
      </c>
      <c r="T552" t="str">
        <f t="shared" si="53"/>
        <v>web</v>
      </c>
    </row>
    <row r="553" spans="1:20" ht="60" x14ac:dyDescent="0.25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s="12">
        <f t="shared" si="48"/>
        <v>42173.275740740741</v>
      </c>
      <c r="L553" s="12">
        <f t="shared" si="49"/>
        <v>42217.745138888888</v>
      </c>
      <c r="M553" t="b">
        <v>0</v>
      </c>
      <c r="N553">
        <v>28</v>
      </c>
      <c r="O553" t="b">
        <v>0</v>
      </c>
      <c r="P553" t="s">
        <v>8272</v>
      </c>
      <c r="Q553" s="5">
        <f t="shared" si="50"/>
        <v>5.0413333333333331E-2</v>
      </c>
      <c r="R553" s="6">
        <f t="shared" si="51"/>
        <v>135.03571428571428</v>
      </c>
      <c r="S553" t="str">
        <f t="shared" si="52"/>
        <v>technology</v>
      </c>
      <c r="T553" t="str">
        <f t="shared" si="53"/>
        <v>web</v>
      </c>
    </row>
    <row r="554" spans="1:20" ht="45" x14ac:dyDescent="0.25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s="12">
        <f t="shared" si="48"/>
        <v>42318.616851851853</v>
      </c>
      <c r="L554" s="12">
        <f t="shared" si="49"/>
        <v>42378.616851851853</v>
      </c>
      <c r="M554" t="b">
        <v>0</v>
      </c>
      <c r="N554">
        <v>0</v>
      </c>
      <c r="O554" t="b">
        <v>0</v>
      </c>
      <c r="P554" t="s">
        <v>8272</v>
      </c>
      <c r="Q554" s="5">
        <f t="shared" si="50"/>
        <v>0</v>
      </c>
      <c r="R554" s="6" t="e">
        <f t="shared" si="51"/>
        <v>#DIV/0!</v>
      </c>
      <c r="S554" t="str">
        <f t="shared" si="52"/>
        <v>technology</v>
      </c>
      <c r="T554" t="str">
        <f t="shared" si="53"/>
        <v>web</v>
      </c>
    </row>
    <row r="555" spans="1:20" ht="45" x14ac:dyDescent="0.25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s="12">
        <f t="shared" si="48"/>
        <v>41927.71980324074</v>
      </c>
      <c r="L555" s="12">
        <f t="shared" si="49"/>
        <v>41957.761469907404</v>
      </c>
      <c r="M555" t="b">
        <v>0</v>
      </c>
      <c r="N555">
        <v>6</v>
      </c>
      <c r="O555" t="b">
        <v>0</v>
      </c>
      <c r="P555" t="s">
        <v>8272</v>
      </c>
      <c r="Q555" s="5">
        <f t="shared" si="50"/>
        <v>4.9199999999999999E-3</v>
      </c>
      <c r="R555" s="6">
        <f t="shared" si="51"/>
        <v>20.5</v>
      </c>
      <c r="S555" t="str">
        <f t="shared" si="52"/>
        <v>technology</v>
      </c>
      <c r="T555" t="str">
        <f t="shared" si="53"/>
        <v>web</v>
      </c>
    </row>
    <row r="556" spans="1:20" ht="60" x14ac:dyDescent="0.25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s="12">
        <f t="shared" si="48"/>
        <v>41901.684861111113</v>
      </c>
      <c r="L556" s="12">
        <f t="shared" si="49"/>
        <v>41931.684861111113</v>
      </c>
      <c r="M556" t="b">
        <v>0</v>
      </c>
      <c r="N556">
        <v>22</v>
      </c>
      <c r="O556" t="b">
        <v>0</v>
      </c>
      <c r="P556" t="s">
        <v>8272</v>
      </c>
      <c r="Q556" s="5">
        <f t="shared" si="50"/>
        <v>0.36589147286821705</v>
      </c>
      <c r="R556" s="6">
        <f t="shared" si="51"/>
        <v>64.36363636363636</v>
      </c>
      <c r="S556" t="str">
        <f t="shared" si="52"/>
        <v>technology</v>
      </c>
      <c r="T556" t="str">
        <f t="shared" si="53"/>
        <v>web</v>
      </c>
    </row>
    <row r="557" spans="1:20" ht="60" x14ac:dyDescent="0.25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s="12">
        <f t="shared" si="48"/>
        <v>42503.353506944448</v>
      </c>
      <c r="L557" s="12">
        <f t="shared" si="49"/>
        <v>42533.353506944448</v>
      </c>
      <c r="M557" t="b">
        <v>0</v>
      </c>
      <c r="N557">
        <v>0</v>
      </c>
      <c r="O557" t="b">
        <v>0</v>
      </c>
      <c r="P557" t="s">
        <v>8272</v>
      </c>
      <c r="Q557" s="5">
        <f t="shared" si="50"/>
        <v>0</v>
      </c>
      <c r="R557" s="6" t="e">
        <f t="shared" si="51"/>
        <v>#DIV/0!</v>
      </c>
      <c r="S557" t="str">
        <f t="shared" si="52"/>
        <v>technology</v>
      </c>
      <c r="T557" t="str">
        <f t="shared" si="53"/>
        <v>web</v>
      </c>
    </row>
    <row r="558" spans="1:20" ht="30" x14ac:dyDescent="0.25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s="12">
        <f t="shared" si="48"/>
        <v>42345.860150462962</v>
      </c>
      <c r="L558" s="12">
        <f t="shared" si="49"/>
        <v>42375.860150462962</v>
      </c>
      <c r="M558" t="b">
        <v>0</v>
      </c>
      <c r="N558">
        <v>1</v>
      </c>
      <c r="O558" t="b">
        <v>0</v>
      </c>
      <c r="P558" t="s">
        <v>8272</v>
      </c>
      <c r="Q558" s="5">
        <f t="shared" si="50"/>
        <v>2.5000000000000001E-2</v>
      </c>
      <c r="R558" s="6">
        <f t="shared" si="51"/>
        <v>200</v>
      </c>
      <c r="S558" t="str">
        <f t="shared" si="52"/>
        <v>technology</v>
      </c>
      <c r="T558" t="str">
        <f t="shared" si="53"/>
        <v>web</v>
      </c>
    </row>
    <row r="559" spans="1:20" ht="60" x14ac:dyDescent="0.25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s="12">
        <f t="shared" si="48"/>
        <v>42676.942164351851</v>
      </c>
      <c r="L559" s="12">
        <f t="shared" si="49"/>
        <v>42706.983831018515</v>
      </c>
      <c r="M559" t="b">
        <v>0</v>
      </c>
      <c r="N559">
        <v>20</v>
      </c>
      <c r="O559" t="b">
        <v>0</v>
      </c>
      <c r="P559" t="s">
        <v>8272</v>
      </c>
      <c r="Q559" s="5">
        <f t="shared" si="50"/>
        <v>9.1066666666666674E-3</v>
      </c>
      <c r="R559" s="6">
        <f t="shared" si="51"/>
        <v>68.3</v>
      </c>
      <c r="S559" t="str">
        <f t="shared" si="52"/>
        <v>technology</v>
      </c>
      <c r="T559" t="str">
        <f t="shared" si="53"/>
        <v>web</v>
      </c>
    </row>
    <row r="560" spans="1:20" ht="60" x14ac:dyDescent="0.25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s="12">
        <f t="shared" si="48"/>
        <v>42057.883159722223</v>
      </c>
      <c r="L560" s="12">
        <f t="shared" si="49"/>
        <v>42087.841493055559</v>
      </c>
      <c r="M560" t="b">
        <v>0</v>
      </c>
      <c r="N560">
        <v>0</v>
      </c>
      <c r="O560" t="b">
        <v>0</v>
      </c>
      <c r="P560" t="s">
        <v>8272</v>
      </c>
      <c r="Q560" s="5">
        <f t="shared" si="50"/>
        <v>0</v>
      </c>
      <c r="R560" s="6" t="e">
        <f t="shared" si="51"/>
        <v>#DIV/0!</v>
      </c>
      <c r="S560" t="str">
        <f t="shared" si="52"/>
        <v>technology</v>
      </c>
      <c r="T560" t="str">
        <f t="shared" si="53"/>
        <v>web</v>
      </c>
    </row>
    <row r="561" spans="1:20" ht="60" x14ac:dyDescent="0.25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s="12">
        <f t="shared" si="48"/>
        <v>42321.283101851848</v>
      </c>
      <c r="L561" s="12">
        <f t="shared" si="49"/>
        <v>42351.283101851848</v>
      </c>
      <c r="M561" t="b">
        <v>0</v>
      </c>
      <c r="N561">
        <v>1</v>
      </c>
      <c r="O561" t="b">
        <v>0</v>
      </c>
      <c r="P561" t="s">
        <v>8272</v>
      </c>
      <c r="Q561" s="5">
        <f t="shared" si="50"/>
        <v>2.0833333333333335E-4</v>
      </c>
      <c r="R561" s="6">
        <f t="shared" si="51"/>
        <v>50</v>
      </c>
      <c r="S561" t="str">
        <f t="shared" si="52"/>
        <v>technology</v>
      </c>
      <c r="T561" t="str">
        <f t="shared" si="53"/>
        <v>web</v>
      </c>
    </row>
    <row r="562" spans="1:20" ht="45" x14ac:dyDescent="0.25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s="12">
        <f t="shared" si="48"/>
        <v>41960.771354166667</v>
      </c>
      <c r="L562" s="12">
        <f t="shared" si="49"/>
        <v>41990.771354166667</v>
      </c>
      <c r="M562" t="b">
        <v>0</v>
      </c>
      <c r="N562">
        <v>3</v>
      </c>
      <c r="O562" t="b">
        <v>0</v>
      </c>
      <c r="P562" t="s">
        <v>8272</v>
      </c>
      <c r="Q562" s="5">
        <f t="shared" si="50"/>
        <v>1.2E-4</v>
      </c>
      <c r="R562" s="6">
        <f t="shared" si="51"/>
        <v>4</v>
      </c>
      <c r="S562" t="str">
        <f t="shared" si="52"/>
        <v>technology</v>
      </c>
      <c r="T562" t="str">
        <f t="shared" si="53"/>
        <v>web</v>
      </c>
    </row>
    <row r="563" spans="1:20" ht="60" x14ac:dyDescent="0.25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s="12">
        <f t="shared" si="48"/>
        <v>42268.658715277779</v>
      </c>
      <c r="L563" s="12">
        <f t="shared" si="49"/>
        <v>42303.658715277779</v>
      </c>
      <c r="M563" t="b">
        <v>0</v>
      </c>
      <c r="N563">
        <v>2</v>
      </c>
      <c r="O563" t="b">
        <v>0</v>
      </c>
      <c r="P563" t="s">
        <v>8272</v>
      </c>
      <c r="Q563" s="5">
        <f t="shared" si="50"/>
        <v>3.6666666666666666E-3</v>
      </c>
      <c r="R563" s="6">
        <f t="shared" si="51"/>
        <v>27.5</v>
      </c>
      <c r="S563" t="str">
        <f t="shared" si="52"/>
        <v>technology</v>
      </c>
      <c r="T563" t="str">
        <f t="shared" si="53"/>
        <v>web</v>
      </c>
    </row>
    <row r="564" spans="1:20" ht="60" x14ac:dyDescent="0.25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s="12">
        <f t="shared" si="48"/>
        <v>42692.389062500006</v>
      </c>
      <c r="L564" s="12">
        <f t="shared" si="49"/>
        <v>42722.389062500006</v>
      </c>
      <c r="M564" t="b">
        <v>0</v>
      </c>
      <c r="N564">
        <v>0</v>
      </c>
      <c r="O564" t="b">
        <v>0</v>
      </c>
      <c r="P564" t="s">
        <v>8272</v>
      </c>
      <c r="Q564" s="5">
        <f t="shared" si="50"/>
        <v>0</v>
      </c>
      <c r="R564" s="6" t="e">
        <f t="shared" si="51"/>
        <v>#DIV/0!</v>
      </c>
      <c r="S564" t="str">
        <f t="shared" si="52"/>
        <v>technology</v>
      </c>
      <c r="T564" t="str">
        <f t="shared" si="53"/>
        <v>web</v>
      </c>
    </row>
    <row r="565" spans="1:20" ht="60" x14ac:dyDescent="0.25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s="12">
        <f t="shared" si="48"/>
        <v>42022.069988425923</v>
      </c>
      <c r="L565" s="12">
        <f t="shared" si="49"/>
        <v>42052.069988425923</v>
      </c>
      <c r="M565" t="b">
        <v>0</v>
      </c>
      <c r="N565">
        <v>2</v>
      </c>
      <c r="O565" t="b">
        <v>0</v>
      </c>
      <c r="P565" t="s">
        <v>8272</v>
      </c>
      <c r="Q565" s="5">
        <f t="shared" si="50"/>
        <v>9.0666666666666662E-4</v>
      </c>
      <c r="R565" s="6">
        <f t="shared" si="51"/>
        <v>34</v>
      </c>
      <c r="S565" t="str">
        <f t="shared" si="52"/>
        <v>technology</v>
      </c>
      <c r="T565" t="str">
        <f t="shared" si="53"/>
        <v>web</v>
      </c>
    </row>
    <row r="566" spans="1:20" ht="60" x14ac:dyDescent="0.25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s="12">
        <f t="shared" si="48"/>
        <v>42411.942997685182</v>
      </c>
      <c r="L566" s="12">
        <f t="shared" si="49"/>
        <v>42441.942997685182</v>
      </c>
      <c r="M566" t="b">
        <v>0</v>
      </c>
      <c r="N566">
        <v>1</v>
      </c>
      <c r="O566" t="b">
        <v>0</v>
      </c>
      <c r="P566" t="s">
        <v>8272</v>
      </c>
      <c r="Q566" s="5">
        <f t="shared" si="50"/>
        <v>5.5555555555555558E-5</v>
      </c>
      <c r="R566" s="6">
        <f t="shared" si="51"/>
        <v>1</v>
      </c>
      <c r="S566" t="str">
        <f t="shared" si="52"/>
        <v>technology</v>
      </c>
      <c r="T566" t="str">
        <f t="shared" si="53"/>
        <v>web</v>
      </c>
    </row>
    <row r="567" spans="1:20" ht="60" x14ac:dyDescent="0.25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s="12">
        <f t="shared" si="48"/>
        <v>42165.785289351858</v>
      </c>
      <c r="L567" s="12">
        <f t="shared" si="49"/>
        <v>42195.785289351858</v>
      </c>
      <c r="M567" t="b">
        <v>0</v>
      </c>
      <c r="N567">
        <v>0</v>
      </c>
      <c r="O567" t="b">
        <v>0</v>
      </c>
      <c r="P567" t="s">
        <v>8272</v>
      </c>
      <c r="Q567" s="5">
        <f t="shared" si="50"/>
        <v>0</v>
      </c>
      <c r="R567" s="6" t="e">
        <f t="shared" si="51"/>
        <v>#DIV/0!</v>
      </c>
      <c r="S567" t="str">
        <f t="shared" si="52"/>
        <v>technology</v>
      </c>
      <c r="T567" t="str">
        <f t="shared" si="53"/>
        <v>web</v>
      </c>
    </row>
    <row r="568" spans="1:20" ht="60" x14ac:dyDescent="0.25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s="12">
        <f t="shared" si="48"/>
        <v>42535.68440972222</v>
      </c>
      <c r="L568" s="12">
        <f t="shared" si="49"/>
        <v>42565.68440972222</v>
      </c>
      <c r="M568" t="b">
        <v>0</v>
      </c>
      <c r="N568">
        <v>1</v>
      </c>
      <c r="O568" t="b">
        <v>0</v>
      </c>
      <c r="P568" t="s">
        <v>8272</v>
      </c>
      <c r="Q568" s="5">
        <f t="shared" si="50"/>
        <v>2.0000000000000001E-4</v>
      </c>
      <c r="R568" s="6">
        <f t="shared" si="51"/>
        <v>1</v>
      </c>
      <c r="S568" t="str">
        <f t="shared" si="52"/>
        <v>technology</v>
      </c>
      <c r="T568" t="str">
        <f t="shared" si="53"/>
        <v>web</v>
      </c>
    </row>
    <row r="569" spans="1:20" ht="60" x14ac:dyDescent="0.25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s="12">
        <f t="shared" si="48"/>
        <v>41975.842523148152</v>
      </c>
      <c r="L569" s="12">
        <f t="shared" si="49"/>
        <v>42005.842523148152</v>
      </c>
      <c r="M569" t="b">
        <v>0</v>
      </c>
      <c r="N569">
        <v>0</v>
      </c>
      <c r="O569" t="b">
        <v>0</v>
      </c>
      <c r="P569" t="s">
        <v>8272</v>
      </c>
      <c r="Q569" s="5">
        <f t="shared" si="50"/>
        <v>0</v>
      </c>
      <c r="R569" s="6" t="e">
        <f t="shared" si="51"/>
        <v>#DIV/0!</v>
      </c>
      <c r="S569" t="str">
        <f t="shared" si="52"/>
        <v>technology</v>
      </c>
      <c r="T569" t="str">
        <f t="shared" si="53"/>
        <v>web</v>
      </c>
    </row>
    <row r="570" spans="1:20" ht="75" x14ac:dyDescent="0.25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s="12">
        <f t="shared" si="48"/>
        <v>42348.9215625</v>
      </c>
      <c r="L570" s="12">
        <f t="shared" si="49"/>
        <v>42385.458333333328</v>
      </c>
      <c r="M570" t="b">
        <v>0</v>
      </c>
      <c r="N570">
        <v>5</v>
      </c>
      <c r="O570" t="b">
        <v>0</v>
      </c>
      <c r="P570" t="s">
        <v>8272</v>
      </c>
      <c r="Q570" s="5">
        <f t="shared" si="50"/>
        <v>0.01</v>
      </c>
      <c r="R570" s="6">
        <f t="shared" si="51"/>
        <v>49</v>
      </c>
      <c r="S570" t="str">
        <f t="shared" si="52"/>
        <v>technology</v>
      </c>
      <c r="T570" t="str">
        <f t="shared" si="53"/>
        <v>web</v>
      </c>
    </row>
    <row r="571" spans="1:20" ht="45" x14ac:dyDescent="0.25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s="12">
        <f t="shared" si="48"/>
        <v>42340.847361111111</v>
      </c>
      <c r="L571" s="12">
        <f t="shared" si="49"/>
        <v>42370.847361111111</v>
      </c>
      <c r="M571" t="b">
        <v>0</v>
      </c>
      <c r="N571">
        <v>1</v>
      </c>
      <c r="O571" t="b">
        <v>0</v>
      </c>
      <c r="P571" t="s">
        <v>8272</v>
      </c>
      <c r="Q571" s="5">
        <f t="shared" si="50"/>
        <v>8.0000000000000002E-3</v>
      </c>
      <c r="R571" s="6">
        <f t="shared" si="51"/>
        <v>20</v>
      </c>
      <c r="S571" t="str">
        <f t="shared" si="52"/>
        <v>technology</v>
      </c>
      <c r="T571" t="str">
        <f t="shared" si="53"/>
        <v>web</v>
      </c>
    </row>
    <row r="572" spans="1:20" ht="30" x14ac:dyDescent="0.25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s="12">
        <f t="shared" si="48"/>
        <v>42388.798252314817</v>
      </c>
      <c r="L572" s="12">
        <f t="shared" si="49"/>
        <v>42418.798252314817</v>
      </c>
      <c r="M572" t="b">
        <v>0</v>
      </c>
      <c r="N572">
        <v>1</v>
      </c>
      <c r="O572" t="b">
        <v>0</v>
      </c>
      <c r="P572" t="s">
        <v>8272</v>
      </c>
      <c r="Q572" s="5">
        <f t="shared" si="50"/>
        <v>1.6705882352941177E-3</v>
      </c>
      <c r="R572" s="6">
        <f t="shared" si="51"/>
        <v>142</v>
      </c>
      <c r="S572" t="str">
        <f t="shared" si="52"/>
        <v>technology</v>
      </c>
      <c r="T572" t="str">
        <f t="shared" si="53"/>
        <v>web</v>
      </c>
    </row>
    <row r="573" spans="1:20" ht="60" x14ac:dyDescent="0.25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s="12">
        <f t="shared" si="48"/>
        <v>42192.816238425927</v>
      </c>
      <c r="L573" s="12">
        <f t="shared" si="49"/>
        <v>42212.165972222225</v>
      </c>
      <c r="M573" t="b">
        <v>0</v>
      </c>
      <c r="N573">
        <v>2</v>
      </c>
      <c r="O573" t="b">
        <v>0</v>
      </c>
      <c r="P573" t="s">
        <v>8272</v>
      </c>
      <c r="Q573" s="5">
        <f t="shared" si="50"/>
        <v>4.2399999999999998E-3</v>
      </c>
      <c r="R573" s="6">
        <f t="shared" si="51"/>
        <v>53</v>
      </c>
      <c r="S573" t="str">
        <f t="shared" si="52"/>
        <v>technology</v>
      </c>
      <c r="T573" t="str">
        <f t="shared" si="53"/>
        <v>web</v>
      </c>
    </row>
    <row r="574" spans="1:20" ht="60" x14ac:dyDescent="0.25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s="12">
        <f t="shared" si="48"/>
        <v>42282.71629629629</v>
      </c>
      <c r="L574" s="12">
        <f t="shared" si="49"/>
        <v>42312.757962962962</v>
      </c>
      <c r="M574" t="b">
        <v>0</v>
      </c>
      <c r="N574">
        <v>0</v>
      </c>
      <c r="O574" t="b">
        <v>0</v>
      </c>
      <c r="P574" t="s">
        <v>8272</v>
      </c>
      <c r="Q574" s="5">
        <f t="shared" si="50"/>
        <v>0</v>
      </c>
      <c r="R574" s="6" t="e">
        <f t="shared" si="51"/>
        <v>#DIV/0!</v>
      </c>
      <c r="S574" t="str">
        <f t="shared" si="52"/>
        <v>technology</v>
      </c>
      <c r="T574" t="str">
        <f t="shared" si="53"/>
        <v>web</v>
      </c>
    </row>
    <row r="575" spans="1:20" ht="60" x14ac:dyDescent="0.25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s="12">
        <f t="shared" si="48"/>
        <v>41963.050127314811</v>
      </c>
      <c r="L575" s="12">
        <f t="shared" si="49"/>
        <v>42022.05</v>
      </c>
      <c r="M575" t="b">
        <v>0</v>
      </c>
      <c r="N575">
        <v>9</v>
      </c>
      <c r="O575" t="b">
        <v>0</v>
      </c>
      <c r="P575" t="s">
        <v>8272</v>
      </c>
      <c r="Q575" s="5">
        <f t="shared" si="50"/>
        <v>3.892538925389254E-3</v>
      </c>
      <c r="R575" s="6">
        <f t="shared" si="51"/>
        <v>38.444444444444443</v>
      </c>
      <c r="S575" t="str">
        <f t="shared" si="52"/>
        <v>technology</v>
      </c>
      <c r="T575" t="str">
        <f t="shared" si="53"/>
        <v>web</v>
      </c>
    </row>
    <row r="576" spans="1:20" ht="60" x14ac:dyDescent="0.25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s="12">
        <f t="shared" si="48"/>
        <v>42632.443368055552</v>
      </c>
      <c r="L576" s="12">
        <f t="shared" si="49"/>
        <v>42662.443368055552</v>
      </c>
      <c r="M576" t="b">
        <v>0</v>
      </c>
      <c r="N576">
        <v>4</v>
      </c>
      <c r="O576" t="b">
        <v>0</v>
      </c>
      <c r="P576" t="s">
        <v>8272</v>
      </c>
      <c r="Q576" s="5">
        <f t="shared" si="50"/>
        <v>7.1556350626118068E-3</v>
      </c>
      <c r="R576" s="6">
        <f t="shared" si="51"/>
        <v>20</v>
      </c>
      <c r="S576" t="str">
        <f t="shared" si="52"/>
        <v>technology</v>
      </c>
      <c r="T576" t="str">
        <f t="shared" si="53"/>
        <v>web</v>
      </c>
    </row>
    <row r="577" spans="1:20" ht="60" x14ac:dyDescent="0.25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s="12">
        <f t="shared" si="48"/>
        <v>42138.692627314813</v>
      </c>
      <c r="L577" s="12">
        <f t="shared" si="49"/>
        <v>42168.692627314813</v>
      </c>
      <c r="M577" t="b">
        <v>0</v>
      </c>
      <c r="N577">
        <v>4</v>
      </c>
      <c r="O577" t="b">
        <v>0</v>
      </c>
      <c r="P577" t="s">
        <v>8272</v>
      </c>
      <c r="Q577" s="5">
        <f t="shared" si="50"/>
        <v>4.3166666666666666E-3</v>
      </c>
      <c r="R577" s="6">
        <f t="shared" si="51"/>
        <v>64.75</v>
      </c>
      <c r="S577" t="str">
        <f t="shared" si="52"/>
        <v>technology</v>
      </c>
      <c r="T577" t="str">
        <f t="shared" si="53"/>
        <v>web</v>
      </c>
    </row>
    <row r="578" spans="1:20" ht="45" x14ac:dyDescent="0.25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s="12">
        <f t="shared" ref="K578:K641" si="54">(((J578/60)/60)/24)+DATE(1970,1,1)</f>
        <v>42031.471666666665</v>
      </c>
      <c r="L578" s="12">
        <f t="shared" ref="L578:L641" si="55">(((I578/60)/60)/24)+DATE(1970,1,1)</f>
        <v>42091.43</v>
      </c>
      <c r="M578" t="b">
        <v>0</v>
      </c>
      <c r="N578">
        <v>1</v>
      </c>
      <c r="O578" t="b">
        <v>0</v>
      </c>
      <c r="P578" t="s">
        <v>8272</v>
      </c>
      <c r="Q578" s="5">
        <f t="shared" ref="Q578:Q641" si="56">E578/D578</f>
        <v>1.2500000000000001E-5</v>
      </c>
      <c r="R578" s="6">
        <f t="shared" ref="R578:R641" si="57">E578/N578</f>
        <v>1</v>
      </c>
      <c r="S578" t="str">
        <f t="shared" ref="S578:S641" si="58">LEFT(P578,FIND("/",P578,1)-1)</f>
        <v>technology</v>
      </c>
      <c r="T578" t="str">
        <f t="shared" ref="T578:T641" si="59">MID(P578,FIND("/",P578,1)+1,LEN(P577))</f>
        <v>web</v>
      </c>
    </row>
    <row r="579" spans="1:20" ht="60" x14ac:dyDescent="0.25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s="12">
        <f t="shared" si="54"/>
        <v>42450.589143518519</v>
      </c>
      <c r="L579" s="12">
        <f t="shared" si="55"/>
        <v>42510.589143518519</v>
      </c>
      <c r="M579" t="b">
        <v>0</v>
      </c>
      <c r="N579">
        <v>1</v>
      </c>
      <c r="O579" t="b">
        <v>0</v>
      </c>
      <c r="P579" t="s">
        <v>8272</v>
      </c>
      <c r="Q579" s="5">
        <f t="shared" si="56"/>
        <v>2E-3</v>
      </c>
      <c r="R579" s="6">
        <f t="shared" si="57"/>
        <v>10</v>
      </c>
      <c r="S579" t="str">
        <f t="shared" si="58"/>
        <v>technology</v>
      </c>
      <c r="T579" t="str">
        <f t="shared" si="59"/>
        <v>web</v>
      </c>
    </row>
    <row r="580" spans="1:20" ht="30" x14ac:dyDescent="0.25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s="12">
        <f t="shared" si="54"/>
        <v>42230.578622685185</v>
      </c>
      <c r="L580" s="12">
        <f t="shared" si="55"/>
        <v>42254.578622685185</v>
      </c>
      <c r="M580" t="b">
        <v>0</v>
      </c>
      <c r="N580">
        <v>7</v>
      </c>
      <c r="O580" t="b">
        <v>0</v>
      </c>
      <c r="P580" t="s">
        <v>8272</v>
      </c>
      <c r="Q580" s="5">
        <f t="shared" si="56"/>
        <v>1.12E-4</v>
      </c>
      <c r="R580" s="6">
        <f t="shared" si="57"/>
        <v>2</v>
      </c>
      <c r="S580" t="str">
        <f t="shared" si="58"/>
        <v>technology</v>
      </c>
      <c r="T580" t="str">
        <f t="shared" si="59"/>
        <v>web</v>
      </c>
    </row>
    <row r="581" spans="1:20" ht="45" x14ac:dyDescent="0.25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s="12">
        <f t="shared" si="54"/>
        <v>41968.852118055554</v>
      </c>
      <c r="L581" s="12">
        <f t="shared" si="55"/>
        <v>41998.852118055554</v>
      </c>
      <c r="M581" t="b">
        <v>0</v>
      </c>
      <c r="N581">
        <v>5</v>
      </c>
      <c r="O581" t="b">
        <v>0</v>
      </c>
      <c r="P581" t="s">
        <v>8272</v>
      </c>
      <c r="Q581" s="5">
        <f t="shared" si="56"/>
        <v>1.4583333333333334E-2</v>
      </c>
      <c r="R581" s="6">
        <f t="shared" si="57"/>
        <v>35</v>
      </c>
      <c r="S581" t="str">
        <f t="shared" si="58"/>
        <v>technology</v>
      </c>
      <c r="T581" t="str">
        <f t="shared" si="59"/>
        <v>web</v>
      </c>
    </row>
    <row r="582" spans="1:20" ht="60" x14ac:dyDescent="0.25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s="12">
        <f t="shared" si="54"/>
        <v>42605.908182870371</v>
      </c>
      <c r="L582" s="12">
        <f t="shared" si="55"/>
        <v>42635.908182870371</v>
      </c>
      <c r="M582" t="b">
        <v>0</v>
      </c>
      <c r="N582">
        <v>1</v>
      </c>
      <c r="O582" t="b">
        <v>0</v>
      </c>
      <c r="P582" t="s">
        <v>8272</v>
      </c>
      <c r="Q582" s="5">
        <f t="shared" si="56"/>
        <v>3.3333333333333332E-4</v>
      </c>
      <c r="R582" s="6">
        <f t="shared" si="57"/>
        <v>1</v>
      </c>
      <c r="S582" t="str">
        <f t="shared" si="58"/>
        <v>technology</v>
      </c>
      <c r="T582" t="str">
        <f t="shared" si="59"/>
        <v>web</v>
      </c>
    </row>
    <row r="583" spans="1:20" ht="60" x14ac:dyDescent="0.25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s="12">
        <f t="shared" si="54"/>
        <v>42188.012777777782</v>
      </c>
      <c r="L583" s="12">
        <f t="shared" si="55"/>
        <v>42218.012777777782</v>
      </c>
      <c r="M583" t="b">
        <v>0</v>
      </c>
      <c r="N583">
        <v>0</v>
      </c>
      <c r="O583" t="b">
        <v>0</v>
      </c>
      <c r="P583" t="s">
        <v>8272</v>
      </c>
      <c r="Q583" s="5">
        <f t="shared" si="56"/>
        <v>0</v>
      </c>
      <c r="R583" s="6" t="e">
        <f t="shared" si="57"/>
        <v>#DIV/0!</v>
      </c>
      <c r="S583" t="str">
        <f t="shared" si="58"/>
        <v>technology</v>
      </c>
      <c r="T583" t="str">
        <f t="shared" si="59"/>
        <v>web</v>
      </c>
    </row>
    <row r="584" spans="1:20" ht="60" x14ac:dyDescent="0.25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s="12">
        <f t="shared" si="54"/>
        <v>42055.739803240736</v>
      </c>
      <c r="L584" s="12">
        <f t="shared" si="55"/>
        <v>42078.75</v>
      </c>
      <c r="M584" t="b">
        <v>0</v>
      </c>
      <c r="N584">
        <v>0</v>
      </c>
      <c r="O584" t="b">
        <v>0</v>
      </c>
      <c r="P584" t="s">
        <v>8272</v>
      </c>
      <c r="Q584" s="5">
        <f t="shared" si="56"/>
        <v>0</v>
      </c>
      <c r="R584" s="6" t="e">
        <f t="shared" si="57"/>
        <v>#DIV/0!</v>
      </c>
      <c r="S584" t="str">
        <f t="shared" si="58"/>
        <v>technology</v>
      </c>
      <c r="T584" t="str">
        <f t="shared" si="59"/>
        <v>web</v>
      </c>
    </row>
    <row r="585" spans="1:20" ht="45" x14ac:dyDescent="0.25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s="12">
        <f t="shared" si="54"/>
        <v>42052.93850694444</v>
      </c>
      <c r="L585" s="12">
        <f t="shared" si="55"/>
        <v>42082.896840277783</v>
      </c>
      <c r="M585" t="b">
        <v>0</v>
      </c>
      <c r="N585">
        <v>1</v>
      </c>
      <c r="O585" t="b">
        <v>0</v>
      </c>
      <c r="P585" t="s">
        <v>8272</v>
      </c>
      <c r="Q585" s="5">
        <f t="shared" si="56"/>
        <v>1.1111111111111112E-4</v>
      </c>
      <c r="R585" s="6">
        <f t="shared" si="57"/>
        <v>1</v>
      </c>
      <c r="S585" t="str">
        <f t="shared" si="58"/>
        <v>technology</v>
      </c>
      <c r="T585" t="str">
        <f t="shared" si="59"/>
        <v>web</v>
      </c>
    </row>
    <row r="586" spans="1:20" ht="45" x14ac:dyDescent="0.25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s="12">
        <f t="shared" si="54"/>
        <v>42049.716620370367</v>
      </c>
      <c r="L586" s="12">
        <f t="shared" si="55"/>
        <v>42079.674953703703</v>
      </c>
      <c r="M586" t="b">
        <v>0</v>
      </c>
      <c r="N586">
        <v>2</v>
      </c>
      <c r="O586" t="b">
        <v>0</v>
      </c>
      <c r="P586" t="s">
        <v>8272</v>
      </c>
      <c r="Q586" s="5">
        <f t="shared" si="56"/>
        <v>0.01</v>
      </c>
      <c r="R586" s="6">
        <f t="shared" si="57"/>
        <v>5</v>
      </c>
      <c r="S586" t="str">
        <f t="shared" si="58"/>
        <v>technology</v>
      </c>
      <c r="T586" t="str">
        <f t="shared" si="59"/>
        <v>web</v>
      </c>
    </row>
    <row r="587" spans="1:20" ht="45" x14ac:dyDescent="0.25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s="12">
        <f t="shared" si="54"/>
        <v>42283.3909375</v>
      </c>
      <c r="L587" s="12">
        <f t="shared" si="55"/>
        <v>42339</v>
      </c>
      <c r="M587" t="b">
        <v>0</v>
      </c>
      <c r="N587">
        <v>0</v>
      </c>
      <c r="O587" t="b">
        <v>0</v>
      </c>
      <c r="P587" t="s">
        <v>8272</v>
      </c>
      <c r="Q587" s="5">
        <f t="shared" si="56"/>
        <v>0</v>
      </c>
      <c r="R587" s="6" t="e">
        <f t="shared" si="57"/>
        <v>#DIV/0!</v>
      </c>
      <c r="S587" t="str">
        <f t="shared" si="58"/>
        <v>technology</v>
      </c>
      <c r="T587" t="str">
        <f t="shared" si="59"/>
        <v>web</v>
      </c>
    </row>
    <row r="588" spans="1:20" ht="45" x14ac:dyDescent="0.25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s="12">
        <f t="shared" si="54"/>
        <v>42020.854247685187</v>
      </c>
      <c r="L588" s="12">
        <f t="shared" si="55"/>
        <v>42050.854247685187</v>
      </c>
      <c r="M588" t="b">
        <v>0</v>
      </c>
      <c r="N588">
        <v>4</v>
      </c>
      <c r="O588" t="b">
        <v>0</v>
      </c>
      <c r="P588" t="s">
        <v>8272</v>
      </c>
      <c r="Q588" s="5">
        <f t="shared" si="56"/>
        <v>5.5999999999999999E-3</v>
      </c>
      <c r="R588" s="6">
        <f t="shared" si="57"/>
        <v>14</v>
      </c>
      <c r="S588" t="str">
        <f t="shared" si="58"/>
        <v>technology</v>
      </c>
      <c r="T588" t="str">
        <f t="shared" si="59"/>
        <v>web</v>
      </c>
    </row>
    <row r="589" spans="1:20" ht="75" x14ac:dyDescent="0.25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s="12">
        <f t="shared" si="54"/>
        <v>42080.757326388892</v>
      </c>
      <c r="L589" s="12">
        <f t="shared" si="55"/>
        <v>42110.757326388892</v>
      </c>
      <c r="M589" t="b">
        <v>0</v>
      </c>
      <c r="N589">
        <v>7</v>
      </c>
      <c r="O589" t="b">
        <v>0</v>
      </c>
      <c r="P589" t="s">
        <v>8272</v>
      </c>
      <c r="Q589" s="5">
        <f t="shared" si="56"/>
        <v>9.0833333333333335E-2</v>
      </c>
      <c r="R589" s="6">
        <f t="shared" si="57"/>
        <v>389.28571428571428</v>
      </c>
      <c r="S589" t="str">
        <f t="shared" si="58"/>
        <v>technology</v>
      </c>
      <c r="T589" t="str">
        <f t="shared" si="59"/>
        <v>web</v>
      </c>
    </row>
    <row r="590" spans="1:20" ht="60" x14ac:dyDescent="0.25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s="12">
        <f t="shared" si="54"/>
        <v>42631.769513888896</v>
      </c>
      <c r="L590" s="12">
        <f t="shared" si="55"/>
        <v>42691.811180555553</v>
      </c>
      <c r="M590" t="b">
        <v>0</v>
      </c>
      <c r="N590">
        <v>2</v>
      </c>
      <c r="O590" t="b">
        <v>0</v>
      </c>
      <c r="P590" t="s">
        <v>8272</v>
      </c>
      <c r="Q590" s="5">
        <f t="shared" si="56"/>
        <v>3.3444444444444443E-2</v>
      </c>
      <c r="R590" s="6">
        <f t="shared" si="57"/>
        <v>150.5</v>
      </c>
      <c r="S590" t="str">
        <f t="shared" si="58"/>
        <v>technology</v>
      </c>
      <c r="T590" t="str">
        <f t="shared" si="59"/>
        <v>web</v>
      </c>
    </row>
    <row r="591" spans="1:20" x14ac:dyDescent="0.25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s="12">
        <f t="shared" si="54"/>
        <v>42178.614571759259</v>
      </c>
      <c r="L591" s="12">
        <f t="shared" si="55"/>
        <v>42193.614571759259</v>
      </c>
      <c r="M591" t="b">
        <v>0</v>
      </c>
      <c r="N591">
        <v>1</v>
      </c>
      <c r="O591" t="b">
        <v>0</v>
      </c>
      <c r="P591" t="s">
        <v>8272</v>
      </c>
      <c r="Q591" s="5">
        <f t="shared" si="56"/>
        <v>1.3333333333333334E-4</v>
      </c>
      <c r="R591" s="6">
        <f t="shared" si="57"/>
        <v>1</v>
      </c>
      <c r="S591" t="str">
        <f t="shared" si="58"/>
        <v>technology</v>
      </c>
      <c r="T591" t="str">
        <f t="shared" si="59"/>
        <v>web</v>
      </c>
    </row>
    <row r="592" spans="1:20" ht="60" x14ac:dyDescent="0.25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s="12">
        <f t="shared" si="54"/>
        <v>42377.554756944446</v>
      </c>
      <c r="L592" s="12">
        <f t="shared" si="55"/>
        <v>42408.542361111111</v>
      </c>
      <c r="M592" t="b">
        <v>0</v>
      </c>
      <c r="N592">
        <v>9</v>
      </c>
      <c r="O592" t="b">
        <v>0</v>
      </c>
      <c r="P592" t="s">
        <v>8272</v>
      </c>
      <c r="Q592" s="5">
        <f t="shared" si="56"/>
        <v>4.4600000000000001E-2</v>
      </c>
      <c r="R592" s="6">
        <f t="shared" si="57"/>
        <v>24.777777777777779</v>
      </c>
      <c r="S592" t="str">
        <f t="shared" si="58"/>
        <v>technology</v>
      </c>
      <c r="T592" t="str">
        <f t="shared" si="59"/>
        <v>web</v>
      </c>
    </row>
    <row r="593" spans="1:20" ht="45" x14ac:dyDescent="0.25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s="12">
        <f t="shared" si="54"/>
        <v>42177.543171296296</v>
      </c>
      <c r="L593" s="12">
        <f t="shared" si="55"/>
        <v>42207.543171296296</v>
      </c>
      <c r="M593" t="b">
        <v>0</v>
      </c>
      <c r="N593">
        <v>2</v>
      </c>
      <c r="O593" t="b">
        <v>0</v>
      </c>
      <c r="P593" t="s">
        <v>8272</v>
      </c>
      <c r="Q593" s="5">
        <f t="shared" si="56"/>
        <v>6.0999999999999997E-4</v>
      </c>
      <c r="R593" s="6">
        <f t="shared" si="57"/>
        <v>30.5</v>
      </c>
      <c r="S593" t="str">
        <f t="shared" si="58"/>
        <v>technology</v>
      </c>
      <c r="T593" t="str">
        <f t="shared" si="59"/>
        <v>web</v>
      </c>
    </row>
    <row r="594" spans="1:20" ht="60" x14ac:dyDescent="0.25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s="12">
        <f t="shared" si="54"/>
        <v>41946.232175925928</v>
      </c>
      <c r="L594" s="12">
        <f t="shared" si="55"/>
        <v>41976.232175925921</v>
      </c>
      <c r="M594" t="b">
        <v>0</v>
      </c>
      <c r="N594">
        <v>1</v>
      </c>
      <c r="O594" t="b">
        <v>0</v>
      </c>
      <c r="P594" t="s">
        <v>8272</v>
      </c>
      <c r="Q594" s="5">
        <f t="shared" si="56"/>
        <v>3.3333333333333333E-2</v>
      </c>
      <c r="R594" s="6">
        <f t="shared" si="57"/>
        <v>250</v>
      </c>
      <c r="S594" t="str">
        <f t="shared" si="58"/>
        <v>technology</v>
      </c>
      <c r="T594" t="str">
        <f t="shared" si="59"/>
        <v>web</v>
      </c>
    </row>
    <row r="595" spans="1:20" ht="60" x14ac:dyDescent="0.25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s="12">
        <f t="shared" si="54"/>
        <v>42070.677604166667</v>
      </c>
      <c r="L595" s="12">
        <f t="shared" si="55"/>
        <v>42100.635937500003</v>
      </c>
      <c r="M595" t="b">
        <v>0</v>
      </c>
      <c r="N595">
        <v>7</v>
      </c>
      <c r="O595" t="b">
        <v>0</v>
      </c>
      <c r="P595" t="s">
        <v>8272</v>
      </c>
      <c r="Q595" s="5">
        <f t="shared" si="56"/>
        <v>0.23</v>
      </c>
      <c r="R595" s="6">
        <f t="shared" si="57"/>
        <v>16.428571428571427</v>
      </c>
      <c r="S595" t="str">
        <f t="shared" si="58"/>
        <v>technology</v>
      </c>
      <c r="T595" t="str">
        <f t="shared" si="59"/>
        <v>web</v>
      </c>
    </row>
    <row r="596" spans="1:20" ht="30" x14ac:dyDescent="0.25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s="12">
        <f t="shared" si="54"/>
        <v>42446.780162037037</v>
      </c>
      <c r="L596" s="12">
        <f t="shared" si="55"/>
        <v>42476.780162037037</v>
      </c>
      <c r="M596" t="b">
        <v>0</v>
      </c>
      <c r="N596">
        <v>2</v>
      </c>
      <c r="O596" t="b">
        <v>0</v>
      </c>
      <c r="P596" t="s">
        <v>8272</v>
      </c>
      <c r="Q596" s="5">
        <f t="shared" si="56"/>
        <v>1.0399999999999999E-3</v>
      </c>
      <c r="R596" s="6">
        <f t="shared" si="57"/>
        <v>13</v>
      </c>
      <c r="S596" t="str">
        <f t="shared" si="58"/>
        <v>technology</v>
      </c>
      <c r="T596" t="str">
        <f t="shared" si="59"/>
        <v>web</v>
      </c>
    </row>
    <row r="597" spans="1:20" ht="60" x14ac:dyDescent="0.25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s="12">
        <f t="shared" si="54"/>
        <v>42083.069884259254</v>
      </c>
      <c r="L597" s="12">
        <f t="shared" si="55"/>
        <v>42128.069884259254</v>
      </c>
      <c r="M597" t="b">
        <v>0</v>
      </c>
      <c r="N597">
        <v>8</v>
      </c>
      <c r="O597" t="b">
        <v>0</v>
      </c>
      <c r="P597" t="s">
        <v>8272</v>
      </c>
      <c r="Q597" s="5">
        <f t="shared" si="56"/>
        <v>4.2599999999999999E-3</v>
      </c>
      <c r="R597" s="6">
        <f t="shared" si="57"/>
        <v>53.25</v>
      </c>
      <c r="S597" t="str">
        <f t="shared" si="58"/>
        <v>technology</v>
      </c>
      <c r="T597" t="str">
        <f t="shared" si="59"/>
        <v>web</v>
      </c>
    </row>
    <row r="598" spans="1:20" ht="45" x14ac:dyDescent="0.25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s="12">
        <f t="shared" si="54"/>
        <v>42646.896898148145</v>
      </c>
      <c r="L598" s="12">
        <f t="shared" si="55"/>
        <v>42676.896898148145</v>
      </c>
      <c r="M598" t="b">
        <v>0</v>
      </c>
      <c r="N598">
        <v>2</v>
      </c>
      <c r="O598" t="b">
        <v>0</v>
      </c>
      <c r="P598" t="s">
        <v>8272</v>
      </c>
      <c r="Q598" s="5">
        <f t="shared" si="56"/>
        <v>2.9999999999999997E-4</v>
      </c>
      <c r="R598" s="6">
        <f t="shared" si="57"/>
        <v>3</v>
      </c>
      <c r="S598" t="str">
        <f t="shared" si="58"/>
        <v>technology</v>
      </c>
      <c r="T598" t="str">
        <f t="shared" si="59"/>
        <v>web</v>
      </c>
    </row>
    <row r="599" spans="1:20" ht="45" x14ac:dyDescent="0.25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s="12">
        <f t="shared" si="54"/>
        <v>42545.705266203702</v>
      </c>
      <c r="L599" s="12">
        <f t="shared" si="55"/>
        <v>42582.666666666672</v>
      </c>
      <c r="M599" t="b">
        <v>0</v>
      </c>
      <c r="N599">
        <v>2</v>
      </c>
      <c r="O599" t="b">
        <v>0</v>
      </c>
      <c r="P599" t="s">
        <v>8272</v>
      </c>
      <c r="Q599" s="5">
        <f t="shared" si="56"/>
        <v>2.6666666666666666E-3</v>
      </c>
      <c r="R599" s="6">
        <f t="shared" si="57"/>
        <v>10</v>
      </c>
      <c r="S599" t="str">
        <f t="shared" si="58"/>
        <v>technology</v>
      </c>
      <c r="T599" t="str">
        <f t="shared" si="59"/>
        <v>web</v>
      </c>
    </row>
    <row r="600" spans="1:20" ht="30" x14ac:dyDescent="0.25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s="12">
        <f t="shared" si="54"/>
        <v>41948.00209490741</v>
      </c>
      <c r="L600" s="12">
        <f t="shared" si="55"/>
        <v>41978.00209490741</v>
      </c>
      <c r="M600" t="b">
        <v>0</v>
      </c>
      <c r="N600">
        <v>7</v>
      </c>
      <c r="O600" t="b">
        <v>0</v>
      </c>
      <c r="P600" t="s">
        <v>8272</v>
      </c>
      <c r="Q600" s="5">
        <f t="shared" si="56"/>
        <v>0.34</v>
      </c>
      <c r="R600" s="6">
        <f t="shared" si="57"/>
        <v>121.42857142857143</v>
      </c>
      <c r="S600" t="str">
        <f t="shared" si="58"/>
        <v>technology</v>
      </c>
      <c r="T600" t="str">
        <f t="shared" si="59"/>
        <v>web</v>
      </c>
    </row>
    <row r="601" spans="1:20" ht="60" x14ac:dyDescent="0.25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s="12">
        <f t="shared" si="54"/>
        <v>42047.812523148154</v>
      </c>
      <c r="L601" s="12">
        <f t="shared" si="55"/>
        <v>42071.636111111111</v>
      </c>
      <c r="M601" t="b">
        <v>0</v>
      </c>
      <c r="N601">
        <v>2</v>
      </c>
      <c r="O601" t="b">
        <v>0</v>
      </c>
      <c r="P601" t="s">
        <v>8272</v>
      </c>
      <c r="Q601" s="5">
        <f t="shared" si="56"/>
        <v>6.2E-4</v>
      </c>
      <c r="R601" s="6">
        <f t="shared" si="57"/>
        <v>15.5</v>
      </c>
      <c r="S601" t="str">
        <f t="shared" si="58"/>
        <v>technology</v>
      </c>
      <c r="T601" t="str">
        <f t="shared" si="59"/>
        <v>web</v>
      </c>
    </row>
    <row r="602" spans="1:20" ht="30" x14ac:dyDescent="0.25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s="12">
        <f t="shared" si="54"/>
        <v>42073.798171296294</v>
      </c>
      <c r="L602" s="12">
        <f t="shared" si="55"/>
        <v>42133.798171296294</v>
      </c>
      <c r="M602" t="b">
        <v>0</v>
      </c>
      <c r="N602">
        <v>1</v>
      </c>
      <c r="O602" t="b">
        <v>0</v>
      </c>
      <c r="P602" t="s">
        <v>8272</v>
      </c>
      <c r="Q602" s="5">
        <f t="shared" si="56"/>
        <v>0.02</v>
      </c>
      <c r="R602" s="6">
        <f t="shared" si="57"/>
        <v>100</v>
      </c>
      <c r="S602" t="str">
        <f t="shared" si="58"/>
        <v>technology</v>
      </c>
      <c r="T602" t="str">
        <f t="shared" si="59"/>
        <v>web</v>
      </c>
    </row>
    <row r="603" spans="1:20" ht="60" x14ac:dyDescent="0.25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s="12">
        <f t="shared" si="54"/>
        <v>41969.858090277776</v>
      </c>
      <c r="L603" s="12">
        <f t="shared" si="55"/>
        <v>41999.858090277776</v>
      </c>
      <c r="M603" t="b">
        <v>0</v>
      </c>
      <c r="N603">
        <v>6</v>
      </c>
      <c r="O603" t="b">
        <v>0</v>
      </c>
      <c r="P603" t="s">
        <v>8272</v>
      </c>
      <c r="Q603" s="5">
        <f t="shared" si="56"/>
        <v>1.4E-2</v>
      </c>
      <c r="R603" s="6">
        <f t="shared" si="57"/>
        <v>23.333333333333332</v>
      </c>
      <c r="S603" t="str">
        <f t="shared" si="58"/>
        <v>technology</v>
      </c>
      <c r="T603" t="str">
        <f t="shared" si="59"/>
        <v>web</v>
      </c>
    </row>
    <row r="604" spans="1:20" ht="45" x14ac:dyDescent="0.25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s="12">
        <f t="shared" si="54"/>
        <v>42143.79415509259</v>
      </c>
      <c r="L604" s="12">
        <f t="shared" si="55"/>
        <v>42173.79415509259</v>
      </c>
      <c r="M604" t="b">
        <v>0</v>
      </c>
      <c r="N604">
        <v>0</v>
      </c>
      <c r="O604" t="b">
        <v>0</v>
      </c>
      <c r="P604" t="s">
        <v>8272</v>
      </c>
      <c r="Q604" s="5">
        <f t="shared" si="56"/>
        <v>0</v>
      </c>
      <c r="R604" s="6" t="e">
        <f t="shared" si="57"/>
        <v>#DIV/0!</v>
      </c>
      <c r="S604" t="str">
        <f t="shared" si="58"/>
        <v>technology</v>
      </c>
      <c r="T604" t="str">
        <f t="shared" si="59"/>
        <v>web</v>
      </c>
    </row>
    <row r="605" spans="1:20" ht="45" x14ac:dyDescent="0.25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s="12">
        <f t="shared" si="54"/>
        <v>41835.639155092591</v>
      </c>
      <c r="L605" s="12">
        <f t="shared" si="55"/>
        <v>41865.639155092591</v>
      </c>
      <c r="M605" t="b">
        <v>0</v>
      </c>
      <c r="N605">
        <v>13</v>
      </c>
      <c r="O605" t="b">
        <v>0</v>
      </c>
      <c r="P605" t="s">
        <v>8272</v>
      </c>
      <c r="Q605" s="5">
        <f t="shared" si="56"/>
        <v>3.9334666666666664E-2</v>
      </c>
      <c r="R605" s="6">
        <f t="shared" si="57"/>
        <v>45.386153846153846</v>
      </c>
      <c r="S605" t="str">
        <f t="shared" si="58"/>
        <v>technology</v>
      </c>
      <c r="T605" t="str">
        <f t="shared" si="59"/>
        <v>web</v>
      </c>
    </row>
    <row r="606" spans="1:20" ht="60" x14ac:dyDescent="0.25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s="12">
        <f t="shared" si="54"/>
        <v>41849.035370370373</v>
      </c>
      <c r="L606" s="12">
        <f t="shared" si="55"/>
        <v>41879.035370370373</v>
      </c>
      <c r="M606" t="b">
        <v>0</v>
      </c>
      <c r="N606">
        <v>0</v>
      </c>
      <c r="O606" t="b">
        <v>0</v>
      </c>
      <c r="P606" t="s">
        <v>8272</v>
      </c>
      <c r="Q606" s="5">
        <f t="shared" si="56"/>
        <v>0</v>
      </c>
      <c r="R606" s="6" t="e">
        <f t="shared" si="57"/>
        <v>#DIV/0!</v>
      </c>
      <c r="S606" t="str">
        <f t="shared" si="58"/>
        <v>technology</v>
      </c>
      <c r="T606" t="str">
        <f t="shared" si="59"/>
        <v>web</v>
      </c>
    </row>
    <row r="607" spans="1:20" ht="30" x14ac:dyDescent="0.25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s="12">
        <f t="shared" si="54"/>
        <v>42194.357731481476</v>
      </c>
      <c r="L607" s="12">
        <f t="shared" si="55"/>
        <v>42239.357731481476</v>
      </c>
      <c r="M607" t="b">
        <v>0</v>
      </c>
      <c r="N607">
        <v>8</v>
      </c>
      <c r="O607" t="b">
        <v>0</v>
      </c>
      <c r="P607" t="s">
        <v>8272</v>
      </c>
      <c r="Q607" s="5">
        <f t="shared" si="56"/>
        <v>2.6200000000000001E-2</v>
      </c>
      <c r="R607" s="6">
        <f t="shared" si="57"/>
        <v>16.375</v>
      </c>
      <c r="S607" t="str">
        <f t="shared" si="58"/>
        <v>technology</v>
      </c>
      <c r="T607" t="str">
        <f t="shared" si="59"/>
        <v>web</v>
      </c>
    </row>
    <row r="608" spans="1:20" ht="60" x14ac:dyDescent="0.25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s="12">
        <f t="shared" si="54"/>
        <v>42102.650567129633</v>
      </c>
      <c r="L608" s="12">
        <f t="shared" si="55"/>
        <v>42148.625</v>
      </c>
      <c r="M608" t="b">
        <v>0</v>
      </c>
      <c r="N608">
        <v>1</v>
      </c>
      <c r="O608" t="b">
        <v>0</v>
      </c>
      <c r="P608" t="s">
        <v>8272</v>
      </c>
      <c r="Q608" s="5">
        <f t="shared" si="56"/>
        <v>2E-3</v>
      </c>
      <c r="R608" s="6">
        <f t="shared" si="57"/>
        <v>10</v>
      </c>
      <c r="S608" t="str">
        <f t="shared" si="58"/>
        <v>technology</v>
      </c>
      <c r="T608" t="str">
        <f t="shared" si="59"/>
        <v>web</v>
      </c>
    </row>
    <row r="609" spans="1:20" ht="60" x14ac:dyDescent="0.25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s="12">
        <f t="shared" si="54"/>
        <v>42300.825648148151</v>
      </c>
      <c r="L609" s="12">
        <f t="shared" si="55"/>
        <v>42330.867314814815</v>
      </c>
      <c r="M609" t="b">
        <v>0</v>
      </c>
      <c r="N609">
        <v>0</v>
      </c>
      <c r="O609" t="b">
        <v>0</v>
      </c>
      <c r="P609" t="s">
        <v>8272</v>
      </c>
      <c r="Q609" s="5">
        <f t="shared" si="56"/>
        <v>0</v>
      </c>
      <c r="R609" s="6" t="e">
        <f t="shared" si="57"/>
        <v>#DIV/0!</v>
      </c>
      <c r="S609" t="str">
        <f t="shared" si="58"/>
        <v>technology</v>
      </c>
      <c r="T609" t="str">
        <f t="shared" si="59"/>
        <v>web</v>
      </c>
    </row>
    <row r="610" spans="1:20" ht="60" x14ac:dyDescent="0.25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s="12">
        <f t="shared" si="54"/>
        <v>42140.921064814815</v>
      </c>
      <c r="L610" s="12">
        <f t="shared" si="55"/>
        <v>42170.921064814815</v>
      </c>
      <c r="M610" t="b">
        <v>0</v>
      </c>
      <c r="N610">
        <v>5</v>
      </c>
      <c r="O610" t="b">
        <v>0</v>
      </c>
      <c r="P610" t="s">
        <v>8272</v>
      </c>
      <c r="Q610" s="5">
        <f t="shared" si="56"/>
        <v>9.7400000000000004E-3</v>
      </c>
      <c r="R610" s="6">
        <f t="shared" si="57"/>
        <v>292.2</v>
      </c>
      <c r="S610" t="str">
        <f t="shared" si="58"/>
        <v>technology</v>
      </c>
      <c r="T610" t="str">
        <f t="shared" si="59"/>
        <v>web</v>
      </c>
    </row>
    <row r="611" spans="1:20" ht="60" x14ac:dyDescent="0.25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s="12">
        <f t="shared" si="54"/>
        <v>42307.034074074079</v>
      </c>
      <c r="L611" s="12">
        <f t="shared" si="55"/>
        <v>42337.075740740736</v>
      </c>
      <c r="M611" t="b">
        <v>0</v>
      </c>
      <c r="N611">
        <v>1</v>
      </c>
      <c r="O611" t="b">
        <v>0</v>
      </c>
      <c r="P611" t="s">
        <v>8272</v>
      </c>
      <c r="Q611" s="5">
        <f t="shared" si="56"/>
        <v>6.41025641025641E-3</v>
      </c>
      <c r="R611" s="6">
        <f t="shared" si="57"/>
        <v>5</v>
      </c>
      <c r="S611" t="str">
        <f t="shared" si="58"/>
        <v>technology</v>
      </c>
      <c r="T611" t="str">
        <f t="shared" si="59"/>
        <v>web</v>
      </c>
    </row>
    <row r="612" spans="1:20" ht="45" x14ac:dyDescent="0.25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s="12">
        <f t="shared" si="54"/>
        <v>42086.83085648148</v>
      </c>
      <c r="L612" s="12">
        <f t="shared" si="55"/>
        <v>42116.83085648148</v>
      </c>
      <c r="M612" t="b">
        <v>0</v>
      </c>
      <c r="N612">
        <v>0</v>
      </c>
      <c r="O612" t="b">
        <v>0</v>
      </c>
      <c r="P612" t="s">
        <v>8272</v>
      </c>
      <c r="Q612" s="5">
        <f t="shared" si="56"/>
        <v>0</v>
      </c>
      <c r="R612" s="6" t="e">
        <f t="shared" si="57"/>
        <v>#DIV/0!</v>
      </c>
      <c r="S612" t="str">
        <f t="shared" si="58"/>
        <v>technology</v>
      </c>
      <c r="T612" t="str">
        <f t="shared" si="59"/>
        <v>web</v>
      </c>
    </row>
    <row r="613" spans="1:20" ht="60" x14ac:dyDescent="0.25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s="12">
        <f t="shared" si="54"/>
        <v>42328.560613425929</v>
      </c>
      <c r="L613" s="12">
        <f t="shared" si="55"/>
        <v>42388.560613425929</v>
      </c>
      <c r="M613" t="b">
        <v>0</v>
      </c>
      <c r="N613">
        <v>0</v>
      </c>
      <c r="O613" t="b">
        <v>0</v>
      </c>
      <c r="P613" t="s">
        <v>8272</v>
      </c>
      <c r="Q613" s="5">
        <f t="shared" si="56"/>
        <v>0</v>
      </c>
      <c r="R613" s="6" t="e">
        <f t="shared" si="57"/>
        <v>#DIV/0!</v>
      </c>
      <c r="S613" t="str">
        <f t="shared" si="58"/>
        <v>technology</v>
      </c>
      <c r="T613" t="str">
        <f t="shared" si="59"/>
        <v>web</v>
      </c>
    </row>
    <row r="614" spans="1:20" ht="30" x14ac:dyDescent="0.25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s="12">
        <f t="shared" si="54"/>
        <v>42585.031782407401</v>
      </c>
      <c r="L614" s="12">
        <f t="shared" si="55"/>
        <v>42615.031782407401</v>
      </c>
      <c r="M614" t="b">
        <v>0</v>
      </c>
      <c r="N614">
        <v>0</v>
      </c>
      <c r="O614" t="b">
        <v>0</v>
      </c>
      <c r="P614" t="s">
        <v>8272</v>
      </c>
      <c r="Q614" s="5">
        <f t="shared" si="56"/>
        <v>0</v>
      </c>
      <c r="R614" s="6" t="e">
        <f t="shared" si="57"/>
        <v>#DIV/0!</v>
      </c>
      <c r="S614" t="str">
        <f t="shared" si="58"/>
        <v>technology</v>
      </c>
      <c r="T614" t="str">
        <f t="shared" si="59"/>
        <v>web</v>
      </c>
    </row>
    <row r="615" spans="1:20" ht="60" x14ac:dyDescent="0.25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s="12">
        <f t="shared" si="54"/>
        <v>42247.496759259258</v>
      </c>
      <c r="L615" s="12">
        <f t="shared" si="55"/>
        <v>42278.207638888889</v>
      </c>
      <c r="M615" t="b">
        <v>0</v>
      </c>
      <c r="N615">
        <v>121</v>
      </c>
      <c r="O615" t="b">
        <v>0</v>
      </c>
      <c r="P615" t="s">
        <v>8272</v>
      </c>
      <c r="Q615" s="5">
        <f t="shared" si="56"/>
        <v>0.21363333333333334</v>
      </c>
      <c r="R615" s="6">
        <f t="shared" si="57"/>
        <v>105.93388429752066</v>
      </c>
      <c r="S615" t="str">
        <f t="shared" si="58"/>
        <v>technology</v>
      </c>
      <c r="T615" t="str">
        <f t="shared" si="59"/>
        <v>web</v>
      </c>
    </row>
    <row r="616" spans="1:20" ht="45" x14ac:dyDescent="0.25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s="12">
        <f t="shared" si="54"/>
        <v>42515.061805555553</v>
      </c>
      <c r="L616" s="12">
        <f t="shared" si="55"/>
        <v>42545.061805555553</v>
      </c>
      <c r="M616" t="b">
        <v>0</v>
      </c>
      <c r="N616">
        <v>0</v>
      </c>
      <c r="O616" t="b">
        <v>0</v>
      </c>
      <c r="P616" t="s">
        <v>8272</v>
      </c>
      <c r="Q616" s="5">
        <f t="shared" si="56"/>
        <v>0</v>
      </c>
      <c r="R616" s="6" t="e">
        <f t="shared" si="57"/>
        <v>#DIV/0!</v>
      </c>
      <c r="S616" t="str">
        <f t="shared" si="58"/>
        <v>technology</v>
      </c>
      <c r="T616" t="str">
        <f t="shared" si="59"/>
        <v>web</v>
      </c>
    </row>
    <row r="617" spans="1:20" ht="45" x14ac:dyDescent="0.25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s="12">
        <f t="shared" si="54"/>
        <v>42242.122210648144</v>
      </c>
      <c r="L617" s="12">
        <f t="shared" si="55"/>
        <v>42272.122210648144</v>
      </c>
      <c r="M617" t="b">
        <v>0</v>
      </c>
      <c r="N617">
        <v>0</v>
      </c>
      <c r="O617" t="b">
        <v>0</v>
      </c>
      <c r="P617" t="s">
        <v>8272</v>
      </c>
      <c r="Q617" s="5">
        <f t="shared" si="56"/>
        <v>0</v>
      </c>
      <c r="R617" s="6" t="e">
        <f t="shared" si="57"/>
        <v>#DIV/0!</v>
      </c>
      <c r="S617" t="str">
        <f t="shared" si="58"/>
        <v>technology</v>
      </c>
      <c r="T617" t="str">
        <f t="shared" si="59"/>
        <v>web</v>
      </c>
    </row>
    <row r="618" spans="1:20" ht="60" x14ac:dyDescent="0.25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s="12">
        <f t="shared" si="54"/>
        <v>42761.376238425932</v>
      </c>
      <c r="L618" s="12">
        <f t="shared" si="55"/>
        <v>42791.376238425932</v>
      </c>
      <c r="M618" t="b">
        <v>0</v>
      </c>
      <c r="N618">
        <v>0</v>
      </c>
      <c r="O618" t="b">
        <v>0</v>
      </c>
      <c r="P618" t="s">
        <v>8272</v>
      </c>
      <c r="Q618" s="5">
        <f t="shared" si="56"/>
        <v>0</v>
      </c>
      <c r="R618" s="6" t="e">
        <f t="shared" si="57"/>
        <v>#DIV/0!</v>
      </c>
      <c r="S618" t="str">
        <f t="shared" si="58"/>
        <v>technology</v>
      </c>
      <c r="T618" t="str">
        <f t="shared" si="59"/>
        <v>web</v>
      </c>
    </row>
    <row r="619" spans="1:20" ht="60" x14ac:dyDescent="0.25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s="12">
        <f t="shared" si="54"/>
        <v>42087.343090277776</v>
      </c>
      <c r="L619" s="12">
        <f t="shared" si="55"/>
        <v>42132.343090277776</v>
      </c>
      <c r="M619" t="b">
        <v>0</v>
      </c>
      <c r="N619">
        <v>3</v>
      </c>
      <c r="O619" t="b">
        <v>0</v>
      </c>
      <c r="P619" t="s">
        <v>8272</v>
      </c>
      <c r="Q619" s="5">
        <f t="shared" si="56"/>
        <v>0.03</v>
      </c>
      <c r="R619" s="6">
        <f t="shared" si="57"/>
        <v>20</v>
      </c>
      <c r="S619" t="str">
        <f t="shared" si="58"/>
        <v>technology</v>
      </c>
      <c r="T619" t="str">
        <f t="shared" si="59"/>
        <v>web</v>
      </c>
    </row>
    <row r="620" spans="1:20" ht="60" x14ac:dyDescent="0.25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s="12">
        <f t="shared" si="54"/>
        <v>42317.810219907406</v>
      </c>
      <c r="L620" s="12">
        <f t="shared" si="55"/>
        <v>42347.810219907406</v>
      </c>
      <c r="M620" t="b">
        <v>0</v>
      </c>
      <c r="N620">
        <v>0</v>
      </c>
      <c r="O620" t="b">
        <v>0</v>
      </c>
      <c r="P620" t="s">
        <v>8272</v>
      </c>
      <c r="Q620" s="5">
        <f t="shared" si="56"/>
        <v>0</v>
      </c>
      <c r="R620" s="6" t="e">
        <f t="shared" si="57"/>
        <v>#DIV/0!</v>
      </c>
      <c r="S620" t="str">
        <f t="shared" si="58"/>
        <v>technology</v>
      </c>
      <c r="T620" t="str">
        <f t="shared" si="59"/>
        <v>web</v>
      </c>
    </row>
    <row r="621" spans="1:20" ht="30" x14ac:dyDescent="0.25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s="12">
        <f t="shared" si="54"/>
        <v>41908.650347222225</v>
      </c>
      <c r="L621" s="12">
        <f t="shared" si="55"/>
        <v>41968.692013888889</v>
      </c>
      <c r="M621" t="b">
        <v>0</v>
      </c>
      <c r="N621">
        <v>1</v>
      </c>
      <c r="O621" t="b">
        <v>0</v>
      </c>
      <c r="P621" t="s">
        <v>8272</v>
      </c>
      <c r="Q621" s="5">
        <f t="shared" si="56"/>
        <v>3.9999999999999998E-7</v>
      </c>
      <c r="R621" s="6">
        <f t="shared" si="57"/>
        <v>1</v>
      </c>
      <c r="S621" t="str">
        <f t="shared" si="58"/>
        <v>technology</v>
      </c>
      <c r="T621" t="str">
        <f t="shared" si="59"/>
        <v>web</v>
      </c>
    </row>
    <row r="622" spans="1:20" ht="45" x14ac:dyDescent="0.25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s="12">
        <f t="shared" si="54"/>
        <v>41831.716874999998</v>
      </c>
      <c r="L622" s="12">
        <f t="shared" si="55"/>
        <v>41876.716874999998</v>
      </c>
      <c r="M622" t="b">
        <v>0</v>
      </c>
      <c r="N622">
        <v>1</v>
      </c>
      <c r="O622" t="b">
        <v>0</v>
      </c>
      <c r="P622" t="s">
        <v>8272</v>
      </c>
      <c r="Q622" s="5">
        <f t="shared" si="56"/>
        <v>0.01</v>
      </c>
      <c r="R622" s="6">
        <f t="shared" si="57"/>
        <v>300</v>
      </c>
      <c r="S622" t="str">
        <f t="shared" si="58"/>
        <v>technology</v>
      </c>
      <c r="T622" t="str">
        <f t="shared" si="59"/>
        <v>web</v>
      </c>
    </row>
    <row r="623" spans="1:20" ht="60" x14ac:dyDescent="0.25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s="12">
        <f t="shared" si="54"/>
        <v>42528.987696759257</v>
      </c>
      <c r="L623" s="12">
        <f t="shared" si="55"/>
        <v>42558.987696759257</v>
      </c>
      <c r="M623" t="b">
        <v>0</v>
      </c>
      <c r="N623">
        <v>3</v>
      </c>
      <c r="O623" t="b">
        <v>0</v>
      </c>
      <c r="P623" t="s">
        <v>8272</v>
      </c>
      <c r="Q623" s="5">
        <f t="shared" si="56"/>
        <v>1.044E-2</v>
      </c>
      <c r="R623" s="6">
        <f t="shared" si="57"/>
        <v>87</v>
      </c>
      <c r="S623" t="str">
        <f t="shared" si="58"/>
        <v>technology</v>
      </c>
      <c r="T623" t="str">
        <f t="shared" si="59"/>
        <v>web</v>
      </c>
    </row>
    <row r="624" spans="1:20" ht="60" x14ac:dyDescent="0.25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s="12">
        <f t="shared" si="54"/>
        <v>42532.774745370371</v>
      </c>
      <c r="L624" s="12">
        <f t="shared" si="55"/>
        <v>42552.774745370371</v>
      </c>
      <c r="M624" t="b">
        <v>0</v>
      </c>
      <c r="N624">
        <v>9</v>
      </c>
      <c r="O624" t="b">
        <v>0</v>
      </c>
      <c r="P624" t="s">
        <v>8272</v>
      </c>
      <c r="Q624" s="5">
        <f t="shared" si="56"/>
        <v>5.6833333333333333E-2</v>
      </c>
      <c r="R624" s="6">
        <f t="shared" si="57"/>
        <v>37.888888888888886</v>
      </c>
      <c r="S624" t="str">
        <f t="shared" si="58"/>
        <v>technology</v>
      </c>
      <c r="T624" t="str">
        <f t="shared" si="59"/>
        <v>web</v>
      </c>
    </row>
    <row r="625" spans="1:20" ht="60" x14ac:dyDescent="0.25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s="12">
        <f t="shared" si="54"/>
        <v>42122.009224537032</v>
      </c>
      <c r="L625" s="12">
        <f t="shared" si="55"/>
        <v>42152.009224537032</v>
      </c>
      <c r="M625" t="b">
        <v>0</v>
      </c>
      <c r="N625">
        <v>0</v>
      </c>
      <c r="O625" t="b">
        <v>0</v>
      </c>
      <c r="P625" t="s">
        <v>8272</v>
      </c>
      <c r="Q625" s="5">
        <f t="shared" si="56"/>
        <v>0</v>
      </c>
      <c r="R625" s="6" t="e">
        <f t="shared" si="57"/>
        <v>#DIV/0!</v>
      </c>
      <c r="S625" t="str">
        <f t="shared" si="58"/>
        <v>technology</v>
      </c>
      <c r="T625" t="str">
        <f t="shared" si="59"/>
        <v>web</v>
      </c>
    </row>
    <row r="626" spans="1:20" ht="45" x14ac:dyDescent="0.25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s="12">
        <f t="shared" si="54"/>
        <v>42108.988900462966</v>
      </c>
      <c r="L626" s="12">
        <f t="shared" si="55"/>
        <v>42138.988900462966</v>
      </c>
      <c r="M626" t="b">
        <v>0</v>
      </c>
      <c r="N626">
        <v>0</v>
      </c>
      <c r="O626" t="b">
        <v>0</v>
      </c>
      <c r="P626" t="s">
        <v>8272</v>
      </c>
      <c r="Q626" s="5">
        <f t="shared" si="56"/>
        <v>0</v>
      </c>
      <c r="R626" s="6" t="e">
        <f t="shared" si="57"/>
        <v>#DIV/0!</v>
      </c>
      <c r="S626" t="str">
        <f t="shared" si="58"/>
        <v>technology</v>
      </c>
      <c r="T626" t="str">
        <f t="shared" si="59"/>
        <v>web</v>
      </c>
    </row>
    <row r="627" spans="1:20" ht="60" x14ac:dyDescent="0.25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s="12">
        <f t="shared" si="54"/>
        <v>42790.895567129628</v>
      </c>
      <c r="L627" s="12">
        <f t="shared" si="55"/>
        <v>42820.853900462964</v>
      </c>
      <c r="M627" t="b">
        <v>0</v>
      </c>
      <c r="N627">
        <v>0</v>
      </c>
      <c r="O627" t="b">
        <v>0</v>
      </c>
      <c r="P627" t="s">
        <v>8272</v>
      </c>
      <c r="Q627" s="5">
        <f t="shared" si="56"/>
        <v>0</v>
      </c>
      <c r="R627" s="6" t="e">
        <f t="shared" si="57"/>
        <v>#DIV/0!</v>
      </c>
      <c r="S627" t="str">
        <f t="shared" si="58"/>
        <v>technology</v>
      </c>
      <c r="T627" t="str">
        <f t="shared" si="59"/>
        <v>web</v>
      </c>
    </row>
    <row r="628" spans="1:20" ht="60" x14ac:dyDescent="0.25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s="12">
        <f t="shared" si="54"/>
        <v>42198.559479166666</v>
      </c>
      <c r="L628" s="12">
        <f t="shared" si="55"/>
        <v>42231.556944444441</v>
      </c>
      <c r="M628" t="b">
        <v>0</v>
      </c>
      <c r="N628">
        <v>39</v>
      </c>
      <c r="O628" t="b">
        <v>0</v>
      </c>
      <c r="P628" t="s">
        <v>8272</v>
      </c>
      <c r="Q628" s="5">
        <f t="shared" si="56"/>
        <v>0.17380000000000001</v>
      </c>
      <c r="R628" s="6">
        <f t="shared" si="57"/>
        <v>111.41025641025641</v>
      </c>
      <c r="S628" t="str">
        <f t="shared" si="58"/>
        <v>technology</v>
      </c>
      <c r="T628" t="str">
        <f t="shared" si="59"/>
        <v>web</v>
      </c>
    </row>
    <row r="629" spans="1:20" ht="60" x14ac:dyDescent="0.25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s="12">
        <f t="shared" si="54"/>
        <v>42384.306840277779</v>
      </c>
      <c r="L629" s="12">
        <f t="shared" si="55"/>
        <v>42443.958333333328</v>
      </c>
      <c r="M629" t="b">
        <v>0</v>
      </c>
      <c r="N629">
        <v>1</v>
      </c>
      <c r="O629" t="b">
        <v>0</v>
      </c>
      <c r="P629" t="s">
        <v>8272</v>
      </c>
      <c r="Q629" s="5">
        <f t="shared" si="56"/>
        <v>2.0000000000000001E-4</v>
      </c>
      <c r="R629" s="6">
        <f t="shared" si="57"/>
        <v>90</v>
      </c>
      <c r="S629" t="str">
        <f t="shared" si="58"/>
        <v>technology</v>
      </c>
      <c r="T629" t="str">
        <f t="shared" si="59"/>
        <v>web</v>
      </c>
    </row>
    <row r="630" spans="1:20" ht="45" x14ac:dyDescent="0.25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s="12">
        <f t="shared" si="54"/>
        <v>41803.692789351851</v>
      </c>
      <c r="L630" s="12">
        <f t="shared" si="55"/>
        <v>41833.692789351851</v>
      </c>
      <c r="M630" t="b">
        <v>0</v>
      </c>
      <c r="N630">
        <v>0</v>
      </c>
      <c r="O630" t="b">
        <v>0</v>
      </c>
      <c r="P630" t="s">
        <v>8272</v>
      </c>
      <c r="Q630" s="5">
        <f t="shared" si="56"/>
        <v>0</v>
      </c>
      <c r="R630" s="6" t="e">
        <f t="shared" si="57"/>
        <v>#DIV/0!</v>
      </c>
      <c r="S630" t="str">
        <f t="shared" si="58"/>
        <v>technology</v>
      </c>
      <c r="T630" t="str">
        <f t="shared" si="59"/>
        <v>web</v>
      </c>
    </row>
    <row r="631" spans="1:20" ht="60" x14ac:dyDescent="0.25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s="12">
        <f t="shared" si="54"/>
        <v>42474.637824074074</v>
      </c>
      <c r="L631" s="12">
        <f t="shared" si="55"/>
        <v>42504.637824074074</v>
      </c>
      <c r="M631" t="b">
        <v>0</v>
      </c>
      <c r="N631">
        <v>3</v>
      </c>
      <c r="O631" t="b">
        <v>0</v>
      </c>
      <c r="P631" t="s">
        <v>8272</v>
      </c>
      <c r="Q631" s="5">
        <f t="shared" si="56"/>
        <v>1.75E-3</v>
      </c>
      <c r="R631" s="6">
        <f t="shared" si="57"/>
        <v>116.66666666666667</v>
      </c>
      <c r="S631" t="str">
        <f t="shared" si="58"/>
        <v>technology</v>
      </c>
      <c r="T631" t="str">
        <f t="shared" si="59"/>
        <v>web</v>
      </c>
    </row>
    <row r="632" spans="1:20" ht="60" x14ac:dyDescent="0.25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s="12">
        <f t="shared" si="54"/>
        <v>42223.619456018518</v>
      </c>
      <c r="L632" s="12">
        <f t="shared" si="55"/>
        <v>42253.215277777781</v>
      </c>
      <c r="M632" t="b">
        <v>0</v>
      </c>
      <c r="N632">
        <v>1</v>
      </c>
      <c r="O632" t="b">
        <v>0</v>
      </c>
      <c r="P632" t="s">
        <v>8272</v>
      </c>
      <c r="Q632" s="5">
        <f t="shared" si="56"/>
        <v>8.3340278356529708E-4</v>
      </c>
      <c r="R632" s="6">
        <f t="shared" si="57"/>
        <v>10</v>
      </c>
      <c r="S632" t="str">
        <f t="shared" si="58"/>
        <v>technology</v>
      </c>
      <c r="T632" t="str">
        <f t="shared" si="59"/>
        <v>web</v>
      </c>
    </row>
    <row r="633" spans="1:20" ht="45" x14ac:dyDescent="0.25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s="12">
        <f t="shared" si="54"/>
        <v>42489.772326388891</v>
      </c>
      <c r="L633" s="12">
        <f t="shared" si="55"/>
        <v>42518.772326388891</v>
      </c>
      <c r="M633" t="b">
        <v>0</v>
      </c>
      <c r="N633">
        <v>9</v>
      </c>
      <c r="O633" t="b">
        <v>0</v>
      </c>
      <c r="P633" t="s">
        <v>8272</v>
      </c>
      <c r="Q633" s="5">
        <f t="shared" si="56"/>
        <v>1.38E-2</v>
      </c>
      <c r="R633" s="6">
        <f t="shared" si="57"/>
        <v>76.666666666666671</v>
      </c>
      <c r="S633" t="str">
        <f t="shared" si="58"/>
        <v>technology</v>
      </c>
      <c r="T633" t="str">
        <f t="shared" si="59"/>
        <v>web</v>
      </c>
    </row>
    <row r="634" spans="1:20" ht="45" x14ac:dyDescent="0.25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s="12">
        <f t="shared" si="54"/>
        <v>42303.659317129626</v>
      </c>
      <c r="L634" s="12">
        <f t="shared" si="55"/>
        <v>42333.700983796298</v>
      </c>
      <c r="M634" t="b">
        <v>0</v>
      </c>
      <c r="N634">
        <v>0</v>
      </c>
      <c r="O634" t="b">
        <v>0</v>
      </c>
      <c r="P634" t="s">
        <v>8272</v>
      </c>
      <c r="Q634" s="5">
        <f t="shared" si="56"/>
        <v>0</v>
      </c>
      <c r="R634" s="6" t="e">
        <f t="shared" si="57"/>
        <v>#DIV/0!</v>
      </c>
      <c r="S634" t="str">
        <f t="shared" si="58"/>
        <v>technology</v>
      </c>
      <c r="T634" t="str">
        <f t="shared" si="59"/>
        <v>web</v>
      </c>
    </row>
    <row r="635" spans="1:20" ht="45" x14ac:dyDescent="0.25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s="12">
        <f t="shared" si="54"/>
        <v>42507.29932870371</v>
      </c>
      <c r="L635" s="12">
        <f t="shared" si="55"/>
        <v>42538.958333333328</v>
      </c>
      <c r="M635" t="b">
        <v>0</v>
      </c>
      <c r="N635">
        <v>25</v>
      </c>
      <c r="O635" t="b">
        <v>0</v>
      </c>
      <c r="P635" t="s">
        <v>8272</v>
      </c>
      <c r="Q635" s="5">
        <f t="shared" si="56"/>
        <v>0.1245</v>
      </c>
      <c r="R635" s="6">
        <f t="shared" si="57"/>
        <v>49.8</v>
      </c>
      <c r="S635" t="str">
        <f t="shared" si="58"/>
        <v>technology</v>
      </c>
      <c r="T635" t="str">
        <f t="shared" si="59"/>
        <v>web</v>
      </c>
    </row>
    <row r="636" spans="1:20" ht="45" x14ac:dyDescent="0.25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s="12">
        <f t="shared" si="54"/>
        <v>42031.928576388891</v>
      </c>
      <c r="L636" s="12">
        <f t="shared" si="55"/>
        <v>42061.928576388891</v>
      </c>
      <c r="M636" t="b">
        <v>0</v>
      </c>
      <c r="N636">
        <v>1</v>
      </c>
      <c r="O636" t="b">
        <v>0</v>
      </c>
      <c r="P636" t="s">
        <v>8272</v>
      </c>
      <c r="Q636" s="5">
        <f t="shared" si="56"/>
        <v>2.0000000000000001E-4</v>
      </c>
      <c r="R636" s="6">
        <f t="shared" si="57"/>
        <v>1</v>
      </c>
      <c r="S636" t="str">
        <f t="shared" si="58"/>
        <v>technology</v>
      </c>
      <c r="T636" t="str">
        <f t="shared" si="59"/>
        <v>web</v>
      </c>
    </row>
    <row r="637" spans="1:20" ht="30" x14ac:dyDescent="0.25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s="12">
        <f t="shared" si="54"/>
        <v>42076.092152777783</v>
      </c>
      <c r="L637" s="12">
        <f t="shared" si="55"/>
        <v>42106.092152777783</v>
      </c>
      <c r="M637" t="b">
        <v>0</v>
      </c>
      <c r="N637">
        <v>1</v>
      </c>
      <c r="O637" t="b">
        <v>0</v>
      </c>
      <c r="P637" t="s">
        <v>8272</v>
      </c>
      <c r="Q637" s="5">
        <f t="shared" si="56"/>
        <v>8.0000000000000007E-5</v>
      </c>
      <c r="R637" s="6">
        <f t="shared" si="57"/>
        <v>2</v>
      </c>
      <c r="S637" t="str">
        <f t="shared" si="58"/>
        <v>technology</v>
      </c>
      <c r="T637" t="str">
        <f t="shared" si="59"/>
        <v>web</v>
      </c>
    </row>
    <row r="638" spans="1:20" ht="45" x14ac:dyDescent="0.25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s="12">
        <f t="shared" si="54"/>
        <v>42131.455439814818</v>
      </c>
      <c r="L638" s="12">
        <f t="shared" si="55"/>
        <v>42161.44930555555</v>
      </c>
      <c r="M638" t="b">
        <v>0</v>
      </c>
      <c r="N638">
        <v>1</v>
      </c>
      <c r="O638" t="b">
        <v>0</v>
      </c>
      <c r="P638" t="s">
        <v>8272</v>
      </c>
      <c r="Q638" s="5">
        <f t="shared" si="56"/>
        <v>2E-3</v>
      </c>
      <c r="R638" s="6">
        <f t="shared" si="57"/>
        <v>4</v>
      </c>
      <c r="S638" t="str">
        <f t="shared" si="58"/>
        <v>technology</v>
      </c>
      <c r="T638" t="str">
        <f t="shared" si="59"/>
        <v>web</v>
      </c>
    </row>
    <row r="639" spans="1:20" ht="60" x14ac:dyDescent="0.25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s="12">
        <f t="shared" si="54"/>
        <v>42762.962013888886</v>
      </c>
      <c r="L639" s="12">
        <f t="shared" si="55"/>
        <v>42791.961111111115</v>
      </c>
      <c r="M639" t="b">
        <v>0</v>
      </c>
      <c r="N639">
        <v>0</v>
      </c>
      <c r="O639" t="b">
        <v>0</v>
      </c>
      <c r="P639" t="s">
        <v>8272</v>
      </c>
      <c r="Q639" s="5">
        <f t="shared" si="56"/>
        <v>0</v>
      </c>
      <c r="R639" s="6" t="e">
        <f t="shared" si="57"/>
        <v>#DIV/0!</v>
      </c>
      <c r="S639" t="str">
        <f t="shared" si="58"/>
        <v>technology</v>
      </c>
      <c r="T639" t="str">
        <f t="shared" si="59"/>
        <v>web</v>
      </c>
    </row>
    <row r="640" spans="1:20" x14ac:dyDescent="0.25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s="12">
        <f t="shared" si="54"/>
        <v>42759.593310185184</v>
      </c>
      <c r="L640" s="12">
        <f t="shared" si="55"/>
        <v>42819.55164351852</v>
      </c>
      <c r="M640" t="b">
        <v>0</v>
      </c>
      <c r="N640">
        <v>6</v>
      </c>
      <c r="O640" t="b">
        <v>0</v>
      </c>
      <c r="P640" t="s">
        <v>8272</v>
      </c>
      <c r="Q640" s="5">
        <f t="shared" si="56"/>
        <v>9.0000000000000006E-5</v>
      </c>
      <c r="R640" s="6">
        <f t="shared" si="57"/>
        <v>3</v>
      </c>
      <c r="S640" t="str">
        <f t="shared" si="58"/>
        <v>technology</v>
      </c>
      <c r="T640" t="str">
        <f t="shared" si="59"/>
        <v>web</v>
      </c>
    </row>
    <row r="641" spans="1:20" ht="30" x14ac:dyDescent="0.25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s="12">
        <f t="shared" si="54"/>
        <v>41865.583275462966</v>
      </c>
      <c r="L641" s="12">
        <f t="shared" si="55"/>
        <v>41925.583275462966</v>
      </c>
      <c r="M641" t="b">
        <v>0</v>
      </c>
      <c r="N641">
        <v>1</v>
      </c>
      <c r="O641" t="b">
        <v>0</v>
      </c>
      <c r="P641" t="s">
        <v>8272</v>
      </c>
      <c r="Q641" s="5">
        <f t="shared" si="56"/>
        <v>9.9999999999999995E-7</v>
      </c>
      <c r="R641" s="6">
        <f t="shared" si="57"/>
        <v>1</v>
      </c>
      <c r="S641" t="str">
        <f t="shared" si="58"/>
        <v>technology</v>
      </c>
      <c r="T641" t="str">
        <f t="shared" si="59"/>
        <v>web</v>
      </c>
    </row>
    <row r="642" spans="1:20" ht="60" x14ac:dyDescent="0.25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s="12">
        <f t="shared" ref="K642:K705" si="60">(((J642/60)/60)/24)+DATE(1970,1,1)</f>
        <v>42683.420312500006</v>
      </c>
      <c r="L642" s="12">
        <f t="shared" ref="L642:L705" si="61">(((I642/60)/60)/24)+DATE(1970,1,1)</f>
        <v>42698.958333333328</v>
      </c>
      <c r="M642" t="b">
        <v>0</v>
      </c>
      <c r="N642">
        <v>2</v>
      </c>
      <c r="O642" t="b">
        <v>1</v>
      </c>
      <c r="P642" t="s">
        <v>8273</v>
      </c>
      <c r="Q642" s="5">
        <f t="shared" ref="Q642:Q705" si="62">E642/D642</f>
        <v>1.4428571428571428</v>
      </c>
      <c r="R642" s="6">
        <f t="shared" ref="R642:R705" si="63">E642/N642</f>
        <v>50.5</v>
      </c>
      <c r="S642" t="str">
        <f t="shared" ref="S642:S705" si="64">LEFT(P642,FIND("/",P642,1)-1)</f>
        <v>technology</v>
      </c>
      <c r="T642" t="str">
        <f t="shared" ref="T642:T705" si="65">MID(P642,FIND("/",P642,1)+1,LEN(P641))</f>
        <v>wearables</v>
      </c>
    </row>
    <row r="643" spans="1:20" ht="60" x14ac:dyDescent="0.25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s="12">
        <f t="shared" si="60"/>
        <v>42199.57</v>
      </c>
      <c r="L643" s="12">
        <f t="shared" si="61"/>
        <v>42229.57</v>
      </c>
      <c r="M643" t="b">
        <v>0</v>
      </c>
      <c r="N643">
        <v>315</v>
      </c>
      <c r="O643" t="b">
        <v>1</v>
      </c>
      <c r="P643" t="s">
        <v>8273</v>
      </c>
      <c r="Q643" s="5">
        <f t="shared" si="62"/>
        <v>1.1916249999999999</v>
      </c>
      <c r="R643" s="6">
        <f t="shared" si="63"/>
        <v>151.31746031746033</v>
      </c>
      <c r="S643" t="str">
        <f t="shared" si="64"/>
        <v>technology</v>
      </c>
      <c r="T643" t="str">
        <f t="shared" si="65"/>
        <v>wearables</v>
      </c>
    </row>
    <row r="644" spans="1:20" ht="60" x14ac:dyDescent="0.25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s="12">
        <f t="shared" si="60"/>
        <v>42199.651319444441</v>
      </c>
      <c r="L644" s="12">
        <f t="shared" si="61"/>
        <v>42235.651319444441</v>
      </c>
      <c r="M644" t="b">
        <v>0</v>
      </c>
      <c r="N644">
        <v>2174</v>
      </c>
      <c r="O644" t="b">
        <v>1</v>
      </c>
      <c r="P644" t="s">
        <v>8273</v>
      </c>
      <c r="Q644" s="5">
        <f t="shared" si="62"/>
        <v>14.604850000000001</v>
      </c>
      <c r="R644" s="6">
        <f t="shared" si="63"/>
        <v>134.3592456301748</v>
      </c>
      <c r="S644" t="str">
        <f t="shared" si="64"/>
        <v>technology</v>
      </c>
      <c r="T644" t="str">
        <f t="shared" si="65"/>
        <v>wearables</v>
      </c>
    </row>
    <row r="645" spans="1:20" ht="45" x14ac:dyDescent="0.25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s="12">
        <f t="shared" si="60"/>
        <v>42100.642071759255</v>
      </c>
      <c r="L645" s="12">
        <f t="shared" si="61"/>
        <v>42155.642071759255</v>
      </c>
      <c r="M645" t="b">
        <v>0</v>
      </c>
      <c r="N645">
        <v>152</v>
      </c>
      <c r="O645" t="b">
        <v>1</v>
      </c>
      <c r="P645" t="s">
        <v>8273</v>
      </c>
      <c r="Q645" s="5">
        <f t="shared" si="62"/>
        <v>1.0580799999999999</v>
      </c>
      <c r="R645" s="6">
        <f t="shared" si="63"/>
        <v>174.02631578947367</v>
      </c>
      <c r="S645" t="str">
        <f t="shared" si="64"/>
        <v>technology</v>
      </c>
      <c r="T645" t="str">
        <f t="shared" si="65"/>
        <v>wearables</v>
      </c>
    </row>
    <row r="646" spans="1:20" ht="60" x14ac:dyDescent="0.25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s="12">
        <f t="shared" si="60"/>
        <v>41898.665960648148</v>
      </c>
      <c r="L646" s="12">
        <f t="shared" si="61"/>
        <v>41941.041666666664</v>
      </c>
      <c r="M646" t="b">
        <v>0</v>
      </c>
      <c r="N646">
        <v>1021</v>
      </c>
      <c r="O646" t="b">
        <v>1</v>
      </c>
      <c r="P646" t="s">
        <v>8273</v>
      </c>
      <c r="Q646" s="5">
        <f t="shared" si="62"/>
        <v>3.0011791999999997</v>
      </c>
      <c r="R646" s="6">
        <f t="shared" si="63"/>
        <v>73.486268364348675</v>
      </c>
      <c r="S646" t="str">
        <f t="shared" si="64"/>
        <v>technology</v>
      </c>
      <c r="T646" t="str">
        <f t="shared" si="65"/>
        <v>wearables</v>
      </c>
    </row>
    <row r="647" spans="1:20" ht="30" x14ac:dyDescent="0.25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s="12">
        <f t="shared" si="60"/>
        <v>42564.026319444441</v>
      </c>
      <c r="L647" s="12">
        <f t="shared" si="61"/>
        <v>42594.026319444441</v>
      </c>
      <c r="M647" t="b">
        <v>0</v>
      </c>
      <c r="N647">
        <v>237</v>
      </c>
      <c r="O647" t="b">
        <v>1</v>
      </c>
      <c r="P647" t="s">
        <v>8273</v>
      </c>
      <c r="Q647" s="5">
        <f t="shared" si="62"/>
        <v>2.7869999999999999</v>
      </c>
      <c r="R647" s="6">
        <f t="shared" si="63"/>
        <v>23.518987341772153</v>
      </c>
      <c r="S647" t="str">
        <f t="shared" si="64"/>
        <v>technology</v>
      </c>
      <c r="T647" t="str">
        <f t="shared" si="65"/>
        <v>wearables</v>
      </c>
    </row>
    <row r="648" spans="1:20" ht="60" x14ac:dyDescent="0.25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s="12">
        <f t="shared" si="60"/>
        <v>41832.852627314816</v>
      </c>
      <c r="L648" s="12">
        <f t="shared" si="61"/>
        <v>41862.852627314816</v>
      </c>
      <c r="M648" t="b">
        <v>0</v>
      </c>
      <c r="N648">
        <v>27</v>
      </c>
      <c r="O648" t="b">
        <v>1</v>
      </c>
      <c r="P648" t="s">
        <v>8273</v>
      </c>
      <c r="Q648" s="5">
        <f t="shared" si="62"/>
        <v>1.3187625000000001</v>
      </c>
      <c r="R648" s="6">
        <f t="shared" si="63"/>
        <v>39.074444444444445</v>
      </c>
      <c r="S648" t="str">
        <f t="shared" si="64"/>
        <v>technology</v>
      </c>
      <c r="T648" t="str">
        <f t="shared" si="65"/>
        <v>wearables</v>
      </c>
    </row>
    <row r="649" spans="1:20" ht="60" x14ac:dyDescent="0.25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s="12">
        <f t="shared" si="60"/>
        <v>42416.767928240741</v>
      </c>
      <c r="L649" s="12">
        <f t="shared" si="61"/>
        <v>42446.726261574076</v>
      </c>
      <c r="M649" t="b">
        <v>0</v>
      </c>
      <c r="N649">
        <v>17</v>
      </c>
      <c r="O649" t="b">
        <v>1</v>
      </c>
      <c r="P649" t="s">
        <v>8273</v>
      </c>
      <c r="Q649" s="5">
        <f t="shared" si="62"/>
        <v>1.0705</v>
      </c>
      <c r="R649" s="6">
        <f t="shared" si="63"/>
        <v>125.94117647058823</v>
      </c>
      <c r="S649" t="str">
        <f t="shared" si="64"/>
        <v>technology</v>
      </c>
      <c r="T649" t="str">
        <f t="shared" si="65"/>
        <v>wearables</v>
      </c>
    </row>
    <row r="650" spans="1:20" ht="30" x14ac:dyDescent="0.25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s="12">
        <f t="shared" si="60"/>
        <v>41891.693379629629</v>
      </c>
      <c r="L650" s="12">
        <f t="shared" si="61"/>
        <v>41926.693379629629</v>
      </c>
      <c r="M650" t="b">
        <v>0</v>
      </c>
      <c r="N650">
        <v>27</v>
      </c>
      <c r="O650" t="b">
        <v>1</v>
      </c>
      <c r="P650" t="s">
        <v>8273</v>
      </c>
      <c r="Q650" s="5">
        <f t="shared" si="62"/>
        <v>1.2682285714285715</v>
      </c>
      <c r="R650" s="6">
        <f t="shared" si="63"/>
        <v>1644</v>
      </c>
      <c r="S650" t="str">
        <f t="shared" si="64"/>
        <v>technology</v>
      </c>
      <c r="T650" t="str">
        <f t="shared" si="65"/>
        <v>wearables</v>
      </c>
    </row>
    <row r="651" spans="1:20" ht="60" x14ac:dyDescent="0.25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s="12">
        <f t="shared" si="60"/>
        <v>41877.912187499998</v>
      </c>
      <c r="L651" s="12">
        <f t="shared" si="61"/>
        <v>41898.912187499998</v>
      </c>
      <c r="M651" t="b">
        <v>0</v>
      </c>
      <c r="N651">
        <v>82</v>
      </c>
      <c r="O651" t="b">
        <v>1</v>
      </c>
      <c r="P651" t="s">
        <v>8273</v>
      </c>
      <c r="Q651" s="5">
        <f t="shared" si="62"/>
        <v>1.3996</v>
      </c>
      <c r="R651" s="6">
        <f t="shared" si="63"/>
        <v>42.670731707317074</v>
      </c>
      <c r="S651" t="str">
        <f t="shared" si="64"/>
        <v>technology</v>
      </c>
      <c r="T651" t="str">
        <f t="shared" si="65"/>
        <v>wearables</v>
      </c>
    </row>
    <row r="652" spans="1:20" ht="60" x14ac:dyDescent="0.25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s="12">
        <f t="shared" si="60"/>
        <v>41932.036851851852</v>
      </c>
      <c r="L652" s="12">
        <f t="shared" si="61"/>
        <v>41992.078518518523</v>
      </c>
      <c r="M652" t="b">
        <v>0</v>
      </c>
      <c r="N652">
        <v>48</v>
      </c>
      <c r="O652" t="b">
        <v>1</v>
      </c>
      <c r="P652" t="s">
        <v>8273</v>
      </c>
      <c r="Q652" s="5">
        <f t="shared" si="62"/>
        <v>1.1240000000000001</v>
      </c>
      <c r="R652" s="6">
        <f t="shared" si="63"/>
        <v>35.125</v>
      </c>
      <c r="S652" t="str">
        <f t="shared" si="64"/>
        <v>technology</v>
      </c>
      <c r="T652" t="str">
        <f t="shared" si="65"/>
        <v>wearables</v>
      </c>
    </row>
    <row r="653" spans="1:20" ht="60" x14ac:dyDescent="0.25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s="12">
        <f t="shared" si="60"/>
        <v>41956.017488425925</v>
      </c>
      <c r="L653" s="12">
        <f t="shared" si="61"/>
        <v>41986.017488425925</v>
      </c>
      <c r="M653" t="b">
        <v>0</v>
      </c>
      <c r="N653">
        <v>105</v>
      </c>
      <c r="O653" t="b">
        <v>1</v>
      </c>
      <c r="P653" t="s">
        <v>8273</v>
      </c>
      <c r="Q653" s="5">
        <f t="shared" si="62"/>
        <v>1.00528</v>
      </c>
      <c r="R653" s="6">
        <f t="shared" si="63"/>
        <v>239.35238095238094</v>
      </c>
      <c r="S653" t="str">
        <f t="shared" si="64"/>
        <v>technology</v>
      </c>
      <c r="T653" t="str">
        <f t="shared" si="65"/>
        <v>wearables</v>
      </c>
    </row>
    <row r="654" spans="1:20" ht="60" x14ac:dyDescent="0.25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s="12">
        <f t="shared" si="60"/>
        <v>42675.690393518518</v>
      </c>
      <c r="L654" s="12">
        <f t="shared" si="61"/>
        <v>42705.732060185182</v>
      </c>
      <c r="M654" t="b">
        <v>0</v>
      </c>
      <c r="N654">
        <v>28</v>
      </c>
      <c r="O654" t="b">
        <v>1</v>
      </c>
      <c r="P654" t="s">
        <v>8273</v>
      </c>
      <c r="Q654" s="5">
        <f t="shared" si="62"/>
        <v>1.0046666666666666</v>
      </c>
      <c r="R654" s="6">
        <f t="shared" si="63"/>
        <v>107.64285714285714</v>
      </c>
      <c r="S654" t="str">
        <f t="shared" si="64"/>
        <v>technology</v>
      </c>
      <c r="T654" t="str">
        <f t="shared" si="65"/>
        <v>wearables</v>
      </c>
    </row>
    <row r="655" spans="1:20" ht="60" x14ac:dyDescent="0.25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s="12">
        <f t="shared" si="60"/>
        <v>42199.618518518517</v>
      </c>
      <c r="L655" s="12">
        <f t="shared" si="61"/>
        <v>42236.618518518517</v>
      </c>
      <c r="M655" t="b">
        <v>0</v>
      </c>
      <c r="N655">
        <v>1107</v>
      </c>
      <c r="O655" t="b">
        <v>1</v>
      </c>
      <c r="P655" t="s">
        <v>8273</v>
      </c>
      <c r="Q655" s="5">
        <f t="shared" si="62"/>
        <v>1.4144600000000001</v>
      </c>
      <c r="R655" s="6">
        <f t="shared" si="63"/>
        <v>95.830623306233065</v>
      </c>
      <c r="S655" t="str">
        <f t="shared" si="64"/>
        <v>technology</v>
      </c>
      <c r="T655" t="str">
        <f t="shared" si="65"/>
        <v>wearables</v>
      </c>
    </row>
    <row r="656" spans="1:20" ht="60" x14ac:dyDescent="0.25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s="12">
        <f t="shared" si="60"/>
        <v>42163.957326388889</v>
      </c>
      <c r="L656" s="12">
        <f t="shared" si="61"/>
        <v>42193.957326388889</v>
      </c>
      <c r="M656" t="b">
        <v>0</v>
      </c>
      <c r="N656">
        <v>1013</v>
      </c>
      <c r="O656" t="b">
        <v>1</v>
      </c>
      <c r="P656" t="s">
        <v>8273</v>
      </c>
      <c r="Q656" s="5">
        <f t="shared" si="62"/>
        <v>2.6729166666666666</v>
      </c>
      <c r="R656" s="6">
        <f t="shared" si="63"/>
        <v>31.663376110562684</v>
      </c>
      <c r="S656" t="str">
        <f t="shared" si="64"/>
        <v>technology</v>
      </c>
      <c r="T656" t="str">
        <f t="shared" si="65"/>
        <v>wearables</v>
      </c>
    </row>
    <row r="657" spans="1:20" ht="45" x14ac:dyDescent="0.25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s="12">
        <f t="shared" si="60"/>
        <v>42045.957314814819</v>
      </c>
      <c r="L657" s="12">
        <f t="shared" si="61"/>
        <v>42075.915648148148</v>
      </c>
      <c r="M657" t="b">
        <v>0</v>
      </c>
      <c r="N657">
        <v>274</v>
      </c>
      <c r="O657" t="b">
        <v>1</v>
      </c>
      <c r="P657" t="s">
        <v>8273</v>
      </c>
      <c r="Q657" s="5">
        <f t="shared" si="62"/>
        <v>1.4688749999999999</v>
      </c>
      <c r="R657" s="6">
        <f t="shared" si="63"/>
        <v>42.886861313868614</v>
      </c>
      <c r="S657" t="str">
        <f t="shared" si="64"/>
        <v>technology</v>
      </c>
      <c r="T657" t="str">
        <f t="shared" si="65"/>
        <v>wearables</v>
      </c>
    </row>
    <row r="658" spans="1:20" ht="60" x14ac:dyDescent="0.25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s="12">
        <f t="shared" si="60"/>
        <v>42417.804618055554</v>
      </c>
      <c r="L658" s="12">
        <f t="shared" si="61"/>
        <v>42477.762951388882</v>
      </c>
      <c r="M658" t="b">
        <v>0</v>
      </c>
      <c r="N658">
        <v>87</v>
      </c>
      <c r="O658" t="b">
        <v>1</v>
      </c>
      <c r="P658" t="s">
        <v>8273</v>
      </c>
      <c r="Q658" s="5">
        <f t="shared" si="62"/>
        <v>2.1356000000000002</v>
      </c>
      <c r="R658" s="6">
        <f t="shared" si="63"/>
        <v>122.73563218390805</v>
      </c>
      <c r="S658" t="str">
        <f t="shared" si="64"/>
        <v>technology</v>
      </c>
      <c r="T658" t="str">
        <f t="shared" si="65"/>
        <v>wearables</v>
      </c>
    </row>
    <row r="659" spans="1:20" ht="60" x14ac:dyDescent="0.25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s="12">
        <f t="shared" si="60"/>
        <v>42331.84574074074</v>
      </c>
      <c r="L659" s="12">
        <f t="shared" si="61"/>
        <v>42361.84574074074</v>
      </c>
      <c r="M659" t="b">
        <v>0</v>
      </c>
      <c r="N659">
        <v>99</v>
      </c>
      <c r="O659" t="b">
        <v>1</v>
      </c>
      <c r="P659" t="s">
        <v>8273</v>
      </c>
      <c r="Q659" s="5">
        <f t="shared" si="62"/>
        <v>1.2569999999999999</v>
      </c>
      <c r="R659" s="6">
        <f t="shared" si="63"/>
        <v>190.45454545454547</v>
      </c>
      <c r="S659" t="str">
        <f t="shared" si="64"/>
        <v>technology</v>
      </c>
      <c r="T659" t="str">
        <f t="shared" si="65"/>
        <v>wearables</v>
      </c>
    </row>
    <row r="660" spans="1:20" ht="60" x14ac:dyDescent="0.25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s="12">
        <f t="shared" si="60"/>
        <v>42179.160752314812</v>
      </c>
      <c r="L660" s="12">
        <f t="shared" si="61"/>
        <v>42211.75</v>
      </c>
      <c r="M660" t="b">
        <v>0</v>
      </c>
      <c r="N660">
        <v>276</v>
      </c>
      <c r="O660" t="b">
        <v>1</v>
      </c>
      <c r="P660" t="s">
        <v>8273</v>
      </c>
      <c r="Q660" s="5">
        <f t="shared" si="62"/>
        <v>1.0446206037108834</v>
      </c>
      <c r="R660" s="6">
        <f t="shared" si="63"/>
        <v>109.33695652173913</v>
      </c>
      <c r="S660" t="str">
        <f t="shared" si="64"/>
        <v>technology</v>
      </c>
      <c r="T660" t="str">
        <f t="shared" si="65"/>
        <v>wearables</v>
      </c>
    </row>
    <row r="661" spans="1:20" x14ac:dyDescent="0.25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s="12">
        <f t="shared" si="60"/>
        <v>42209.593692129631</v>
      </c>
      <c r="L661" s="12">
        <f t="shared" si="61"/>
        <v>42239.593692129631</v>
      </c>
      <c r="M661" t="b">
        <v>0</v>
      </c>
      <c r="N661">
        <v>21</v>
      </c>
      <c r="O661" t="b">
        <v>1</v>
      </c>
      <c r="P661" t="s">
        <v>8273</v>
      </c>
      <c r="Q661" s="5">
        <f t="shared" si="62"/>
        <v>1.0056666666666667</v>
      </c>
      <c r="R661" s="6">
        <f t="shared" si="63"/>
        <v>143.66666666666666</v>
      </c>
      <c r="S661" t="str">
        <f t="shared" si="64"/>
        <v>technology</v>
      </c>
      <c r="T661" t="str">
        <f t="shared" si="65"/>
        <v>wearables</v>
      </c>
    </row>
    <row r="662" spans="1:20" ht="60" x14ac:dyDescent="0.25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s="12">
        <f t="shared" si="60"/>
        <v>41922.741655092592</v>
      </c>
      <c r="L662" s="12">
        <f t="shared" si="61"/>
        <v>41952.783321759263</v>
      </c>
      <c r="M662" t="b">
        <v>0</v>
      </c>
      <c r="N662">
        <v>18</v>
      </c>
      <c r="O662" t="b">
        <v>0</v>
      </c>
      <c r="P662" t="s">
        <v>8273</v>
      </c>
      <c r="Q662" s="5">
        <f t="shared" si="62"/>
        <v>3.058E-2</v>
      </c>
      <c r="R662" s="6">
        <f t="shared" si="63"/>
        <v>84.944444444444443</v>
      </c>
      <c r="S662" t="str">
        <f t="shared" si="64"/>
        <v>technology</v>
      </c>
      <c r="T662" t="str">
        <f t="shared" si="65"/>
        <v>wearables</v>
      </c>
    </row>
    <row r="663" spans="1:20" ht="45" x14ac:dyDescent="0.25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s="12">
        <f t="shared" si="60"/>
        <v>42636.645358796297</v>
      </c>
      <c r="L663" s="12">
        <f t="shared" si="61"/>
        <v>42666.645358796297</v>
      </c>
      <c r="M663" t="b">
        <v>0</v>
      </c>
      <c r="N663">
        <v>9</v>
      </c>
      <c r="O663" t="b">
        <v>0</v>
      </c>
      <c r="P663" t="s">
        <v>8273</v>
      </c>
      <c r="Q663" s="5">
        <f t="shared" si="62"/>
        <v>9.4999999999999998E-3</v>
      </c>
      <c r="R663" s="6">
        <f t="shared" si="63"/>
        <v>10.555555555555555</v>
      </c>
      <c r="S663" t="str">
        <f t="shared" si="64"/>
        <v>technology</v>
      </c>
      <c r="T663" t="str">
        <f t="shared" si="65"/>
        <v>wearables</v>
      </c>
    </row>
    <row r="664" spans="1:20" ht="45" x14ac:dyDescent="0.25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s="12">
        <f t="shared" si="60"/>
        <v>41990.438043981485</v>
      </c>
      <c r="L664" s="12">
        <f t="shared" si="61"/>
        <v>42020.438043981485</v>
      </c>
      <c r="M664" t="b">
        <v>0</v>
      </c>
      <c r="N664">
        <v>4</v>
      </c>
      <c r="O664" t="b">
        <v>0</v>
      </c>
      <c r="P664" t="s">
        <v>8273</v>
      </c>
      <c r="Q664" s="5">
        <f t="shared" si="62"/>
        <v>4.0000000000000001E-3</v>
      </c>
      <c r="R664" s="6">
        <f t="shared" si="63"/>
        <v>39</v>
      </c>
      <c r="S664" t="str">
        <f t="shared" si="64"/>
        <v>technology</v>
      </c>
      <c r="T664" t="str">
        <f t="shared" si="65"/>
        <v>wearables</v>
      </c>
    </row>
    <row r="665" spans="1:20" ht="60" x14ac:dyDescent="0.25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s="12">
        <f t="shared" si="60"/>
        <v>42173.843240740738</v>
      </c>
      <c r="L665" s="12">
        <f t="shared" si="61"/>
        <v>42203.843240740738</v>
      </c>
      <c r="M665" t="b">
        <v>0</v>
      </c>
      <c r="N665">
        <v>7</v>
      </c>
      <c r="O665" t="b">
        <v>0</v>
      </c>
      <c r="P665" t="s">
        <v>8273</v>
      </c>
      <c r="Q665" s="5">
        <f t="shared" si="62"/>
        <v>3.5000000000000001E-3</v>
      </c>
      <c r="R665" s="6">
        <f t="shared" si="63"/>
        <v>100</v>
      </c>
      <c r="S665" t="str">
        <f t="shared" si="64"/>
        <v>technology</v>
      </c>
      <c r="T665" t="str">
        <f t="shared" si="65"/>
        <v>wearables</v>
      </c>
    </row>
    <row r="666" spans="1:20" ht="60" x14ac:dyDescent="0.25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s="12">
        <f t="shared" si="60"/>
        <v>42077.666377314818</v>
      </c>
      <c r="L666" s="12">
        <f t="shared" si="61"/>
        <v>42107.666377314818</v>
      </c>
      <c r="M666" t="b">
        <v>0</v>
      </c>
      <c r="N666">
        <v>29</v>
      </c>
      <c r="O666" t="b">
        <v>0</v>
      </c>
      <c r="P666" t="s">
        <v>8273</v>
      </c>
      <c r="Q666" s="5">
        <f t="shared" si="62"/>
        <v>7.5333333333333335E-2</v>
      </c>
      <c r="R666" s="6">
        <f t="shared" si="63"/>
        <v>31.172413793103448</v>
      </c>
      <c r="S666" t="str">
        <f t="shared" si="64"/>
        <v>technology</v>
      </c>
      <c r="T666" t="str">
        <f t="shared" si="65"/>
        <v>wearables</v>
      </c>
    </row>
    <row r="667" spans="1:20" ht="60" x14ac:dyDescent="0.25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s="12">
        <f t="shared" si="60"/>
        <v>42688.711354166662</v>
      </c>
      <c r="L667" s="12">
        <f t="shared" si="61"/>
        <v>42748.711354166662</v>
      </c>
      <c r="M667" t="b">
        <v>0</v>
      </c>
      <c r="N667">
        <v>12</v>
      </c>
      <c r="O667" t="b">
        <v>0</v>
      </c>
      <c r="P667" t="s">
        <v>8273</v>
      </c>
      <c r="Q667" s="5">
        <f t="shared" si="62"/>
        <v>0.18640000000000001</v>
      </c>
      <c r="R667" s="6">
        <f t="shared" si="63"/>
        <v>155.33333333333334</v>
      </c>
      <c r="S667" t="str">
        <f t="shared" si="64"/>
        <v>technology</v>
      </c>
      <c r="T667" t="str">
        <f t="shared" si="65"/>
        <v>wearables</v>
      </c>
    </row>
    <row r="668" spans="1:20" ht="60" x14ac:dyDescent="0.25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s="12">
        <f t="shared" si="60"/>
        <v>41838.832152777781</v>
      </c>
      <c r="L668" s="12">
        <f t="shared" si="61"/>
        <v>41868.832152777781</v>
      </c>
      <c r="M668" t="b">
        <v>0</v>
      </c>
      <c r="N668">
        <v>4</v>
      </c>
      <c r="O668" t="b">
        <v>0</v>
      </c>
      <c r="P668" t="s">
        <v>8273</v>
      </c>
      <c r="Q668" s="5">
        <f t="shared" si="62"/>
        <v>4.0000000000000003E-5</v>
      </c>
      <c r="R668" s="6">
        <f t="shared" si="63"/>
        <v>2</v>
      </c>
      <c r="S668" t="str">
        <f t="shared" si="64"/>
        <v>technology</v>
      </c>
      <c r="T668" t="str">
        <f t="shared" si="65"/>
        <v>wearables</v>
      </c>
    </row>
    <row r="669" spans="1:20" ht="60" x14ac:dyDescent="0.25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s="12">
        <f t="shared" si="60"/>
        <v>42632.373414351852</v>
      </c>
      <c r="L669" s="12">
        <f t="shared" si="61"/>
        <v>42672.373414351852</v>
      </c>
      <c r="M669" t="b">
        <v>0</v>
      </c>
      <c r="N669">
        <v>28</v>
      </c>
      <c r="O669" t="b">
        <v>0</v>
      </c>
      <c r="P669" t="s">
        <v>8273</v>
      </c>
      <c r="Q669" s="5">
        <f t="shared" si="62"/>
        <v>0.1002</v>
      </c>
      <c r="R669" s="6">
        <f t="shared" si="63"/>
        <v>178.92857142857142</v>
      </c>
      <c r="S669" t="str">
        <f t="shared" si="64"/>
        <v>technology</v>
      </c>
      <c r="T669" t="str">
        <f t="shared" si="65"/>
        <v>wearables</v>
      </c>
    </row>
    <row r="670" spans="1:20" ht="45" x14ac:dyDescent="0.25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s="12">
        <f t="shared" si="60"/>
        <v>42090.831273148149</v>
      </c>
      <c r="L670" s="12">
        <f t="shared" si="61"/>
        <v>42135.831273148149</v>
      </c>
      <c r="M670" t="b">
        <v>0</v>
      </c>
      <c r="N670">
        <v>25</v>
      </c>
      <c r="O670" t="b">
        <v>0</v>
      </c>
      <c r="P670" t="s">
        <v>8273</v>
      </c>
      <c r="Q670" s="5">
        <f t="shared" si="62"/>
        <v>4.5600000000000002E-2</v>
      </c>
      <c r="R670" s="6">
        <f t="shared" si="63"/>
        <v>27.36</v>
      </c>
      <c r="S670" t="str">
        <f t="shared" si="64"/>
        <v>technology</v>
      </c>
      <c r="T670" t="str">
        <f t="shared" si="65"/>
        <v>wearables</v>
      </c>
    </row>
    <row r="671" spans="1:20" ht="60" x14ac:dyDescent="0.25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s="12">
        <f t="shared" si="60"/>
        <v>42527.625671296293</v>
      </c>
      <c r="L671" s="12">
        <f t="shared" si="61"/>
        <v>42557.625671296293</v>
      </c>
      <c r="M671" t="b">
        <v>0</v>
      </c>
      <c r="N671">
        <v>28</v>
      </c>
      <c r="O671" t="b">
        <v>0</v>
      </c>
      <c r="P671" t="s">
        <v>8273</v>
      </c>
      <c r="Q671" s="5">
        <f t="shared" si="62"/>
        <v>0.21507499999999999</v>
      </c>
      <c r="R671" s="6">
        <f t="shared" si="63"/>
        <v>1536.25</v>
      </c>
      <c r="S671" t="str">
        <f t="shared" si="64"/>
        <v>technology</v>
      </c>
      <c r="T671" t="str">
        <f t="shared" si="65"/>
        <v>wearables</v>
      </c>
    </row>
    <row r="672" spans="1:20" ht="60" x14ac:dyDescent="0.25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s="12">
        <f t="shared" si="60"/>
        <v>42506.709722222222</v>
      </c>
      <c r="L672" s="12">
        <f t="shared" si="61"/>
        <v>42540.340277777781</v>
      </c>
      <c r="M672" t="b">
        <v>0</v>
      </c>
      <c r="N672">
        <v>310</v>
      </c>
      <c r="O672" t="b">
        <v>0</v>
      </c>
      <c r="P672" t="s">
        <v>8273</v>
      </c>
      <c r="Q672" s="5">
        <f t="shared" si="62"/>
        <v>0.29276666666666668</v>
      </c>
      <c r="R672" s="6">
        <f t="shared" si="63"/>
        <v>84.99677419354839</v>
      </c>
      <c r="S672" t="str">
        <f t="shared" si="64"/>
        <v>technology</v>
      </c>
      <c r="T672" t="str">
        <f t="shared" si="65"/>
        <v>wearables</v>
      </c>
    </row>
    <row r="673" spans="1:20" ht="60" x14ac:dyDescent="0.25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s="12">
        <f t="shared" si="60"/>
        <v>41984.692731481482</v>
      </c>
      <c r="L673" s="12">
        <f t="shared" si="61"/>
        <v>42018.166666666672</v>
      </c>
      <c r="M673" t="b">
        <v>0</v>
      </c>
      <c r="N673">
        <v>15</v>
      </c>
      <c r="O673" t="b">
        <v>0</v>
      </c>
      <c r="P673" t="s">
        <v>8273</v>
      </c>
      <c r="Q673" s="5">
        <f t="shared" si="62"/>
        <v>0.39426666666666665</v>
      </c>
      <c r="R673" s="6">
        <f t="shared" si="63"/>
        <v>788.5333333333333</v>
      </c>
      <c r="S673" t="str">
        <f t="shared" si="64"/>
        <v>technology</v>
      </c>
      <c r="T673" t="str">
        <f t="shared" si="65"/>
        <v>wearables</v>
      </c>
    </row>
    <row r="674" spans="1:20" ht="60" x14ac:dyDescent="0.25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s="12">
        <f t="shared" si="60"/>
        <v>41974.219490740739</v>
      </c>
      <c r="L674" s="12">
        <f t="shared" si="61"/>
        <v>42005.207638888889</v>
      </c>
      <c r="M674" t="b">
        <v>0</v>
      </c>
      <c r="N674">
        <v>215</v>
      </c>
      <c r="O674" t="b">
        <v>0</v>
      </c>
      <c r="P674" t="s">
        <v>8273</v>
      </c>
      <c r="Q674" s="5">
        <f t="shared" si="62"/>
        <v>0.21628</v>
      </c>
      <c r="R674" s="6">
        <f t="shared" si="63"/>
        <v>50.29767441860465</v>
      </c>
      <c r="S674" t="str">
        <f t="shared" si="64"/>
        <v>technology</v>
      </c>
      <c r="T674" t="str">
        <f t="shared" si="65"/>
        <v>wearables</v>
      </c>
    </row>
    <row r="675" spans="1:20" ht="60" x14ac:dyDescent="0.25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s="12">
        <f t="shared" si="60"/>
        <v>41838.840474537035</v>
      </c>
      <c r="L675" s="12">
        <f t="shared" si="61"/>
        <v>41883.840474537035</v>
      </c>
      <c r="M675" t="b">
        <v>0</v>
      </c>
      <c r="N675">
        <v>3</v>
      </c>
      <c r="O675" t="b">
        <v>0</v>
      </c>
      <c r="P675" t="s">
        <v>8273</v>
      </c>
      <c r="Q675" s="5">
        <f t="shared" si="62"/>
        <v>2.0500000000000002E-3</v>
      </c>
      <c r="R675" s="6">
        <f t="shared" si="63"/>
        <v>68.333333333333329</v>
      </c>
      <c r="S675" t="str">
        <f t="shared" si="64"/>
        <v>technology</v>
      </c>
      <c r="T675" t="str">
        <f t="shared" si="65"/>
        <v>wearables</v>
      </c>
    </row>
    <row r="676" spans="1:20" ht="30" x14ac:dyDescent="0.25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s="12">
        <f t="shared" si="60"/>
        <v>41803.116053240738</v>
      </c>
      <c r="L676" s="12">
        <f t="shared" si="61"/>
        <v>41863.116053240738</v>
      </c>
      <c r="M676" t="b">
        <v>0</v>
      </c>
      <c r="N676">
        <v>2</v>
      </c>
      <c r="O676" t="b">
        <v>0</v>
      </c>
      <c r="P676" t="s">
        <v>8273</v>
      </c>
      <c r="Q676" s="5">
        <f t="shared" si="62"/>
        <v>2.9999999999999997E-4</v>
      </c>
      <c r="R676" s="6">
        <f t="shared" si="63"/>
        <v>7.5</v>
      </c>
      <c r="S676" t="str">
        <f t="shared" si="64"/>
        <v>technology</v>
      </c>
      <c r="T676" t="str">
        <f t="shared" si="65"/>
        <v>wearables</v>
      </c>
    </row>
    <row r="677" spans="1:20" ht="60" x14ac:dyDescent="0.25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s="12">
        <f t="shared" si="60"/>
        <v>41975.930601851855</v>
      </c>
      <c r="L677" s="12">
        <f t="shared" si="61"/>
        <v>42005.290972222225</v>
      </c>
      <c r="M677" t="b">
        <v>0</v>
      </c>
      <c r="N677">
        <v>26</v>
      </c>
      <c r="O677" t="b">
        <v>0</v>
      </c>
      <c r="P677" t="s">
        <v>8273</v>
      </c>
      <c r="Q677" s="5">
        <f t="shared" si="62"/>
        <v>0.14849999999999999</v>
      </c>
      <c r="R677" s="6">
        <f t="shared" si="63"/>
        <v>34.269230769230766</v>
      </c>
      <c r="S677" t="str">
        <f t="shared" si="64"/>
        <v>technology</v>
      </c>
      <c r="T677" t="str">
        <f t="shared" si="65"/>
        <v>wearables</v>
      </c>
    </row>
    <row r="678" spans="1:20" ht="60" x14ac:dyDescent="0.25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s="12">
        <f t="shared" si="60"/>
        <v>42012.768298611118</v>
      </c>
      <c r="L678" s="12">
        <f t="shared" si="61"/>
        <v>42042.768298611118</v>
      </c>
      <c r="M678" t="b">
        <v>0</v>
      </c>
      <c r="N678">
        <v>24</v>
      </c>
      <c r="O678" t="b">
        <v>0</v>
      </c>
      <c r="P678" t="s">
        <v>8273</v>
      </c>
      <c r="Q678" s="5">
        <f t="shared" si="62"/>
        <v>1.4710000000000001E-2</v>
      </c>
      <c r="R678" s="6">
        <f t="shared" si="63"/>
        <v>61.291666666666664</v>
      </c>
      <c r="S678" t="str">
        <f t="shared" si="64"/>
        <v>technology</v>
      </c>
      <c r="T678" t="str">
        <f t="shared" si="65"/>
        <v>wearables</v>
      </c>
    </row>
    <row r="679" spans="1:20" ht="75" x14ac:dyDescent="0.25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s="12">
        <f t="shared" si="60"/>
        <v>42504.403877314813</v>
      </c>
      <c r="L679" s="12">
        <f t="shared" si="61"/>
        <v>42549.403877314813</v>
      </c>
      <c r="M679" t="b">
        <v>0</v>
      </c>
      <c r="N679">
        <v>96</v>
      </c>
      <c r="O679" t="b">
        <v>0</v>
      </c>
      <c r="P679" t="s">
        <v>8273</v>
      </c>
      <c r="Q679" s="5">
        <f t="shared" si="62"/>
        <v>0.25584000000000001</v>
      </c>
      <c r="R679" s="6">
        <f t="shared" si="63"/>
        <v>133.25</v>
      </c>
      <c r="S679" t="str">
        <f t="shared" si="64"/>
        <v>technology</v>
      </c>
      <c r="T679" t="str">
        <f t="shared" si="65"/>
        <v>wearables</v>
      </c>
    </row>
    <row r="680" spans="1:20" ht="60" x14ac:dyDescent="0.25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s="12">
        <f t="shared" si="60"/>
        <v>42481.376597222217</v>
      </c>
      <c r="L680" s="12">
        <f t="shared" si="61"/>
        <v>42511.376597222217</v>
      </c>
      <c r="M680" t="b">
        <v>0</v>
      </c>
      <c r="N680">
        <v>17</v>
      </c>
      <c r="O680" t="b">
        <v>0</v>
      </c>
      <c r="P680" t="s">
        <v>8273</v>
      </c>
      <c r="Q680" s="5">
        <f t="shared" si="62"/>
        <v>3.8206896551724136E-2</v>
      </c>
      <c r="R680" s="6">
        <f t="shared" si="63"/>
        <v>65.17647058823529</v>
      </c>
      <c r="S680" t="str">
        <f t="shared" si="64"/>
        <v>technology</v>
      </c>
      <c r="T680" t="str">
        <f t="shared" si="65"/>
        <v>wearables</v>
      </c>
    </row>
    <row r="681" spans="1:20" ht="60" x14ac:dyDescent="0.25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s="12">
        <f t="shared" si="60"/>
        <v>42556.695706018523</v>
      </c>
      <c r="L681" s="12">
        <f t="shared" si="61"/>
        <v>42616.695706018523</v>
      </c>
      <c r="M681" t="b">
        <v>0</v>
      </c>
      <c r="N681">
        <v>94</v>
      </c>
      <c r="O681" t="b">
        <v>0</v>
      </c>
      <c r="P681" t="s">
        <v>8273</v>
      </c>
      <c r="Q681" s="5">
        <f t="shared" si="62"/>
        <v>0.15485964912280703</v>
      </c>
      <c r="R681" s="6">
        <f t="shared" si="63"/>
        <v>93.90425531914893</v>
      </c>
      <c r="S681" t="str">
        <f t="shared" si="64"/>
        <v>technology</v>
      </c>
      <c r="T681" t="str">
        <f t="shared" si="65"/>
        <v>wearables</v>
      </c>
    </row>
    <row r="682" spans="1:20" ht="60" x14ac:dyDescent="0.25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s="12">
        <f t="shared" si="60"/>
        <v>41864.501516203702</v>
      </c>
      <c r="L682" s="12">
        <f t="shared" si="61"/>
        <v>41899.501516203702</v>
      </c>
      <c r="M682" t="b">
        <v>0</v>
      </c>
      <c r="N682">
        <v>129</v>
      </c>
      <c r="O682" t="b">
        <v>0</v>
      </c>
      <c r="P682" t="s">
        <v>8273</v>
      </c>
      <c r="Q682" s="5">
        <f t="shared" si="62"/>
        <v>0.25912000000000002</v>
      </c>
      <c r="R682" s="6">
        <f t="shared" si="63"/>
        <v>150.65116279069767</v>
      </c>
      <c r="S682" t="str">
        <f t="shared" si="64"/>
        <v>technology</v>
      </c>
      <c r="T682" t="str">
        <f t="shared" si="65"/>
        <v>wearables</v>
      </c>
    </row>
    <row r="683" spans="1:20" ht="60" x14ac:dyDescent="0.25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s="12">
        <f t="shared" si="60"/>
        <v>42639.805601851855</v>
      </c>
      <c r="L683" s="12">
        <f t="shared" si="61"/>
        <v>42669.805601851855</v>
      </c>
      <c r="M683" t="b">
        <v>0</v>
      </c>
      <c r="N683">
        <v>1</v>
      </c>
      <c r="O683" t="b">
        <v>0</v>
      </c>
      <c r="P683" t="s">
        <v>8273</v>
      </c>
      <c r="Q683" s="5">
        <f t="shared" si="62"/>
        <v>4.0000000000000002E-4</v>
      </c>
      <c r="R683" s="6">
        <f t="shared" si="63"/>
        <v>1</v>
      </c>
      <c r="S683" t="str">
        <f t="shared" si="64"/>
        <v>technology</v>
      </c>
      <c r="T683" t="str">
        <f t="shared" si="65"/>
        <v>wearables</v>
      </c>
    </row>
    <row r="684" spans="1:20" ht="45" x14ac:dyDescent="0.25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s="12">
        <f t="shared" si="60"/>
        <v>42778.765300925923</v>
      </c>
      <c r="L684" s="12">
        <f t="shared" si="61"/>
        <v>42808.723634259266</v>
      </c>
      <c r="M684" t="b">
        <v>0</v>
      </c>
      <c r="N684">
        <v>4</v>
      </c>
      <c r="O684" t="b">
        <v>0</v>
      </c>
      <c r="P684" t="s">
        <v>8273</v>
      </c>
      <c r="Q684" s="5">
        <f t="shared" si="62"/>
        <v>1.06E-3</v>
      </c>
      <c r="R684" s="6">
        <f t="shared" si="63"/>
        <v>13.25</v>
      </c>
      <c r="S684" t="str">
        <f t="shared" si="64"/>
        <v>technology</v>
      </c>
      <c r="T684" t="str">
        <f t="shared" si="65"/>
        <v>wearables</v>
      </c>
    </row>
    <row r="685" spans="1:20" ht="60" x14ac:dyDescent="0.25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s="12">
        <f t="shared" si="60"/>
        <v>42634.900046296301</v>
      </c>
      <c r="L685" s="12">
        <f t="shared" si="61"/>
        <v>42674.900046296301</v>
      </c>
      <c r="M685" t="b">
        <v>0</v>
      </c>
      <c r="N685">
        <v>3</v>
      </c>
      <c r="O685" t="b">
        <v>0</v>
      </c>
      <c r="P685" t="s">
        <v>8273</v>
      </c>
      <c r="Q685" s="5">
        <f t="shared" si="62"/>
        <v>8.5142857142857138E-3</v>
      </c>
      <c r="R685" s="6">
        <f t="shared" si="63"/>
        <v>99.333333333333329</v>
      </c>
      <c r="S685" t="str">
        <f t="shared" si="64"/>
        <v>technology</v>
      </c>
      <c r="T685" t="str">
        <f t="shared" si="65"/>
        <v>wearables</v>
      </c>
    </row>
    <row r="686" spans="1:20" ht="30" x14ac:dyDescent="0.25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s="12">
        <f t="shared" si="60"/>
        <v>41809.473275462966</v>
      </c>
      <c r="L686" s="12">
        <f t="shared" si="61"/>
        <v>41845.125</v>
      </c>
      <c r="M686" t="b">
        <v>0</v>
      </c>
      <c r="N686">
        <v>135</v>
      </c>
      <c r="O686" t="b">
        <v>0</v>
      </c>
      <c r="P686" t="s">
        <v>8273</v>
      </c>
      <c r="Q686" s="5">
        <f t="shared" si="62"/>
        <v>7.4837500000000001E-2</v>
      </c>
      <c r="R686" s="6">
        <f t="shared" si="63"/>
        <v>177.39259259259259</v>
      </c>
      <c r="S686" t="str">
        <f t="shared" si="64"/>
        <v>technology</v>
      </c>
      <c r="T686" t="str">
        <f t="shared" si="65"/>
        <v>wearables</v>
      </c>
    </row>
    <row r="687" spans="1:20" ht="60" x14ac:dyDescent="0.25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s="12">
        <f t="shared" si="60"/>
        <v>41971.866574074069</v>
      </c>
      <c r="L687" s="12">
        <f t="shared" si="61"/>
        <v>42016.866574074069</v>
      </c>
      <c r="M687" t="b">
        <v>0</v>
      </c>
      <c r="N687">
        <v>10</v>
      </c>
      <c r="O687" t="b">
        <v>0</v>
      </c>
      <c r="P687" t="s">
        <v>8273</v>
      </c>
      <c r="Q687" s="5">
        <f t="shared" si="62"/>
        <v>0.27650000000000002</v>
      </c>
      <c r="R687" s="6">
        <f t="shared" si="63"/>
        <v>55.3</v>
      </c>
      <c r="S687" t="str">
        <f t="shared" si="64"/>
        <v>technology</v>
      </c>
      <c r="T687" t="str">
        <f t="shared" si="65"/>
        <v>wearables</v>
      </c>
    </row>
    <row r="688" spans="1:20" ht="60" x14ac:dyDescent="0.25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s="12">
        <f t="shared" si="60"/>
        <v>42189.673263888893</v>
      </c>
      <c r="L688" s="12">
        <f t="shared" si="61"/>
        <v>42219.673263888893</v>
      </c>
      <c r="M688" t="b">
        <v>0</v>
      </c>
      <c r="N688">
        <v>0</v>
      </c>
      <c r="O688" t="b">
        <v>0</v>
      </c>
      <c r="P688" t="s">
        <v>8273</v>
      </c>
      <c r="Q688" s="5">
        <f t="shared" si="62"/>
        <v>0</v>
      </c>
      <c r="R688" s="6" t="e">
        <f t="shared" si="63"/>
        <v>#DIV/0!</v>
      </c>
      <c r="S688" t="str">
        <f t="shared" si="64"/>
        <v>technology</v>
      </c>
      <c r="T688" t="str">
        <f t="shared" si="65"/>
        <v>wearables</v>
      </c>
    </row>
    <row r="689" spans="1:20" ht="60" x14ac:dyDescent="0.25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s="12">
        <f t="shared" si="60"/>
        <v>42711.750613425931</v>
      </c>
      <c r="L689" s="12">
        <f t="shared" si="61"/>
        <v>42771.750613425931</v>
      </c>
      <c r="M689" t="b">
        <v>0</v>
      </c>
      <c r="N689">
        <v>6</v>
      </c>
      <c r="O689" t="b">
        <v>0</v>
      </c>
      <c r="P689" t="s">
        <v>8273</v>
      </c>
      <c r="Q689" s="5">
        <f t="shared" si="62"/>
        <v>3.5499999999999997E-2</v>
      </c>
      <c r="R689" s="6">
        <f t="shared" si="63"/>
        <v>591.66666666666663</v>
      </c>
      <c r="S689" t="str">
        <f t="shared" si="64"/>
        <v>technology</v>
      </c>
      <c r="T689" t="str">
        <f t="shared" si="65"/>
        <v>wearables</v>
      </c>
    </row>
    <row r="690" spans="1:20" ht="60" x14ac:dyDescent="0.25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s="12">
        <f t="shared" si="60"/>
        <v>42262.104780092588</v>
      </c>
      <c r="L690" s="12">
        <f t="shared" si="61"/>
        <v>42292.104780092588</v>
      </c>
      <c r="M690" t="b">
        <v>0</v>
      </c>
      <c r="N690">
        <v>36</v>
      </c>
      <c r="O690" t="b">
        <v>0</v>
      </c>
      <c r="P690" t="s">
        <v>8273</v>
      </c>
      <c r="Q690" s="5">
        <f t="shared" si="62"/>
        <v>0.72989999999999999</v>
      </c>
      <c r="R690" s="6">
        <f t="shared" si="63"/>
        <v>405.5</v>
      </c>
      <c r="S690" t="str">
        <f t="shared" si="64"/>
        <v>technology</v>
      </c>
      <c r="T690" t="str">
        <f t="shared" si="65"/>
        <v>wearables</v>
      </c>
    </row>
    <row r="691" spans="1:20" ht="60" x14ac:dyDescent="0.25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s="12">
        <f t="shared" si="60"/>
        <v>42675.66778935185</v>
      </c>
      <c r="L691" s="12">
        <f t="shared" si="61"/>
        <v>42712.207638888889</v>
      </c>
      <c r="M691" t="b">
        <v>0</v>
      </c>
      <c r="N691">
        <v>336</v>
      </c>
      <c r="O691" t="b">
        <v>0</v>
      </c>
      <c r="P691" t="s">
        <v>8273</v>
      </c>
      <c r="Q691" s="5">
        <f t="shared" si="62"/>
        <v>0.57648750000000004</v>
      </c>
      <c r="R691" s="6">
        <f t="shared" si="63"/>
        <v>343.14732142857144</v>
      </c>
      <c r="S691" t="str">
        <f t="shared" si="64"/>
        <v>technology</v>
      </c>
      <c r="T691" t="str">
        <f t="shared" si="65"/>
        <v>wearables</v>
      </c>
    </row>
    <row r="692" spans="1:20" ht="30" x14ac:dyDescent="0.25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s="12">
        <f t="shared" si="60"/>
        <v>42579.634733796294</v>
      </c>
      <c r="L692" s="12">
        <f t="shared" si="61"/>
        <v>42622.25</v>
      </c>
      <c r="M692" t="b">
        <v>0</v>
      </c>
      <c r="N692">
        <v>34</v>
      </c>
      <c r="O692" t="b">
        <v>0</v>
      </c>
      <c r="P692" t="s">
        <v>8273</v>
      </c>
      <c r="Q692" s="5">
        <f t="shared" si="62"/>
        <v>0.1234</v>
      </c>
      <c r="R692" s="6">
        <f t="shared" si="63"/>
        <v>72.588235294117652</v>
      </c>
      <c r="S692" t="str">
        <f t="shared" si="64"/>
        <v>technology</v>
      </c>
      <c r="T692" t="str">
        <f t="shared" si="65"/>
        <v>wearables</v>
      </c>
    </row>
    <row r="693" spans="1:20" ht="45" x14ac:dyDescent="0.25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s="12">
        <f t="shared" si="60"/>
        <v>42158.028310185182</v>
      </c>
      <c r="L693" s="12">
        <f t="shared" si="61"/>
        <v>42186.028310185182</v>
      </c>
      <c r="M693" t="b">
        <v>0</v>
      </c>
      <c r="N693">
        <v>10</v>
      </c>
      <c r="O693" t="b">
        <v>0</v>
      </c>
      <c r="P693" t="s">
        <v>8273</v>
      </c>
      <c r="Q693" s="5">
        <f t="shared" si="62"/>
        <v>5.1999999999999998E-3</v>
      </c>
      <c r="R693" s="6">
        <f t="shared" si="63"/>
        <v>26</v>
      </c>
      <c r="S693" t="str">
        <f t="shared" si="64"/>
        <v>technology</v>
      </c>
      <c r="T693" t="str">
        <f t="shared" si="65"/>
        <v>wearables</v>
      </c>
    </row>
    <row r="694" spans="1:20" ht="60" x14ac:dyDescent="0.25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s="12">
        <f t="shared" si="60"/>
        <v>42696.37572916667</v>
      </c>
      <c r="L694" s="12">
        <f t="shared" si="61"/>
        <v>42726.37572916667</v>
      </c>
      <c r="M694" t="b">
        <v>0</v>
      </c>
      <c r="N694">
        <v>201</v>
      </c>
      <c r="O694" t="b">
        <v>0</v>
      </c>
      <c r="P694" t="s">
        <v>8273</v>
      </c>
      <c r="Q694" s="5">
        <f t="shared" si="62"/>
        <v>6.5299999999999997E-2</v>
      </c>
      <c r="R694" s="6">
        <f t="shared" si="63"/>
        <v>6.4975124378109452</v>
      </c>
      <c r="S694" t="str">
        <f t="shared" si="64"/>
        <v>technology</v>
      </c>
      <c r="T694" t="str">
        <f t="shared" si="65"/>
        <v>wearables</v>
      </c>
    </row>
    <row r="695" spans="1:20" ht="45" x14ac:dyDescent="0.25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s="12">
        <f t="shared" si="60"/>
        <v>42094.808182870373</v>
      </c>
      <c r="L695" s="12">
        <f t="shared" si="61"/>
        <v>42124.808182870373</v>
      </c>
      <c r="M695" t="b">
        <v>0</v>
      </c>
      <c r="N695">
        <v>296</v>
      </c>
      <c r="O695" t="b">
        <v>0</v>
      </c>
      <c r="P695" t="s">
        <v>8273</v>
      </c>
      <c r="Q695" s="5">
        <f t="shared" si="62"/>
        <v>0.35338000000000003</v>
      </c>
      <c r="R695" s="6">
        <f t="shared" si="63"/>
        <v>119.38513513513513</v>
      </c>
      <c r="S695" t="str">
        <f t="shared" si="64"/>
        <v>technology</v>
      </c>
      <c r="T695" t="str">
        <f t="shared" si="65"/>
        <v>wearables</v>
      </c>
    </row>
    <row r="696" spans="1:20" ht="60" x14ac:dyDescent="0.25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s="12">
        <f t="shared" si="60"/>
        <v>42737.663877314815</v>
      </c>
      <c r="L696" s="12">
        <f t="shared" si="61"/>
        <v>42767.663877314815</v>
      </c>
      <c r="M696" t="b">
        <v>0</v>
      </c>
      <c r="N696">
        <v>7</v>
      </c>
      <c r="O696" t="b">
        <v>0</v>
      </c>
      <c r="P696" t="s">
        <v>8273</v>
      </c>
      <c r="Q696" s="5">
        <f t="shared" si="62"/>
        <v>3.933333333333333E-3</v>
      </c>
      <c r="R696" s="6">
        <f t="shared" si="63"/>
        <v>84.285714285714292</v>
      </c>
      <c r="S696" t="str">
        <f t="shared" si="64"/>
        <v>technology</v>
      </c>
      <c r="T696" t="str">
        <f t="shared" si="65"/>
        <v>wearables</v>
      </c>
    </row>
    <row r="697" spans="1:20" ht="60" x14ac:dyDescent="0.25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s="12">
        <f t="shared" si="60"/>
        <v>41913.521064814813</v>
      </c>
      <c r="L697" s="12">
        <f t="shared" si="61"/>
        <v>41943.521064814813</v>
      </c>
      <c r="M697" t="b">
        <v>0</v>
      </c>
      <c r="N697">
        <v>7</v>
      </c>
      <c r="O697" t="b">
        <v>0</v>
      </c>
      <c r="P697" t="s">
        <v>8273</v>
      </c>
      <c r="Q697" s="5">
        <f t="shared" si="62"/>
        <v>1.06E-2</v>
      </c>
      <c r="R697" s="6">
        <f t="shared" si="63"/>
        <v>90.857142857142861</v>
      </c>
      <c r="S697" t="str">
        <f t="shared" si="64"/>
        <v>technology</v>
      </c>
      <c r="T697" t="str">
        <f t="shared" si="65"/>
        <v>wearables</v>
      </c>
    </row>
    <row r="698" spans="1:20" ht="30" x14ac:dyDescent="0.25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s="12">
        <f t="shared" si="60"/>
        <v>41815.927106481482</v>
      </c>
      <c r="L698" s="12">
        <f t="shared" si="61"/>
        <v>41845.927106481482</v>
      </c>
      <c r="M698" t="b">
        <v>0</v>
      </c>
      <c r="N698">
        <v>1</v>
      </c>
      <c r="O698" t="b">
        <v>0</v>
      </c>
      <c r="P698" t="s">
        <v>8273</v>
      </c>
      <c r="Q698" s="5">
        <f t="shared" si="62"/>
        <v>5.7142857142857145E-6</v>
      </c>
      <c r="R698" s="6">
        <f t="shared" si="63"/>
        <v>1</v>
      </c>
      <c r="S698" t="str">
        <f t="shared" si="64"/>
        <v>technology</v>
      </c>
      <c r="T698" t="str">
        <f t="shared" si="65"/>
        <v>wearables</v>
      </c>
    </row>
    <row r="699" spans="1:20" ht="60" x14ac:dyDescent="0.25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s="12">
        <f t="shared" si="60"/>
        <v>42388.523020833338</v>
      </c>
      <c r="L699" s="12">
        <f t="shared" si="61"/>
        <v>42403.523020833338</v>
      </c>
      <c r="M699" t="b">
        <v>0</v>
      </c>
      <c r="N699">
        <v>114</v>
      </c>
      <c r="O699" t="b">
        <v>0</v>
      </c>
      <c r="P699" t="s">
        <v>8273</v>
      </c>
      <c r="Q699" s="5">
        <f t="shared" si="62"/>
        <v>0.46379999999999999</v>
      </c>
      <c r="R699" s="6">
        <f t="shared" si="63"/>
        <v>20.342105263157894</v>
      </c>
      <c r="S699" t="str">
        <f t="shared" si="64"/>
        <v>technology</v>
      </c>
      <c r="T699" t="str">
        <f t="shared" si="65"/>
        <v>wearables</v>
      </c>
    </row>
    <row r="700" spans="1:20" ht="60" x14ac:dyDescent="0.25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s="12">
        <f t="shared" si="60"/>
        <v>41866.931076388886</v>
      </c>
      <c r="L700" s="12">
        <f t="shared" si="61"/>
        <v>41900.083333333336</v>
      </c>
      <c r="M700" t="b">
        <v>0</v>
      </c>
      <c r="N700">
        <v>29</v>
      </c>
      <c r="O700" t="b">
        <v>0</v>
      </c>
      <c r="P700" t="s">
        <v>8273</v>
      </c>
      <c r="Q700" s="5">
        <f t="shared" si="62"/>
        <v>0.15390000000000001</v>
      </c>
      <c r="R700" s="6">
        <f t="shared" si="63"/>
        <v>530.68965517241384</v>
      </c>
      <c r="S700" t="str">
        <f t="shared" si="64"/>
        <v>technology</v>
      </c>
      <c r="T700" t="str">
        <f t="shared" si="65"/>
        <v>wearables</v>
      </c>
    </row>
    <row r="701" spans="1:20" ht="60" x14ac:dyDescent="0.25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s="12">
        <f t="shared" si="60"/>
        <v>41563.485509259262</v>
      </c>
      <c r="L701" s="12">
        <f t="shared" si="61"/>
        <v>41600.666666666664</v>
      </c>
      <c r="M701" t="b">
        <v>0</v>
      </c>
      <c r="N701">
        <v>890</v>
      </c>
      <c r="O701" t="b">
        <v>0</v>
      </c>
      <c r="P701" t="s">
        <v>8273</v>
      </c>
      <c r="Q701" s="5">
        <f t="shared" si="62"/>
        <v>0.824221076923077</v>
      </c>
      <c r="R701" s="6">
        <f t="shared" si="63"/>
        <v>120.39184269662923</v>
      </c>
      <c r="S701" t="str">
        <f t="shared" si="64"/>
        <v>technology</v>
      </c>
      <c r="T701" t="str">
        <f t="shared" si="65"/>
        <v>wearables</v>
      </c>
    </row>
    <row r="702" spans="1:20" ht="60" x14ac:dyDescent="0.25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s="12">
        <f t="shared" si="60"/>
        <v>42715.688437500001</v>
      </c>
      <c r="L702" s="12">
        <f t="shared" si="61"/>
        <v>42745.688437500001</v>
      </c>
      <c r="M702" t="b">
        <v>0</v>
      </c>
      <c r="N702">
        <v>31</v>
      </c>
      <c r="O702" t="b">
        <v>0</v>
      </c>
      <c r="P702" t="s">
        <v>8273</v>
      </c>
      <c r="Q702" s="5">
        <f t="shared" si="62"/>
        <v>2.6866666666666667E-2</v>
      </c>
      <c r="R702" s="6">
        <f t="shared" si="63"/>
        <v>13</v>
      </c>
      <c r="S702" t="str">
        <f t="shared" si="64"/>
        <v>technology</v>
      </c>
      <c r="T702" t="str">
        <f t="shared" si="65"/>
        <v>wearables</v>
      </c>
    </row>
    <row r="703" spans="1:20" ht="60" x14ac:dyDescent="0.25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s="12">
        <f t="shared" si="60"/>
        <v>41813.662962962961</v>
      </c>
      <c r="L703" s="12">
        <f t="shared" si="61"/>
        <v>41843.662962962961</v>
      </c>
      <c r="M703" t="b">
        <v>0</v>
      </c>
      <c r="N703">
        <v>21</v>
      </c>
      <c r="O703" t="b">
        <v>0</v>
      </c>
      <c r="P703" t="s">
        <v>8273</v>
      </c>
      <c r="Q703" s="5">
        <f t="shared" si="62"/>
        <v>0.26600000000000001</v>
      </c>
      <c r="R703" s="6">
        <f t="shared" si="63"/>
        <v>291.33333333333331</v>
      </c>
      <c r="S703" t="str">
        <f t="shared" si="64"/>
        <v>technology</v>
      </c>
      <c r="T703" t="str">
        <f t="shared" si="65"/>
        <v>wearables</v>
      </c>
    </row>
    <row r="704" spans="1:20" ht="60" x14ac:dyDescent="0.25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s="12">
        <f t="shared" si="60"/>
        <v>42668.726701388892</v>
      </c>
      <c r="L704" s="12">
        <f t="shared" si="61"/>
        <v>42698.768368055549</v>
      </c>
      <c r="M704" t="b">
        <v>0</v>
      </c>
      <c r="N704">
        <v>37</v>
      </c>
      <c r="O704" t="b">
        <v>0</v>
      </c>
      <c r="P704" t="s">
        <v>8273</v>
      </c>
      <c r="Q704" s="5">
        <f t="shared" si="62"/>
        <v>0.30813400000000002</v>
      </c>
      <c r="R704" s="6">
        <f t="shared" si="63"/>
        <v>124.9191891891892</v>
      </c>
      <c r="S704" t="str">
        <f t="shared" si="64"/>
        <v>technology</v>
      </c>
      <c r="T704" t="str">
        <f t="shared" si="65"/>
        <v>wearables</v>
      </c>
    </row>
    <row r="705" spans="1:20" ht="45" x14ac:dyDescent="0.25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s="12">
        <f t="shared" si="60"/>
        <v>42711.950798611113</v>
      </c>
      <c r="L705" s="12">
        <f t="shared" si="61"/>
        <v>42766.98055555555</v>
      </c>
      <c r="M705" t="b">
        <v>0</v>
      </c>
      <c r="N705">
        <v>7</v>
      </c>
      <c r="O705" t="b">
        <v>0</v>
      </c>
      <c r="P705" t="s">
        <v>8273</v>
      </c>
      <c r="Q705" s="5">
        <f t="shared" si="62"/>
        <v>5.5800000000000002E-2</v>
      </c>
      <c r="R705" s="6">
        <f t="shared" si="63"/>
        <v>119.57142857142857</v>
      </c>
      <c r="S705" t="str">
        <f t="shared" si="64"/>
        <v>technology</v>
      </c>
      <c r="T705" t="str">
        <f t="shared" si="65"/>
        <v>wearables</v>
      </c>
    </row>
    <row r="706" spans="1:20" ht="45" x14ac:dyDescent="0.25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s="12">
        <f t="shared" ref="K706:K769" si="66">(((J706/60)/60)/24)+DATE(1970,1,1)</f>
        <v>42726.192916666667</v>
      </c>
      <c r="L706" s="12">
        <f t="shared" ref="L706:L769" si="67">(((I706/60)/60)/24)+DATE(1970,1,1)</f>
        <v>42786.192916666667</v>
      </c>
      <c r="M706" t="b">
        <v>0</v>
      </c>
      <c r="N706">
        <v>4</v>
      </c>
      <c r="O706" t="b">
        <v>0</v>
      </c>
      <c r="P706" t="s">
        <v>8273</v>
      </c>
      <c r="Q706" s="5">
        <f t="shared" ref="Q706:Q769" si="68">E706/D706</f>
        <v>8.7454545454545458E-3</v>
      </c>
      <c r="R706" s="6">
        <f t="shared" ref="R706:R769" si="69">E706/N706</f>
        <v>120.25</v>
      </c>
      <c r="S706" t="str">
        <f t="shared" ref="S706:S769" si="70">LEFT(P706,FIND("/",P706,1)-1)</f>
        <v>technology</v>
      </c>
      <c r="T706" t="str">
        <f t="shared" ref="T706:T769" si="71">MID(P706,FIND("/",P706,1)+1,LEN(P705))</f>
        <v>wearables</v>
      </c>
    </row>
    <row r="707" spans="1:20" ht="30" x14ac:dyDescent="0.25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s="12">
        <f t="shared" si="66"/>
        <v>42726.491643518515</v>
      </c>
      <c r="L707" s="12">
        <f t="shared" si="67"/>
        <v>42756.491643518515</v>
      </c>
      <c r="M707" t="b">
        <v>0</v>
      </c>
      <c r="N707">
        <v>5</v>
      </c>
      <c r="O707" t="b">
        <v>0</v>
      </c>
      <c r="P707" t="s">
        <v>8273</v>
      </c>
      <c r="Q707" s="5">
        <f t="shared" si="68"/>
        <v>9.7699999999999992E-3</v>
      </c>
      <c r="R707" s="6">
        <f t="shared" si="69"/>
        <v>195.4</v>
      </c>
      <c r="S707" t="str">
        <f t="shared" si="70"/>
        <v>technology</v>
      </c>
      <c r="T707" t="str">
        <f t="shared" si="71"/>
        <v>wearables</v>
      </c>
    </row>
    <row r="708" spans="1:20" ht="60" x14ac:dyDescent="0.25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s="12">
        <f t="shared" si="66"/>
        <v>42676.995173611111</v>
      </c>
      <c r="L708" s="12">
        <f t="shared" si="67"/>
        <v>42718.777083333334</v>
      </c>
      <c r="M708" t="b">
        <v>0</v>
      </c>
      <c r="N708">
        <v>0</v>
      </c>
      <c r="O708" t="b">
        <v>0</v>
      </c>
      <c r="P708" t="s">
        <v>8273</v>
      </c>
      <c r="Q708" s="5">
        <f t="shared" si="68"/>
        <v>0</v>
      </c>
      <c r="R708" s="6" t="e">
        <f t="shared" si="69"/>
        <v>#DIV/0!</v>
      </c>
      <c r="S708" t="str">
        <f t="shared" si="70"/>
        <v>technology</v>
      </c>
      <c r="T708" t="str">
        <f t="shared" si="71"/>
        <v>wearables</v>
      </c>
    </row>
    <row r="709" spans="1:20" ht="60" x14ac:dyDescent="0.25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s="12">
        <f t="shared" si="66"/>
        <v>42696.663506944446</v>
      </c>
      <c r="L709" s="12">
        <f t="shared" si="67"/>
        <v>42736.663506944446</v>
      </c>
      <c r="M709" t="b">
        <v>0</v>
      </c>
      <c r="N709">
        <v>456</v>
      </c>
      <c r="O709" t="b">
        <v>0</v>
      </c>
      <c r="P709" t="s">
        <v>8273</v>
      </c>
      <c r="Q709" s="5">
        <f t="shared" si="68"/>
        <v>0.78927352941176465</v>
      </c>
      <c r="R709" s="6">
        <f t="shared" si="69"/>
        <v>117.69868421052631</v>
      </c>
      <c r="S709" t="str">
        <f t="shared" si="70"/>
        <v>technology</v>
      </c>
      <c r="T709" t="str">
        <f t="shared" si="71"/>
        <v>wearables</v>
      </c>
    </row>
    <row r="710" spans="1:20" ht="60" x14ac:dyDescent="0.25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s="12">
        <f t="shared" si="66"/>
        <v>41835.581018518518</v>
      </c>
      <c r="L710" s="12">
        <f t="shared" si="67"/>
        <v>41895.581018518518</v>
      </c>
      <c r="M710" t="b">
        <v>0</v>
      </c>
      <c r="N710">
        <v>369</v>
      </c>
      <c r="O710" t="b">
        <v>0</v>
      </c>
      <c r="P710" t="s">
        <v>8273</v>
      </c>
      <c r="Q710" s="5">
        <f t="shared" si="68"/>
        <v>0.22092500000000001</v>
      </c>
      <c r="R710" s="6">
        <f t="shared" si="69"/>
        <v>23.948509485094849</v>
      </c>
      <c r="S710" t="str">
        <f t="shared" si="70"/>
        <v>technology</v>
      </c>
      <c r="T710" t="str">
        <f t="shared" si="71"/>
        <v>wearables</v>
      </c>
    </row>
    <row r="711" spans="1:20" ht="30" x14ac:dyDescent="0.25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s="12">
        <f t="shared" si="66"/>
        <v>41948.041192129633</v>
      </c>
      <c r="L711" s="12">
        <f t="shared" si="67"/>
        <v>41978.041192129633</v>
      </c>
      <c r="M711" t="b">
        <v>0</v>
      </c>
      <c r="N711">
        <v>2</v>
      </c>
      <c r="O711" t="b">
        <v>0</v>
      </c>
      <c r="P711" t="s">
        <v>8273</v>
      </c>
      <c r="Q711" s="5">
        <f t="shared" si="68"/>
        <v>4.0666666666666663E-3</v>
      </c>
      <c r="R711" s="6">
        <f t="shared" si="69"/>
        <v>30.5</v>
      </c>
      <c r="S711" t="str">
        <f t="shared" si="70"/>
        <v>technology</v>
      </c>
      <c r="T711" t="str">
        <f t="shared" si="71"/>
        <v>wearables</v>
      </c>
    </row>
    <row r="712" spans="1:20" ht="45" x14ac:dyDescent="0.25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s="12">
        <f t="shared" si="66"/>
        <v>41837.984976851854</v>
      </c>
      <c r="L712" s="12">
        <f t="shared" si="67"/>
        <v>41871.030555555553</v>
      </c>
      <c r="M712" t="b">
        <v>0</v>
      </c>
      <c r="N712">
        <v>0</v>
      </c>
      <c r="O712" t="b">
        <v>0</v>
      </c>
      <c r="P712" t="s">
        <v>8273</v>
      </c>
      <c r="Q712" s="5">
        <f t="shared" si="68"/>
        <v>0</v>
      </c>
      <c r="R712" s="6" t="e">
        <f t="shared" si="69"/>
        <v>#DIV/0!</v>
      </c>
      <c r="S712" t="str">
        <f t="shared" si="70"/>
        <v>technology</v>
      </c>
      <c r="T712" t="str">
        <f t="shared" si="71"/>
        <v>wearables</v>
      </c>
    </row>
    <row r="713" spans="1:20" ht="60" x14ac:dyDescent="0.25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s="12">
        <f t="shared" si="66"/>
        <v>42678.459120370375</v>
      </c>
      <c r="L713" s="12">
        <f t="shared" si="67"/>
        <v>42718.500787037032</v>
      </c>
      <c r="M713" t="b">
        <v>0</v>
      </c>
      <c r="N713">
        <v>338</v>
      </c>
      <c r="O713" t="b">
        <v>0</v>
      </c>
      <c r="P713" t="s">
        <v>8273</v>
      </c>
      <c r="Q713" s="5">
        <f t="shared" si="68"/>
        <v>0.33790999999999999</v>
      </c>
      <c r="R713" s="6">
        <f t="shared" si="69"/>
        <v>99.973372781065095</v>
      </c>
      <c r="S713" t="str">
        <f t="shared" si="70"/>
        <v>technology</v>
      </c>
      <c r="T713" t="str">
        <f t="shared" si="71"/>
        <v>wearables</v>
      </c>
    </row>
    <row r="714" spans="1:20" ht="60" x14ac:dyDescent="0.25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s="12">
        <f t="shared" si="66"/>
        <v>42384.680925925932</v>
      </c>
      <c r="L714" s="12">
        <f t="shared" si="67"/>
        <v>42414.680925925932</v>
      </c>
      <c r="M714" t="b">
        <v>0</v>
      </c>
      <c r="N714">
        <v>4</v>
      </c>
      <c r="O714" t="b">
        <v>0</v>
      </c>
      <c r="P714" t="s">
        <v>8273</v>
      </c>
      <c r="Q714" s="5">
        <f t="shared" si="68"/>
        <v>2.1649484536082476E-3</v>
      </c>
      <c r="R714" s="6">
        <f t="shared" si="69"/>
        <v>26.25</v>
      </c>
      <c r="S714" t="str">
        <f t="shared" si="70"/>
        <v>technology</v>
      </c>
      <c r="T714" t="str">
        <f t="shared" si="71"/>
        <v>wearables</v>
      </c>
    </row>
    <row r="715" spans="1:20" ht="60" x14ac:dyDescent="0.25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s="12">
        <f t="shared" si="66"/>
        <v>42496.529305555552</v>
      </c>
      <c r="L715" s="12">
        <f t="shared" si="67"/>
        <v>42526.529305555552</v>
      </c>
      <c r="M715" t="b">
        <v>0</v>
      </c>
      <c r="N715">
        <v>1</v>
      </c>
      <c r="O715" t="b">
        <v>0</v>
      </c>
      <c r="P715" t="s">
        <v>8273</v>
      </c>
      <c r="Q715" s="5">
        <f t="shared" si="68"/>
        <v>7.9600000000000001E-3</v>
      </c>
      <c r="R715" s="6">
        <f t="shared" si="69"/>
        <v>199</v>
      </c>
      <c r="S715" t="str">
        <f t="shared" si="70"/>
        <v>technology</v>
      </c>
      <c r="T715" t="str">
        <f t="shared" si="71"/>
        <v>wearables</v>
      </c>
    </row>
    <row r="716" spans="1:20" ht="45" x14ac:dyDescent="0.25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s="12">
        <f t="shared" si="66"/>
        <v>42734.787986111114</v>
      </c>
      <c r="L716" s="12">
        <f t="shared" si="67"/>
        <v>42794.787986111114</v>
      </c>
      <c r="M716" t="b">
        <v>0</v>
      </c>
      <c r="N716">
        <v>28</v>
      </c>
      <c r="O716" t="b">
        <v>0</v>
      </c>
      <c r="P716" t="s">
        <v>8273</v>
      </c>
      <c r="Q716" s="5">
        <f t="shared" si="68"/>
        <v>0.14993333333333334</v>
      </c>
      <c r="R716" s="6">
        <f t="shared" si="69"/>
        <v>80.321428571428569</v>
      </c>
      <c r="S716" t="str">
        <f t="shared" si="70"/>
        <v>technology</v>
      </c>
      <c r="T716" t="str">
        <f t="shared" si="71"/>
        <v>wearables</v>
      </c>
    </row>
    <row r="717" spans="1:20" ht="60" x14ac:dyDescent="0.25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s="12">
        <f t="shared" si="66"/>
        <v>42273.090740740736</v>
      </c>
      <c r="L717" s="12">
        <f t="shared" si="67"/>
        <v>42313.132407407407</v>
      </c>
      <c r="M717" t="b">
        <v>0</v>
      </c>
      <c r="N717">
        <v>12</v>
      </c>
      <c r="O717" t="b">
        <v>0</v>
      </c>
      <c r="P717" t="s">
        <v>8273</v>
      </c>
      <c r="Q717" s="5">
        <f t="shared" si="68"/>
        <v>5.0509090909090906E-2</v>
      </c>
      <c r="R717" s="6">
        <f t="shared" si="69"/>
        <v>115.75</v>
      </c>
      <c r="S717" t="str">
        <f t="shared" si="70"/>
        <v>technology</v>
      </c>
      <c r="T717" t="str">
        <f t="shared" si="71"/>
        <v>wearables</v>
      </c>
    </row>
    <row r="718" spans="1:20" ht="45" x14ac:dyDescent="0.25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s="12">
        <f t="shared" si="66"/>
        <v>41940.658645833333</v>
      </c>
      <c r="L718" s="12">
        <f t="shared" si="67"/>
        <v>41974</v>
      </c>
      <c r="M718" t="b">
        <v>0</v>
      </c>
      <c r="N718">
        <v>16</v>
      </c>
      <c r="O718" t="b">
        <v>0</v>
      </c>
      <c r="P718" t="s">
        <v>8273</v>
      </c>
      <c r="Q718" s="5">
        <f t="shared" si="68"/>
        <v>0.10214285714285715</v>
      </c>
      <c r="R718" s="6">
        <f t="shared" si="69"/>
        <v>44.6875</v>
      </c>
      <c r="S718" t="str">
        <f t="shared" si="70"/>
        <v>technology</v>
      </c>
      <c r="T718" t="str">
        <f t="shared" si="71"/>
        <v>wearables</v>
      </c>
    </row>
    <row r="719" spans="1:20" ht="30" x14ac:dyDescent="0.25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s="12">
        <f t="shared" si="66"/>
        <v>41857.854189814818</v>
      </c>
      <c r="L719" s="12">
        <f t="shared" si="67"/>
        <v>41887.854189814818</v>
      </c>
      <c r="M719" t="b">
        <v>0</v>
      </c>
      <c r="N719">
        <v>4</v>
      </c>
      <c r="O719" t="b">
        <v>0</v>
      </c>
      <c r="P719" t="s">
        <v>8273</v>
      </c>
      <c r="Q719" s="5">
        <f t="shared" si="68"/>
        <v>3.0500000000000002E-3</v>
      </c>
      <c r="R719" s="6">
        <f t="shared" si="69"/>
        <v>76.25</v>
      </c>
      <c r="S719" t="str">
        <f t="shared" si="70"/>
        <v>technology</v>
      </c>
      <c r="T719" t="str">
        <f t="shared" si="71"/>
        <v>wearables</v>
      </c>
    </row>
    <row r="720" spans="1:20" ht="60" x14ac:dyDescent="0.25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s="12">
        <f t="shared" si="66"/>
        <v>42752.845451388886</v>
      </c>
      <c r="L720" s="12">
        <f t="shared" si="67"/>
        <v>42784.249305555553</v>
      </c>
      <c r="M720" t="b">
        <v>0</v>
      </c>
      <c r="N720">
        <v>4</v>
      </c>
      <c r="O720" t="b">
        <v>0</v>
      </c>
      <c r="P720" t="s">
        <v>8273</v>
      </c>
      <c r="Q720" s="5">
        <f t="shared" si="68"/>
        <v>7.4999999999999997E-3</v>
      </c>
      <c r="R720" s="6">
        <f t="shared" si="69"/>
        <v>22.5</v>
      </c>
      <c r="S720" t="str">
        <f t="shared" si="70"/>
        <v>technology</v>
      </c>
      <c r="T720" t="str">
        <f t="shared" si="71"/>
        <v>wearables</v>
      </c>
    </row>
    <row r="721" spans="1:20" ht="60" x14ac:dyDescent="0.25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s="12">
        <f t="shared" si="66"/>
        <v>42409.040231481486</v>
      </c>
      <c r="L721" s="12">
        <f t="shared" si="67"/>
        <v>42423.040231481486</v>
      </c>
      <c r="M721" t="b">
        <v>0</v>
      </c>
      <c r="N721">
        <v>10</v>
      </c>
      <c r="O721" t="b">
        <v>0</v>
      </c>
      <c r="P721" t="s">
        <v>8273</v>
      </c>
      <c r="Q721" s="5">
        <f t="shared" si="68"/>
        <v>1.2933333333333333E-2</v>
      </c>
      <c r="R721" s="6">
        <f t="shared" si="69"/>
        <v>19.399999999999999</v>
      </c>
      <c r="S721" t="str">
        <f t="shared" si="70"/>
        <v>technology</v>
      </c>
      <c r="T721" t="str">
        <f t="shared" si="71"/>
        <v>wearables</v>
      </c>
    </row>
    <row r="722" spans="1:20" ht="45" x14ac:dyDescent="0.25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s="12">
        <f t="shared" si="66"/>
        <v>40909.649201388893</v>
      </c>
      <c r="L722" s="12">
        <f t="shared" si="67"/>
        <v>40937.649201388893</v>
      </c>
      <c r="M722" t="b">
        <v>0</v>
      </c>
      <c r="N722">
        <v>41</v>
      </c>
      <c r="O722" t="b">
        <v>1</v>
      </c>
      <c r="P722" t="s">
        <v>8274</v>
      </c>
      <c r="Q722" s="5">
        <f t="shared" si="68"/>
        <v>1.4394736842105262</v>
      </c>
      <c r="R722" s="6">
        <f t="shared" si="69"/>
        <v>66.707317073170728</v>
      </c>
      <c r="S722" t="str">
        <f t="shared" si="70"/>
        <v>publishing</v>
      </c>
      <c r="T722" t="str">
        <f t="shared" si="71"/>
        <v>nonfiction</v>
      </c>
    </row>
    <row r="723" spans="1:20" ht="60" x14ac:dyDescent="0.25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s="12">
        <f t="shared" si="66"/>
        <v>41807.571840277778</v>
      </c>
      <c r="L723" s="12">
        <f t="shared" si="67"/>
        <v>41852.571840277778</v>
      </c>
      <c r="M723" t="b">
        <v>0</v>
      </c>
      <c r="N723">
        <v>119</v>
      </c>
      <c r="O723" t="b">
        <v>1</v>
      </c>
      <c r="P723" t="s">
        <v>8274</v>
      </c>
      <c r="Q723" s="5">
        <f t="shared" si="68"/>
        <v>1.2210975609756098</v>
      </c>
      <c r="R723" s="6">
        <f t="shared" si="69"/>
        <v>84.142857142857139</v>
      </c>
      <c r="S723" t="str">
        <f t="shared" si="70"/>
        <v>publishing</v>
      </c>
      <c r="T723" t="str">
        <f t="shared" si="71"/>
        <v>nonfiction</v>
      </c>
    </row>
    <row r="724" spans="1:20" ht="60" x14ac:dyDescent="0.25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s="12">
        <f t="shared" si="66"/>
        <v>40977.805300925924</v>
      </c>
      <c r="L724" s="12">
        <f t="shared" si="67"/>
        <v>41007.76363425926</v>
      </c>
      <c r="M724" t="b">
        <v>0</v>
      </c>
      <c r="N724">
        <v>153</v>
      </c>
      <c r="O724" t="b">
        <v>1</v>
      </c>
      <c r="P724" t="s">
        <v>8274</v>
      </c>
      <c r="Q724" s="5">
        <f t="shared" si="68"/>
        <v>1.3202400000000001</v>
      </c>
      <c r="R724" s="6">
        <f t="shared" si="69"/>
        <v>215.72549019607843</v>
      </c>
      <c r="S724" t="str">
        <f t="shared" si="70"/>
        <v>publishing</v>
      </c>
      <c r="T724" t="str">
        <f t="shared" si="71"/>
        <v>nonfiction</v>
      </c>
    </row>
    <row r="725" spans="1:20" ht="45" x14ac:dyDescent="0.25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s="12">
        <f t="shared" si="66"/>
        <v>42184.816539351858</v>
      </c>
      <c r="L725" s="12">
        <f t="shared" si="67"/>
        <v>42215.165972222225</v>
      </c>
      <c r="M725" t="b">
        <v>0</v>
      </c>
      <c r="N725">
        <v>100</v>
      </c>
      <c r="O725" t="b">
        <v>1</v>
      </c>
      <c r="P725" t="s">
        <v>8274</v>
      </c>
      <c r="Q725" s="5">
        <f t="shared" si="68"/>
        <v>1.0938000000000001</v>
      </c>
      <c r="R725" s="6">
        <f t="shared" si="69"/>
        <v>54.69</v>
      </c>
      <c r="S725" t="str">
        <f t="shared" si="70"/>
        <v>publishing</v>
      </c>
      <c r="T725" t="str">
        <f t="shared" si="71"/>
        <v>nonfiction</v>
      </c>
    </row>
    <row r="726" spans="1:20" ht="60" x14ac:dyDescent="0.25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s="12">
        <f t="shared" si="66"/>
        <v>40694.638460648144</v>
      </c>
      <c r="L726" s="12">
        <f t="shared" si="67"/>
        <v>40724.638460648144</v>
      </c>
      <c r="M726" t="b">
        <v>0</v>
      </c>
      <c r="N726">
        <v>143</v>
      </c>
      <c r="O726" t="b">
        <v>1</v>
      </c>
      <c r="P726" t="s">
        <v>8274</v>
      </c>
      <c r="Q726" s="5">
        <f t="shared" si="68"/>
        <v>1.0547157142857144</v>
      </c>
      <c r="R726" s="6">
        <f t="shared" si="69"/>
        <v>51.62944055944056</v>
      </c>
      <c r="S726" t="str">
        <f t="shared" si="70"/>
        <v>publishing</v>
      </c>
      <c r="T726" t="str">
        <f t="shared" si="71"/>
        <v>nonfiction</v>
      </c>
    </row>
    <row r="727" spans="1:20" ht="45" x14ac:dyDescent="0.25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s="12">
        <f t="shared" si="66"/>
        <v>42321.626296296294</v>
      </c>
      <c r="L727" s="12">
        <f t="shared" si="67"/>
        <v>42351.626296296294</v>
      </c>
      <c r="M727" t="b">
        <v>0</v>
      </c>
      <c r="N727">
        <v>140</v>
      </c>
      <c r="O727" t="b">
        <v>1</v>
      </c>
      <c r="P727" t="s">
        <v>8274</v>
      </c>
      <c r="Q727" s="5">
        <f t="shared" si="68"/>
        <v>1.0035000000000001</v>
      </c>
      <c r="R727" s="6">
        <f t="shared" si="69"/>
        <v>143.35714285714286</v>
      </c>
      <c r="S727" t="str">
        <f t="shared" si="70"/>
        <v>publishing</v>
      </c>
      <c r="T727" t="str">
        <f t="shared" si="71"/>
        <v>nonfiction</v>
      </c>
    </row>
    <row r="728" spans="1:20" ht="60" x14ac:dyDescent="0.25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s="12">
        <f t="shared" si="66"/>
        <v>41346.042673611111</v>
      </c>
      <c r="L728" s="12">
        <f t="shared" si="67"/>
        <v>41376.042673611111</v>
      </c>
      <c r="M728" t="b">
        <v>0</v>
      </c>
      <c r="N728">
        <v>35</v>
      </c>
      <c r="O728" t="b">
        <v>1</v>
      </c>
      <c r="P728" t="s">
        <v>8274</v>
      </c>
      <c r="Q728" s="5">
        <f t="shared" si="68"/>
        <v>1.014</v>
      </c>
      <c r="R728" s="6">
        <f t="shared" si="69"/>
        <v>72.428571428571431</v>
      </c>
      <c r="S728" t="str">
        <f t="shared" si="70"/>
        <v>publishing</v>
      </c>
      <c r="T728" t="str">
        <f t="shared" si="71"/>
        <v>nonfiction</v>
      </c>
    </row>
    <row r="729" spans="1:20" ht="60" x14ac:dyDescent="0.25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s="12">
        <f t="shared" si="66"/>
        <v>41247.020243055551</v>
      </c>
      <c r="L729" s="12">
        <f t="shared" si="67"/>
        <v>41288.888888888891</v>
      </c>
      <c r="M729" t="b">
        <v>0</v>
      </c>
      <c r="N729">
        <v>149</v>
      </c>
      <c r="O729" t="b">
        <v>1</v>
      </c>
      <c r="P729" t="s">
        <v>8274</v>
      </c>
      <c r="Q729" s="5">
        <f t="shared" si="68"/>
        <v>1.5551428571428572</v>
      </c>
      <c r="R729" s="6">
        <f t="shared" si="69"/>
        <v>36.530201342281877</v>
      </c>
      <c r="S729" t="str">
        <f t="shared" si="70"/>
        <v>publishing</v>
      </c>
      <c r="T729" t="str">
        <f t="shared" si="71"/>
        <v>nonfiction</v>
      </c>
    </row>
    <row r="730" spans="1:20" ht="45" x14ac:dyDescent="0.25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s="12">
        <f t="shared" si="66"/>
        <v>40731.837465277778</v>
      </c>
      <c r="L730" s="12">
        <f t="shared" si="67"/>
        <v>40776.837465277778</v>
      </c>
      <c r="M730" t="b">
        <v>0</v>
      </c>
      <c r="N730">
        <v>130</v>
      </c>
      <c r="O730" t="b">
        <v>1</v>
      </c>
      <c r="P730" t="s">
        <v>8274</v>
      </c>
      <c r="Q730" s="5">
        <f t="shared" si="68"/>
        <v>1.05566</v>
      </c>
      <c r="R730" s="6">
        <f t="shared" si="69"/>
        <v>60.903461538461535</v>
      </c>
      <c r="S730" t="str">
        <f t="shared" si="70"/>
        <v>publishing</v>
      </c>
      <c r="T730" t="str">
        <f t="shared" si="71"/>
        <v>nonfiction</v>
      </c>
    </row>
    <row r="731" spans="1:20" ht="60" x14ac:dyDescent="0.25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s="12">
        <f t="shared" si="66"/>
        <v>41111.185891203706</v>
      </c>
      <c r="L731" s="12">
        <f t="shared" si="67"/>
        <v>41171.185891203706</v>
      </c>
      <c r="M731" t="b">
        <v>0</v>
      </c>
      <c r="N731">
        <v>120</v>
      </c>
      <c r="O731" t="b">
        <v>1</v>
      </c>
      <c r="P731" t="s">
        <v>8274</v>
      </c>
      <c r="Q731" s="5">
        <f t="shared" si="68"/>
        <v>1.3065</v>
      </c>
      <c r="R731" s="6">
        <f t="shared" si="69"/>
        <v>43.55</v>
      </c>
      <c r="S731" t="str">
        <f t="shared" si="70"/>
        <v>publishing</v>
      </c>
      <c r="T731" t="str">
        <f t="shared" si="71"/>
        <v>nonfiction</v>
      </c>
    </row>
    <row r="732" spans="1:20" ht="30" x14ac:dyDescent="0.25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s="12">
        <f t="shared" si="66"/>
        <v>40854.745266203703</v>
      </c>
      <c r="L732" s="12">
        <f t="shared" si="67"/>
        <v>40884.745266203703</v>
      </c>
      <c r="M732" t="b">
        <v>0</v>
      </c>
      <c r="N732">
        <v>265</v>
      </c>
      <c r="O732" t="b">
        <v>1</v>
      </c>
      <c r="P732" t="s">
        <v>8274</v>
      </c>
      <c r="Q732" s="5">
        <f t="shared" si="68"/>
        <v>1.3219000000000001</v>
      </c>
      <c r="R732" s="6">
        <f t="shared" si="69"/>
        <v>99.766037735849054</v>
      </c>
      <c r="S732" t="str">
        <f t="shared" si="70"/>
        <v>publishing</v>
      </c>
      <c r="T732" t="str">
        <f t="shared" si="71"/>
        <v>nonfiction</v>
      </c>
    </row>
    <row r="733" spans="1:20" ht="45" x14ac:dyDescent="0.25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s="12">
        <f t="shared" si="66"/>
        <v>40879.795682870368</v>
      </c>
      <c r="L733" s="12">
        <f t="shared" si="67"/>
        <v>40930.25</v>
      </c>
      <c r="M733" t="b">
        <v>0</v>
      </c>
      <c r="N733">
        <v>71</v>
      </c>
      <c r="O733" t="b">
        <v>1</v>
      </c>
      <c r="P733" t="s">
        <v>8274</v>
      </c>
      <c r="Q733" s="5">
        <f t="shared" si="68"/>
        <v>1.26</v>
      </c>
      <c r="R733" s="6">
        <f t="shared" si="69"/>
        <v>88.732394366197184</v>
      </c>
      <c r="S733" t="str">
        <f t="shared" si="70"/>
        <v>publishing</v>
      </c>
      <c r="T733" t="str">
        <f t="shared" si="71"/>
        <v>nonfiction</v>
      </c>
    </row>
    <row r="734" spans="1:20" ht="60" x14ac:dyDescent="0.25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s="12">
        <f t="shared" si="66"/>
        <v>41486.424317129626</v>
      </c>
      <c r="L734" s="12">
        <f t="shared" si="67"/>
        <v>41546.424317129626</v>
      </c>
      <c r="M734" t="b">
        <v>0</v>
      </c>
      <c r="N734">
        <v>13</v>
      </c>
      <c r="O734" t="b">
        <v>1</v>
      </c>
      <c r="P734" t="s">
        <v>8274</v>
      </c>
      <c r="Q734" s="5">
        <f t="shared" si="68"/>
        <v>1.6</v>
      </c>
      <c r="R734" s="6">
        <f t="shared" si="69"/>
        <v>4.9230769230769234</v>
      </c>
      <c r="S734" t="str">
        <f t="shared" si="70"/>
        <v>publishing</v>
      </c>
      <c r="T734" t="str">
        <f t="shared" si="71"/>
        <v>nonfiction</v>
      </c>
    </row>
    <row r="735" spans="1:20" ht="60" x14ac:dyDescent="0.25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s="12">
        <f t="shared" si="66"/>
        <v>41598.420046296298</v>
      </c>
      <c r="L735" s="12">
        <f t="shared" si="67"/>
        <v>41628.420046296298</v>
      </c>
      <c r="M735" t="b">
        <v>0</v>
      </c>
      <c r="N735">
        <v>169</v>
      </c>
      <c r="O735" t="b">
        <v>1</v>
      </c>
      <c r="P735" t="s">
        <v>8274</v>
      </c>
      <c r="Q735" s="5">
        <f t="shared" si="68"/>
        <v>1.2048000000000001</v>
      </c>
      <c r="R735" s="6">
        <f t="shared" si="69"/>
        <v>17.822485207100591</v>
      </c>
      <c r="S735" t="str">
        <f t="shared" si="70"/>
        <v>publishing</v>
      </c>
      <c r="T735" t="str">
        <f t="shared" si="71"/>
        <v>nonfiction</v>
      </c>
    </row>
    <row r="736" spans="1:20" ht="45" x14ac:dyDescent="0.25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s="12">
        <f t="shared" si="66"/>
        <v>42102.164583333331</v>
      </c>
      <c r="L736" s="12">
        <f t="shared" si="67"/>
        <v>42133.208333333328</v>
      </c>
      <c r="M736" t="b">
        <v>0</v>
      </c>
      <c r="N736">
        <v>57</v>
      </c>
      <c r="O736" t="b">
        <v>1</v>
      </c>
      <c r="P736" t="s">
        <v>8274</v>
      </c>
      <c r="Q736" s="5">
        <f t="shared" si="68"/>
        <v>1.2552941176470589</v>
      </c>
      <c r="R736" s="6">
        <f t="shared" si="69"/>
        <v>187.19298245614036</v>
      </c>
      <c r="S736" t="str">
        <f t="shared" si="70"/>
        <v>publishing</v>
      </c>
      <c r="T736" t="str">
        <f t="shared" si="71"/>
        <v>nonfiction</v>
      </c>
    </row>
    <row r="737" spans="1:20" ht="45" x14ac:dyDescent="0.25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s="12">
        <f t="shared" si="66"/>
        <v>41946.029467592591</v>
      </c>
      <c r="L737" s="12">
        <f t="shared" si="67"/>
        <v>41977.027083333334</v>
      </c>
      <c r="M737" t="b">
        <v>0</v>
      </c>
      <c r="N737">
        <v>229</v>
      </c>
      <c r="O737" t="b">
        <v>1</v>
      </c>
      <c r="P737" t="s">
        <v>8274</v>
      </c>
      <c r="Q737" s="5">
        <f t="shared" si="68"/>
        <v>1.1440638297872341</v>
      </c>
      <c r="R737" s="6">
        <f t="shared" si="69"/>
        <v>234.80786026200875</v>
      </c>
      <c r="S737" t="str">
        <f t="shared" si="70"/>
        <v>publishing</v>
      </c>
      <c r="T737" t="str">
        <f t="shared" si="71"/>
        <v>nonfiction</v>
      </c>
    </row>
    <row r="738" spans="1:20" ht="60" x14ac:dyDescent="0.25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s="12">
        <f t="shared" si="66"/>
        <v>41579.734259259261</v>
      </c>
      <c r="L738" s="12">
        <f t="shared" si="67"/>
        <v>41599.207638888889</v>
      </c>
      <c r="M738" t="b">
        <v>0</v>
      </c>
      <c r="N738">
        <v>108</v>
      </c>
      <c r="O738" t="b">
        <v>1</v>
      </c>
      <c r="P738" t="s">
        <v>8274</v>
      </c>
      <c r="Q738" s="5">
        <f t="shared" si="68"/>
        <v>3.151388888888889</v>
      </c>
      <c r="R738" s="6">
        <f t="shared" si="69"/>
        <v>105.04629629629629</v>
      </c>
      <c r="S738" t="str">
        <f t="shared" si="70"/>
        <v>publishing</v>
      </c>
      <c r="T738" t="str">
        <f t="shared" si="71"/>
        <v>nonfiction</v>
      </c>
    </row>
    <row r="739" spans="1:20" ht="60" x14ac:dyDescent="0.25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s="12">
        <f t="shared" si="66"/>
        <v>41667.275312500002</v>
      </c>
      <c r="L739" s="12">
        <f t="shared" si="67"/>
        <v>41684.833333333336</v>
      </c>
      <c r="M739" t="b">
        <v>0</v>
      </c>
      <c r="N739">
        <v>108</v>
      </c>
      <c r="O739" t="b">
        <v>1</v>
      </c>
      <c r="P739" t="s">
        <v>8274</v>
      </c>
      <c r="Q739" s="5">
        <f t="shared" si="68"/>
        <v>1.224</v>
      </c>
      <c r="R739" s="6">
        <f t="shared" si="69"/>
        <v>56.666666666666664</v>
      </c>
      <c r="S739" t="str">
        <f t="shared" si="70"/>
        <v>publishing</v>
      </c>
      <c r="T739" t="str">
        <f t="shared" si="71"/>
        <v>nonfiction</v>
      </c>
    </row>
    <row r="740" spans="1:20" ht="30" x14ac:dyDescent="0.25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s="12">
        <f t="shared" si="66"/>
        <v>41943.604097222218</v>
      </c>
      <c r="L740" s="12">
        <f t="shared" si="67"/>
        <v>41974.207638888889</v>
      </c>
      <c r="M740" t="b">
        <v>0</v>
      </c>
      <c r="N740">
        <v>41</v>
      </c>
      <c r="O740" t="b">
        <v>1</v>
      </c>
      <c r="P740" t="s">
        <v>8274</v>
      </c>
      <c r="Q740" s="5">
        <f t="shared" si="68"/>
        <v>1.0673333333333332</v>
      </c>
      <c r="R740" s="6">
        <f t="shared" si="69"/>
        <v>39.048780487804876</v>
      </c>
      <c r="S740" t="str">
        <f t="shared" si="70"/>
        <v>publishing</v>
      </c>
      <c r="T740" t="str">
        <f t="shared" si="71"/>
        <v>nonfiction</v>
      </c>
    </row>
    <row r="741" spans="1:20" ht="60" x14ac:dyDescent="0.25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s="12">
        <f t="shared" si="66"/>
        <v>41829.502650462964</v>
      </c>
      <c r="L741" s="12">
        <f t="shared" si="67"/>
        <v>41862.502650462964</v>
      </c>
      <c r="M741" t="b">
        <v>0</v>
      </c>
      <c r="N741">
        <v>139</v>
      </c>
      <c r="O741" t="b">
        <v>1</v>
      </c>
      <c r="P741" t="s">
        <v>8274</v>
      </c>
      <c r="Q741" s="5">
        <f t="shared" si="68"/>
        <v>1.5833333333333333</v>
      </c>
      <c r="R741" s="6">
        <f t="shared" si="69"/>
        <v>68.345323741007192</v>
      </c>
      <c r="S741" t="str">
        <f t="shared" si="70"/>
        <v>publishing</v>
      </c>
      <c r="T741" t="str">
        <f t="shared" si="71"/>
        <v>nonfiction</v>
      </c>
    </row>
    <row r="742" spans="1:20" ht="60" x14ac:dyDescent="0.25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s="12">
        <f t="shared" si="66"/>
        <v>42162.146782407406</v>
      </c>
      <c r="L742" s="12">
        <f t="shared" si="67"/>
        <v>42176.146782407406</v>
      </c>
      <c r="M742" t="b">
        <v>0</v>
      </c>
      <c r="N742">
        <v>19</v>
      </c>
      <c r="O742" t="b">
        <v>1</v>
      </c>
      <c r="P742" t="s">
        <v>8274</v>
      </c>
      <c r="Q742" s="5">
        <f t="shared" si="68"/>
        <v>1.0740000000000001</v>
      </c>
      <c r="R742" s="6">
        <f t="shared" si="69"/>
        <v>169.57894736842104</v>
      </c>
      <c r="S742" t="str">
        <f t="shared" si="70"/>
        <v>publishing</v>
      </c>
      <c r="T742" t="str">
        <f t="shared" si="71"/>
        <v>nonfiction</v>
      </c>
    </row>
    <row r="743" spans="1:20" ht="30" x14ac:dyDescent="0.25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s="12">
        <f t="shared" si="66"/>
        <v>41401.648217592592</v>
      </c>
      <c r="L743" s="12">
        <f t="shared" si="67"/>
        <v>41436.648217592592</v>
      </c>
      <c r="M743" t="b">
        <v>0</v>
      </c>
      <c r="N743">
        <v>94</v>
      </c>
      <c r="O743" t="b">
        <v>1</v>
      </c>
      <c r="P743" t="s">
        <v>8274</v>
      </c>
      <c r="Q743" s="5">
        <f t="shared" si="68"/>
        <v>1.0226</v>
      </c>
      <c r="R743" s="6">
        <f t="shared" si="69"/>
        <v>141.42340425531913</v>
      </c>
      <c r="S743" t="str">
        <f t="shared" si="70"/>
        <v>publishing</v>
      </c>
      <c r="T743" t="str">
        <f t="shared" si="71"/>
        <v>nonfiction</v>
      </c>
    </row>
    <row r="744" spans="1:20" ht="60" x14ac:dyDescent="0.25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s="12">
        <f t="shared" si="66"/>
        <v>41689.917962962965</v>
      </c>
      <c r="L744" s="12">
        <f t="shared" si="67"/>
        <v>41719.876296296294</v>
      </c>
      <c r="M744" t="b">
        <v>0</v>
      </c>
      <c r="N744">
        <v>23</v>
      </c>
      <c r="O744" t="b">
        <v>1</v>
      </c>
      <c r="P744" t="s">
        <v>8274</v>
      </c>
      <c r="Q744" s="5">
        <f t="shared" si="68"/>
        <v>1.1071428571428572</v>
      </c>
      <c r="R744" s="6">
        <f t="shared" si="69"/>
        <v>67.391304347826093</v>
      </c>
      <c r="S744" t="str">
        <f t="shared" si="70"/>
        <v>publishing</v>
      </c>
      <c r="T744" t="str">
        <f t="shared" si="71"/>
        <v>nonfiction</v>
      </c>
    </row>
    <row r="745" spans="1:20" ht="60" x14ac:dyDescent="0.25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s="12">
        <f t="shared" si="66"/>
        <v>40990.709317129629</v>
      </c>
      <c r="L745" s="12">
        <f t="shared" si="67"/>
        <v>41015.875</v>
      </c>
      <c r="M745" t="b">
        <v>0</v>
      </c>
      <c r="N745">
        <v>15</v>
      </c>
      <c r="O745" t="b">
        <v>1</v>
      </c>
      <c r="P745" t="s">
        <v>8274</v>
      </c>
      <c r="Q745" s="5">
        <f t="shared" si="68"/>
        <v>1.48</v>
      </c>
      <c r="R745" s="6">
        <f t="shared" si="69"/>
        <v>54.266666666666666</v>
      </c>
      <c r="S745" t="str">
        <f t="shared" si="70"/>
        <v>publishing</v>
      </c>
      <c r="T745" t="str">
        <f t="shared" si="71"/>
        <v>nonfiction</v>
      </c>
    </row>
    <row r="746" spans="1:20" ht="45" x14ac:dyDescent="0.25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s="12">
        <f t="shared" si="66"/>
        <v>41226.95721064815</v>
      </c>
      <c r="L746" s="12">
        <f t="shared" si="67"/>
        <v>41256.95721064815</v>
      </c>
      <c r="M746" t="b">
        <v>0</v>
      </c>
      <c r="N746">
        <v>62</v>
      </c>
      <c r="O746" t="b">
        <v>1</v>
      </c>
      <c r="P746" t="s">
        <v>8274</v>
      </c>
      <c r="Q746" s="5">
        <f t="shared" si="68"/>
        <v>1.0232000000000001</v>
      </c>
      <c r="R746" s="6">
        <f t="shared" si="69"/>
        <v>82.516129032258064</v>
      </c>
      <c r="S746" t="str">
        <f t="shared" si="70"/>
        <v>publishing</v>
      </c>
      <c r="T746" t="str">
        <f t="shared" si="71"/>
        <v>nonfiction</v>
      </c>
    </row>
    <row r="747" spans="1:20" ht="60" x14ac:dyDescent="0.25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s="12">
        <f t="shared" si="66"/>
        <v>41367.572280092594</v>
      </c>
      <c r="L747" s="12">
        <f t="shared" si="67"/>
        <v>41397.572280092594</v>
      </c>
      <c r="M747" t="b">
        <v>0</v>
      </c>
      <c r="N747">
        <v>74</v>
      </c>
      <c r="O747" t="b">
        <v>1</v>
      </c>
      <c r="P747" t="s">
        <v>8274</v>
      </c>
      <c r="Q747" s="5">
        <f t="shared" si="68"/>
        <v>1.7909909909909909</v>
      </c>
      <c r="R747" s="6">
        <f t="shared" si="69"/>
        <v>53.729729729729726</v>
      </c>
      <c r="S747" t="str">
        <f t="shared" si="70"/>
        <v>publishing</v>
      </c>
      <c r="T747" t="str">
        <f t="shared" si="71"/>
        <v>nonfiction</v>
      </c>
    </row>
    <row r="748" spans="1:20" ht="30" x14ac:dyDescent="0.25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s="12">
        <f t="shared" si="66"/>
        <v>41157.042928240742</v>
      </c>
      <c r="L748" s="12">
        <f t="shared" si="67"/>
        <v>41175.165972222225</v>
      </c>
      <c r="M748" t="b">
        <v>0</v>
      </c>
      <c r="N748">
        <v>97</v>
      </c>
      <c r="O748" t="b">
        <v>1</v>
      </c>
      <c r="P748" t="s">
        <v>8274</v>
      </c>
      <c r="Q748" s="5">
        <f t="shared" si="68"/>
        <v>1.1108135252761968</v>
      </c>
      <c r="R748" s="6">
        <f t="shared" si="69"/>
        <v>34.206185567010309</v>
      </c>
      <c r="S748" t="str">
        <f t="shared" si="70"/>
        <v>publishing</v>
      </c>
      <c r="T748" t="str">
        <f t="shared" si="71"/>
        <v>nonfiction</v>
      </c>
    </row>
    <row r="749" spans="1:20" ht="60" x14ac:dyDescent="0.25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s="12">
        <f t="shared" si="66"/>
        <v>41988.548831018517</v>
      </c>
      <c r="L749" s="12">
        <f t="shared" si="67"/>
        <v>42019.454166666663</v>
      </c>
      <c r="M749" t="b">
        <v>0</v>
      </c>
      <c r="N749">
        <v>55</v>
      </c>
      <c r="O749" t="b">
        <v>1</v>
      </c>
      <c r="P749" t="s">
        <v>8274</v>
      </c>
      <c r="Q749" s="5">
        <f t="shared" si="68"/>
        <v>1.0004285714285714</v>
      </c>
      <c r="R749" s="6">
        <f t="shared" si="69"/>
        <v>127.32727272727273</v>
      </c>
      <c r="S749" t="str">
        <f t="shared" si="70"/>
        <v>publishing</v>
      </c>
      <c r="T749" t="str">
        <f t="shared" si="71"/>
        <v>nonfiction</v>
      </c>
    </row>
    <row r="750" spans="1:20" ht="45" x14ac:dyDescent="0.25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s="12">
        <f t="shared" si="66"/>
        <v>41831.846828703703</v>
      </c>
      <c r="L750" s="12">
        <f t="shared" si="67"/>
        <v>41861.846828703703</v>
      </c>
      <c r="M750" t="b">
        <v>0</v>
      </c>
      <c r="N750">
        <v>44</v>
      </c>
      <c r="O750" t="b">
        <v>1</v>
      </c>
      <c r="P750" t="s">
        <v>8274</v>
      </c>
      <c r="Q750" s="5">
        <f t="shared" si="68"/>
        <v>1.0024999999999999</v>
      </c>
      <c r="R750" s="6">
        <f t="shared" si="69"/>
        <v>45.56818181818182</v>
      </c>
      <c r="S750" t="str">
        <f t="shared" si="70"/>
        <v>publishing</v>
      </c>
      <c r="T750" t="str">
        <f t="shared" si="71"/>
        <v>nonfiction</v>
      </c>
    </row>
    <row r="751" spans="1:20" ht="60" x14ac:dyDescent="0.25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s="12">
        <f t="shared" si="66"/>
        <v>42733.94131944445</v>
      </c>
      <c r="L751" s="12">
        <f t="shared" si="67"/>
        <v>42763.94131944445</v>
      </c>
      <c r="M751" t="b">
        <v>0</v>
      </c>
      <c r="N751">
        <v>110</v>
      </c>
      <c r="O751" t="b">
        <v>1</v>
      </c>
      <c r="P751" t="s">
        <v>8274</v>
      </c>
      <c r="Q751" s="5">
        <f t="shared" si="68"/>
        <v>1.0556000000000001</v>
      </c>
      <c r="R751" s="6">
        <f t="shared" si="69"/>
        <v>95.963636363636368</v>
      </c>
      <c r="S751" t="str">
        <f t="shared" si="70"/>
        <v>publishing</v>
      </c>
      <c r="T751" t="str">
        <f t="shared" si="71"/>
        <v>nonfiction</v>
      </c>
    </row>
    <row r="752" spans="1:20" ht="60" x14ac:dyDescent="0.25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s="12">
        <f t="shared" si="66"/>
        <v>41299.878148148149</v>
      </c>
      <c r="L752" s="12">
        <f t="shared" si="67"/>
        <v>41329.878148148149</v>
      </c>
      <c r="M752" t="b">
        <v>0</v>
      </c>
      <c r="N752">
        <v>59</v>
      </c>
      <c r="O752" t="b">
        <v>1</v>
      </c>
      <c r="P752" t="s">
        <v>8274</v>
      </c>
      <c r="Q752" s="5">
        <f t="shared" si="68"/>
        <v>1.0258775877587758</v>
      </c>
      <c r="R752" s="6">
        <f t="shared" si="69"/>
        <v>77.271186440677965</v>
      </c>
      <c r="S752" t="str">
        <f t="shared" si="70"/>
        <v>publishing</v>
      </c>
      <c r="T752" t="str">
        <f t="shared" si="71"/>
        <v>nonfiction</v>
      </c>
    </row>
    <row r="753" spans="1:20" ht="45" x14ac:dyDescent="0.25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s="12">
        <f t="shared" si="66"/>
        <v>40713.630497685182</v>
      </c>
      <c r="L753" s="12">
        <f t="shared" si="67"/>
        <v>40759.630497685182</v>
      </c>
      <c r="M753" t="b">
        <v>0</v>
      </c>
      <c r="N753">
        <v>62</v>
      </c>
      <c r="O753" t="b">
        <v>1</v>
      </c>
      <c r="P753" t="s">
        <v>8274</v>
      </c>
      <c r="Q753" s="5">
        <f t="shared" si="68"/>
        <v>1.1850000000000001</v>
      </c>
      <c r="R753" s="6">
        <f t="shared" si="69"/>
        <v>57.338709677419352</v>
      </c>
      <c r="S753" t="str">
        <f t="shared" si="70"/>
        <v>publishing</v>
      </c>
      <c r="T753" t="str">
        <f t="shared" si="71"/>
        <v>nonfiction</v>
      </c>
    </row>
    <row r="754" spans="1:20" ht="60" x14ac:dyDescent="0.25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s="12">
        <f t="shared" si="66"/>
        <v>42639.421493055561</v>
      </c>
      <c r="L754" s="12">
        <f t="shared" si="67"/>
        <v>42659.458333333328</v>
      </c>
      <c r="M754" t="b">
        <v>0</v>
      </c>
      <c r="N754">
        <v>105</v>
      </c>
      <c r="O754" t="b">
        <v>1</v>
      </c>
      <c r="P754" t="s">
        <v>8274</v>
      </c>
      <c r="Q754" s="5">
        <f t="shared" si="68"/>
        <v>1.117</v>
      </c>
      <c r="R754" s="6">
        <f t="shared" si="69"/>
        <v>53.19047619047619</v>
      </c>
      <c r="S754" t="str">
        <f t="shared" si="70"/>
        <v>publishing</v>
      </c>
      <c r="T754" t="str">
        <f t="shared" si="71"/>
        <v>nonfiction</v>
      </c>
    </row>
    <row r="755" spans="1:20" ht="60" x14ac:dyDescent="0.25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s="12">
        <f t="shared" si="66"/>
        <v>42019.590173611112</v>
      </c>
      <c r="L755" s="12">
        <f t="shared" si="67"/>
        <v>42049.590173611112</v>
      </c>
      <c r="M755" t="b">
        <v>0</v>
      </c>
      <c r="N755">
        <v>26</v>
      </c>
      <c r="O755" t="b">
        <v>1</v>
      </c>
      <c r="P755" t="s">
        <v>8274</v>
      </c>
      <c r="Q755" s="5">
        <f t="shared" si="68"/>
        <v>1.28</v>
      </c>
      <c r="R755" s="6">
        <f t="shared" si="69"/>
        <v>492.30769230769232</v>
      </c>
      <c r="S755" t="str">
        <f t="shared" si="70"/>
        <v>publishing</v>
      </c>
      <c r="T755" t="str">
        <f t="shared" si="71"/>
        <v>nonfiction</v>
      </c>
    </row>
    <row r="756" spans="1:20" ht="60" x14ac:dyDescent="0.25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s="12">
        <f t="shared" si="66"/>
        <v>41249.749085648145</v>
      </c>
      <c r="L756" s="12">
        <f t="shared" si="67"/>
        <v>41279.749085648145</v>
      </c>
      <c r="M756" t="b">
        <v>0</v>
      </c>
      <c r="N756">
        <v>49</v>
      </c>
      <c r="O756" t="b">
        <v>1</v>
      </c>
      <c r="P756" t="s">
        <v>8274</v>
      </c>
      <c r="Q756" s="5">
        <f t="shared" si="68"/>
        <v>1.0375000000000001</v>
      </c>
      <c r="R756" s="6">
        <f t="shared" si="69"/>
        <v>42.346938775510203</v>
      </c>
      <c r="S756" t="str">
        <f t="shared" si="70"/>
        <v>publishing</v>
      </c>
      <c r="T756" t="str">
        <f t="shared" si="71"/>
        <v>nonfiction</v>
      </c>
    </row>
    <row r="757" spans="1:20" ht="45" x14ac:dyDescent="0.25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s="12">
        <f t="shared" si="66"/>
        <v>41383.605057870373</v>
      </c>
      <c r="L757" s="12">
        <f t="shared" si="67"/>
        <v>41414.02847222222</v>
      </c>
      <c r="M757" t="b">
        <v>0</v>
      </c>
      <c r="N757">
        <v>68</v>
      </c>
      <c r="O757" t="b">
        <v>1</v>
      </c>
      <c r="P757" t="s">
        <v>8274</v>
      </c>
      <c r="Q757" s="5">
        <f t="shared" si="68"/>
        <v>1.0190760000000001</v>
      </c>
      <c r="R757" s="6">
        <f t="shared" si="69"/>
        <v>37.466029411764708</v>
      </c>
      <c r="S757" t="str">
        <f t="shared" si="70"/>
        <v>publishing</v>
      </c>
      <c r="T757" t="str">
        <f t="shared" si="71"/>
        <v>nonfiction</v>
      </c>
    </row>
    <row r="758" spans="1:20" ht="45" x14ac:dyDescent="0.25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s="12">
        <f t="shared" si="66"/>
        <v>40590.766886574071</v>
      </c>
      <c r="L758" s="12">
        <f t="shared" si="67"/>
        <v>40651.725219907406</v>
      </c>
      <c r="M758" t="b">
        <v>0</v>
      </c>
      <c r="N758">
        <v>22</v>
      </c>
      <c r="O758" t="b">
        <v>1</v>
      </c>
      <c r="P758" t="s">
        <v>8274</v>
      </c>
      <c r="Q758" s="5">
        <f t="shared" si="68"/>
        <v>1.177142857142857</v>
      </c>
      <c r="R758" s="6">
        <f t="shared" si="69"/>
        <v>37.454545454545453</v>
      </c>
      <c r="S758" t="str">
        <f t="shared" si="70"/>
        <v>publishing</v>
      </c>
      <c r="T758" t="str">
        <f t="shared" si="71"/>
        <v>nonfiction</v>
      </c>
    </row>
    <row r="759" spans="1:20" ht="60" x14ac:dyDescent="0.25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s="12">
        <f t="shared" si="66"/>
        <v>41235.054560185185</v>
      </c>
      <c r="L759" s="12">
        <f t="shared" si="67"/>
        <v>41249.054560185185</v>
      </c>
      <c r="M759" t="b">
        <v>0</v>
      </c>
      <c r="N759">
        <v>18</v>
      </c>
      <c r="O759" t="b">
        <v>1</v>
      </c>
      <c r="P759" t="s">
        <v>8274</v>
      </c>
      <c r="Q759" s="5">
        <f t="shared" si="68"/>
        <v>2.38</v>
      </c>
      <c r="R759" s="6">
        <f t="shared" si="69"/>
        <v>33.055555555555557</v>
      </c>
      <c r="S759" t="str">
        <f t="shared" si="70"/>
        <v>publishing</v>
      </c>
      <c r="T759" t="str">
        <f t="shared" si="71"/>
        <v>nonfiction</v>
      </c>
    </row>
    <row r="760" spans="1:20" ht="45" x14ac:dyDescent="0.25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s="12">
        <f t="shared" si="66"/>
        <v>40429.836435185185</v>
      </c>
      <c r="L760" s="12">
        <f t="shared" si="67"/>
        <v>40459.836435185185</v>
      </c>
      <c r="M760" t="b">
        <v>0</v>
      </c>
      <c r="N760">
        <v>19</v>
      </c>
      <c r="O760" t="b">
        <v>1</v>
      </c>
      <c r="P760" t="s">
        <v>8274</v>
      </c>
      <c r="Q760" s="5">
        <f t="shared" si="68"/>
        <v>1.02</v>
      </c>
      <c r="R760" s="6">
        <f t="shared" si="69"/>
        <v>134.21052631578948</v>
      </c>
      <c r="S760" t="str">
        <f t="shared" si="70"/>
        <v>publishing</v>
      </c>
      <c r="T760" t="str">
        <f t="shared" si="71"/>
        <v>nonfiction</v>
      </c>
    </row>
    <row r="761" spans="1:20" ht="45" x14ac:dyDescent="0.25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s="12">
        <f t="shared" si="66"/>
        <v>41789.330312500002</v>
      </c>
      <c r="L761" s="12">
        <f t="shared" si="67"/>
        <v>41829.330312500002</v>
      </c>
      <c r="M761" t="b">
        <v>0</v>
      </c>
      <c r="N761">
        <v>99</v>
      </c>
      <c r="O761" t="b">
        <v>1</v>
      </c>
      <c r="P761" t="s">
        <v>8274</v>
      </c>
      <c r="Q761" s="5">
        <f t="shared" si="68"/>
        <v>1.0192000000000001</v>
      </c>
      <c r="R761" s="6">
        <f t="shared" si="69"/>
        <v>51.474747474747474</v>
      </c>
      <c r="S761" t="str">
        <f t="shared" si="70"/>
        <v>publishing</v>
      </c>
      <c r="T761" t="str">
        <f t="shared" si="71"/>
        <v>nonfiction</v>
      </c>
    </row>
    <row r="762" spans="1:20" ht="60" x14ac:dyDescent="0.25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s="12">
        <f t="shared" si="66"/>
        <v>42670.764039351852</v>
      </c>
      <c r="L762" s="12">
        <f t="shared" si="67"/>
        <v>42700.805706018517</v>
      </c>
      <c r="M762" t="b">
        <v>0</v>
      </c>
      <c r="N762">
        <v>0</v>
      </c>
      <c r="O762" t="b">
        <v>0</v>
      </c>
      <c r="P762" t="s">
        <v>8275</v>
      </c>
      <c r="Q762" s="5">
        <f t="shared" si="68"/>
        <v>0</v>
      </c>
      <c r="R762" s="6" t="e">
        <f t="shared" si="69"/>
        <v>#DIV/0!</v>
      </c>
      <c r="S762" t="str">
        <f t="shared" si="70"/>
        <v>publishing</v>
      </c>
      <c r="T762" t="str">
        <f t="shared" si="71"/>
        <v>fiction</v>
      </c>
    </row>
    <row r="763" spans="1:20" ht="45" x14ac:dyDescent="0.25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s="12">
        <f t="shared" si="66"/>
        <v>41642.751458333332</v>
      </c>
      <c r="L763" s="12">
        <f t="shared" si="67"/>
        <v>41672.751458333332</v>
      </c>
      <c r="M763" t="b">
        <v>0</v>
      </c>
      <c r="N763">
        <v>6</v>
      </c>
      <c r="O763" t="b">
        <v>0</v>
      </c>
      <c r="P763" t="s">
        <v>8275</v>
      </c>
      <c r="Q763" s="5">
        <f t="shared" si="68"/>
        <v>4.7E-2</v>
      </c>
      <c r="R763" s="6">
        <f t="shared" si="69"/>
        <v>39.166666666666664</v>
      </c>
      <c r="S763" t="str">
        <f t="shared" si="70"/>
        <v>publishing</v>
      </c>
      <c r="T763" t="str">
        <f t="shared" si="71"/>
        <v>fiction</v>
      </c>
    </row>
    <row r="764" spans="1:20" ht="45" x14ac:dyDescent="0.25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s="12">
        <f t="shared" si="66"/>
        <v>42690.858449074076</v>
      </c>
      <c r="L764" s="12">
        <f t="shared" si="67"/>
        <v>42708.25</v>
      </c>
      <c r="M764" t="b">
        <v>0</v>
      </c>
      <c r="N764">
        <v>0</v>
      </c>
      <c r="O764" t="b">
        <v>0</v>
      </c>
      <c r="P764" t="s">
        <v>8275</v>
      </c>
      <c r="Q764" s="5">
        <f t="shared" si="68"/>
        <v>0</v>
      </c>
      <c r="R764" s="6" t="e">
        <f t="shared" si="69"/>
        <v>#DIV/0!</v>
      </c>
      <c r="S764" t="str">
        <f t="shared" si="70"/>
        <v>publishing</v>
      </c>
      <c r="T764" t="str">
        <f t="shared" si="71"/>
        <v>fiction</v>
      </c>
    </row>
    <row r="765" spans="1:20" ht="45" x14ac:dyDescent="0.25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s="12">
        <f t="shared" si="66"/>
        <v>41471.446851851848</v>
      </c>
      <c r="L765" s="12">
        <f t="shared" si="67"/>
        <v>41501.446851851848</v>
      </c>
      <c r="M765" t="b">
        <v>0</v>
      </c>
      <c r="N765">
        <v>1</v>
      </c>
      <c r="O765" t="b">
        <v>0</v>
      </c>
      <c r="P765" t="s">
        <v>8275</v>
      </c>
      <c r="Q765" s="5">
        <f t="shared" si="68"/>
        <v>1.1655011655011655E-3</v>
      </c>
      <c r="R765" s="6">
        <f t="shared" si="69"/>
        <v>5</v>
      </c>
      <c r="S765" t="str">
        <f t="shared" si="70"/>
        <v>publishing</v>
      </c>
      <c r="T765" t="str">
        <f t="shared" si="71"/>
        <v>fiction</v>
      </c>
    </row>
    <row r="766" spans="1:20" ht="45" x14ac:dyDescent="0.25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s="12">
        <f t="shared" si="66"/>
        <v>42227.173159722224</v>
      </c>
      <c r="L766" s="12">
        <f t="shared" si="67"/>
        <v>42257.173159722224</v>
      </c>
      <c r="M766" t="b">
        <v>0</v>
      </c>
      <c r="N766">
        <v>0</v>
      </c>
      <c r="O766" t="b">
        <v>0</v>
      </c>
      <c r="P766" t="s">
        <v>8275</v>
      </c>
      <c r="Q766" s="5">
        <f t="shared" si="68"/>
        <v>0</v>
      </c>
      <c r="R766" s="6" t="e">
        <f t="shared" si="69"/>
        <v>#DIV/0!</v>
      </c>
      <c r="S766" t="str">
        <f t="shared" si="70"/>
        <v>publishing</v>
      </c>
      <c r="T766" t="str">
        <f t="shared" si="71"/>
        <v>fiction</v>
      </c>
    </row>
    <row r="767" spans="1:20" ht="60" x14ac:dyDescent="0.25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s="12">
        <f t="shared" si="66"/>
        <v>41901.542638888888</v>
      </c>
      <c r="L767" s="12">
        <f t="shared" si="67"/>
        <v>41931.542638888888</v>
      </c>
      <c r="M767" t="b">
        <v>0</v>
      </c>
      <c r="N767">
        <v>44</v>
      </c>
      <c r="O767" t="b">
        <v>0</v>
      </c>
      <c r="P767" t="s">
        <v>8275</v>
      </c>
      <c r="Q767" s="5">
        <f t="shared" si="68"/>
        <v>0.36014285714285715</v>
      </c>
      <c r="R767" s="6">
        <f t="shared" si="69"/>
        <v>57.295454545454547</v>
      </c>
      <c r="S767" t="str">
        <f t="shared" si="70"/>
        <v>publishing</v>
      </c>
      <c r="T767" t="str">
        <f t="shared" si="71"/>
        <v>fiction</v>
      </c>
    </row>
    <row r="768" spans="1:20" ht="60" x14ac:dyDescent="0.25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s="12">
        <f t="shared" si="66"/>
        <v>42021.783368055556</v>
      </c>
      <c r="L768" s="12">
        <f t="shared" si="67"/>
        <v>42051.783368055556</v>
      </c>
      <c r="M768" t="b">
        <v>0</v>
      </c>
      <c r="N768">
        <v>0</v>
      </c>
      <c r="O768" t="b">
        <v>0</v>
      </c>
      <c r="P768" t="s">
        <v>8275</v>
      </c>
      <c r="Q768" s="5">
        <f t="shared" si="68"/>
        <v>0</v>
      </c>
      <c r="R768" s="6" t="e">
        <f t="shared" si="69"/>
        <v>#DIV/0!</v>
      </c>
      <c r="S768" t="str">
        <f t="shared" si="70"/>
        <v>publishing</v>
      </c>
      <c r="T768" t="str">
        <f t="shared" si="71"/>
        <v>fiction</v>
      </c>
    </row>
    <row r="769" spans="1:20" ht="75" x14ac:dyDescent="0.25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s="12">
        <f t="shared" si="66"/>
        <v>42115.143634259264</v>
      </c>
      <c r="L769" s="12">
        <f t="shared" si="67"/>
        <v>42145.143634259264</v>
      </c>
      <c r="M769" t="b">
        <v>0</v>
      </c>
      <c r="N769">
        <v>3</v>
      </c>
      <c r="O769" t="b">
        <v>0</v>
      </c>
      <c r="P769" t="s">
        <v>8275</v>
      </c>
      <c r="Q769" s="5">
        <f t="shared" si="68"/>
        <v>3.5400000000000001E-2</v>
      </c>
      <c r="R769" s="6">
        <f t="shared" si="69"/>
        <v>59</v>
      </c>
      <c r="S769" t="str">
        <f t="shared" si="70"/>
        <v>publishing</v>
      </c>
      <c r="T769" t="str">
        <f t="shared" si="71"/>
        <v>fiction</v>
      </c>
    </row>
    <row r="770" spans="1:20" ht="60" x14ac:dyDescent="0.25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s="12">
        <f t="shared" ref="K770:K833" si="72">(((J770/60)/60)/24)+DATE(1970,1,1)</f>
        <v>41594.207060185188</v>
      </c>
      <c r="L770" s="12">
        <f t="shared" ref="L770:L833" si="73">(((I770/60)/60)/24)+DATE(1970,1,1)</f>
        <v>41624.207060185188</v>
      </c>
      <c r="M770" t="b">
        <v>0</v>
      </c>
      <c r="N770">
        <v>0</v>
      </c>
      <c r="O770" t="b">
        <v>0</v>
      </c>
      <c r="P770" t="s">
        <v>8275</v>
      </c>
      <c r="Q770" s="5">
        <f t="shared" ref="Q770:Q833" si="74">E770/D770</f>
        <v>0</v>
      </c>
      <c r="R770" s="6" t="e">
        <f t="shared" ref="R770:R833" si="75">E770/N770</f>
        <v>#DIV/0!</v>
      </c>
      <c r="S770" t="str">
        <f t="shared" ref="S770:S833" si="76">LEFT(P770,FIND("/",P770,1)-1)</f>
        <v>publishing</v>
      </c>
      <c r="T770" t="str">
        <f t="shared" ref="T770:T833" si="77">MID(P770,FIND("/",P770,1)+1,LEN(P769))</f>
        <v>fiction</v>
      </c>
    </row>
    <row r="771" spans="1:20" ht="60" x14ac:dyDescent="0.25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s="12">
        <f t="shared" si="72"/>
        <v>41604.996458333335</v>
      </c>
      <c r="L771" s="12">
        <f t="shared" si="73"/>
        <v>41634.996458333335</v>
      </c>
      <c r="M771" t="b">
        <v>0</v>
      </c>
      <c r="N771">
        <v>52</v>
      </c>
      <c r="O771" t="b">
        <v>0</v>
      </c>
      <c r="P771" t="s">
        <v>8275</v>
      </c>
      <c r="Q771" s="5">
        <f t="shared" si="74"/>
        <v>0.41399999999999998</v>
      </c>
      <c r="R771" s="6">
        <f t="shared" si="75"/>
        <v>31.846153846153847</v>
      </c>
      <c r="S771" t="str">
        <f t="shared" si="76"/>
        <v>publishing</v>
      </c>
      <c r="T771" t="str">
        <f t="shared" si="77"/>
        <v>fiction</v>
      </c>
    </row>
    <row r="772" spans="1:20" ht="60" x14ac:dyDescent="0.25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s="12">
        <f t="shared" si="72"/>
        <v>41289.999641203707</v>
      </c>
      <c r="L772" s="12">
        <f t="shared" si="73"/>
        <v>41329.999641203707</v>
      </c>
      <c r="M772" t="b">
        <v>0</v>
      </c>
      <c r="N772">
        <v>0</v>
      </c>
      <c r="O772" t="b">
        <v>0</v>
      </c>
      <c r="P772" t="s">
        <v>8275</v>
      </c>
      <c r="Q772" s="5">
        <f t="shared" si="74"/>
        <v>0</v>
      </c>
      <c r="R772" s="6" t="e">
        <f t="shared" si="75"/>
        <v>#DIV/0!</v>
      </c>
      <c r="S772" t="str">
        <f t="shared" si="76"/>
        <v>publishing</v>
      </c>
      <c r="T772" t="str">
        <f t="shared" si="77"/>
        <v>fiction</v>
      </c>
    </row>
    <row r="773" spans="1:20" ht="45" x14ac:dyDescent="0.25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s="12">
        <f t="shared" si="72"/>
        <v>42349.824097222227</v>
      </c>
      <c r="L773" s="12">
        <f t="shared" si="73"/>
        <v>42399.824097222227</v>
      </c>
      <c r="M773" t="b">
        <v>0</v>
      </c>
      <c r="N773">
        <v>1</v>
      </c>
      <c r="O773" t="b">
        <v>0</v>
      </c>
      <c r="P773" t="s">
        <v>8275</v>
      </c>
      <c r="Q773" s="5">
        <f t="shared" si="74"/>
        <v>2.631578947368421E-4</v>
      </c>
      <c r="R773" s="6">
        <f t="shared" si="75"/>
        <v>10</v>
      </c>
      <c r="S773" t="str">
        <f t="shared" si="76"/>
        <v>publishing</v>
      </c>
      <c r="T773" t="str">
        <f t="shared" si="77"/>
        <v>fiction</v>
      </c>
    </row>
    <row r="774" spans="1:20" ht="60" x14ac:dyDescent="0.25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s="12">
        <f t="shared" si="72"/>
        <v>40068.056932870371</v>
      </c>
      <c r="L774" s="12">
        <f t="shared" si="73"/>
        <v>40118.165972222225</v>
      </c>
      <c r="M774" t="b">
        <v>0</v>
      </c>
      <c r="N774">
        <v>1</v>
      </c>
      <c r="O774" t="b">
        <v>0</v>
      </c>
      <c r="P774" t="s">
        <v>8275</v>
      </c>
      <c r="Q774" s="5">
        <f t="shared" si="74"/>
        <v>3.3333333333333333E-2</v>
      </c>
      <c r="R774" s="6">
        <f t="shared" si="75"/>
        <v>50</v>
      </c>
      <c r="S774" t="str">
        <f t="shared" si="76"/>
        <v>publishing</v>
      </c>
      <c r="T774" t="str">
        <f t="shared" si="77"/>
        <v>fiction</v>
      </c>
    </row>
    <row r="775" spans="1:20" ht="60" x14ac:dyDescent="0.25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s="12">
        <f t="shared" si="72"/>
        <v>42100.735937499994</v>
      </c>
      <c r="L775" s="12">
        <f t="shared" si="73"/>
        <v>42134.959027777775</v>
      </c>
      <c r="M775" t="b">
        <v>0</v>
      </c>
      <c r="N775">
        <v>2</v>
      </c>
      <c r="O775" t="b">
        <v>0</v>
      </c>
      <c r="P775" t="s">
        <v>8275</v>
      </c>
      <c r="Q775" s="5">
        <f t="shared" si="74"/>
        <v>8.5129023676509714E-3</v>
      </c>
      <c r="R775" s="6">
        <f t="shared" si="75"/>
        <v>16</v>
      </c>
      <c r="S775" t="str">
        <f t="shared" si="76"/>
        <v>publishing</v>
      </c>
      <c r="T775" t="str">
        <f t="shared" si="77"/>
        <v>fiction</v>
      </c>
    </row>
    <row r="776" spans="1:20" ht="60" x14ac:dyDescent="0.25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s="12">
        <f t="shared" si="72"/>
        <v>41663.780300925922</v>
      </c>
      <c r="L776" s="12">
        <f t="shared" si="73"/>
        <v>41693.780300925922</v>
      </c>
      <c r="M776" t="b">
        <v>0</v>
      </c>
      <c r="N776">
        <v>9</v>
      </c>
      <c r="O776" t="b">
        <v>0</v>
      </c>
      <c r="P776" t="s">
        <v>8275</v>
      </c>
      <c r="Q776" s="5">
        <f t="shared" si="74"/>
        <v>0.70199999999999996</v>
      </c>
      <c r="R776" s="6">
        <f t="shared" si="75"/>
        <v>39</v>
      </c>
      <c r="S776" t="str">
        <f t="shared" si="76"/>
        <v>publishing</v>
      </c>
      <c r="T776" t="str">
        <f t="shared" si="77"/>
        <v>fiction</v>
      </c>
    </row>
    <row r="777" spans="1:20" ht="45" x14ac:dyDescent="0.25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s="12">
        <f t="shared" si="72"/>
        <v>40863.060127314813</v>
      </c>
      <c r="L777" s="12">
        <f t="shared" si="73"/>
        <v>40893.060127314813</v>
      </c>
      <c r="M777" t="b">
        <v>0</v>
      </c>
      <c r="N777">
        <v>5</v>
      </c>
      <c r="O777" t="b">
        <v>0</v>
      </c>
      <c r="P777" t="s">
        <v>8275</v>
      </c>
      <c r="Q777" s="5">
        <f t="shared" si="74"/>
        <v>1.7000000000000001E-2</v>
      </c>
      <c r="R777" s="6">
        <f t="shared" si="75"/>
        <v>34</v>
      </c>
      <c r="S777" t="str">
        <f t="shared" si="76"/>
        <v>publishing</v>
      </c>
      <c r="T777" t="str">
        <f t="shared" si="77"/>
        <v>fiction</v>
      </c>
    </row>
    <row r="778" spans="1:20" ht="60" x14ac:dyDescent="0.25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s="12">
        <f t="shared" si="72"/>
        <v>42250.685706018514</v>
      </c>
      <c r="L778" s="12">
        <f t="shared" si="73"/>
        <v>42288.208333333328</v>
      </c>
      <c r="M778" t="b">
        <v>0</v>
      </c>
      <c r="N778">
        <v>57</v>
      </c>
      <c r="O778" t="b">
        <v>0</v>
      </c>
      <c r="P778" t="s">
        <v>8275</v>
      </c>
      <c r="Q778" s="5">
        <f t="shared" si="74"/>
        <v>0.51400000000000001</v>
      </c>
      <c r="R778" s="6">
        <f t="shared" si="75"/>
        <v>63.122807017543863</v>
      </c>
      <c r="S778" t="str">
        <f t="shared" si="76"/>
        <v>publishing</v>
      </c>
      <c r="T778" t="str">
        <f t="shared" si="77"/>
        <v>fiction</v>
      </c>
    </row>
    <row r="779" spans="1:20" ht="60" x14ac:dyDescent="0.25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s="12">
        <f t="shared" si="72"/>
        <v>41456.981215277774</v>
      </c>
      <c r="L779" s="12">
        <f t="shared" si="73"/>
        <v>41486.981215277774</v>
      </c>
      <c r="M779" t="b">
        <v>0</v>
      </c>
      <c r="N779">
        <v>3</v>
      </c>
      <c r="O779" t="b">
        <v>0</v>
      </c>
      <c r="P779" t="s">
        <v>8275</v>
      </c>
      <c r="Q779" s="5">
        <f t="shared" si="74"/>
        <v>7.0000000000000001E-3</v>
      </c>
      <c r="R779" s="6">
        <f t="shared" si="75"/>
        <v>7</v>
      </c>
      <c r="S779" t="str">
        <f t="shared" si="76"/>
        <v>publishing</v>
      </c>
      <c r="T779" t="str">
        <f t="shared" si="77"/>
        <v>fiction</v>
      </c>
    </row>
    <row r="780" spans="1:20" ht="45" x14ac:dyDescent="0.25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s="12">
        <f t="shared" si="72"/>
        <v>41729.702314814815</v>
      </c>
      <c r="L780" s="12">
        <f t="shared" si="73"/>
        <v>41759.702314814815</v>
      </c>
      <c r="M780" t="b">
        <v>0</v>
      </c>
      <c r="N780">
        <v>1</v>
      </c>
      <c r="O780" t="b">
        <v>0</v>
      </c>
      <c r="P780" t="s">
        <v>8275</v>
      </c>
      <c r="Q780" s="5">
        <f t="shared" si="74"/>
        <v>4.0000000000000001E-3</v>
      </c>
      <c r="R780" s="6">
        <f t="shared" si="75"/>
        <v>2</v>
      </c>
      <c r="S780" t="str">
        <f t="shared" si="76"/>
        <v>publishing</v>
      </c>
      <c r="T780" t="str">
        <f t="shared" si="77"/>
        <v>fiction</v>
      </c>
    </row>
    <row r="781" spans="1:20" ht="60" x14ac:dyDescent="0.25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s="12">
        <f t="shared" si="72"/>
        <v>40436.68408564815</v>
      </c>
      <c r="L781" s="12">
        <f t="shared" si="73"/>
        <v>40466.166666666664</v>
      </c>
      <c r="M781" t="b">
        <v>0</v>
      </c>
      <c r="N781">
        <v>6</v>
      </c>
      <c r="O781" t="b">
        <v>0</v>
      </c>
      <c r="P781" t="s">
        <v>8275</v>
      </c>
      <c r="Q781" s="5">
        <f t="shared" si="74"/>
        <v>2.6666666666666668E-2</v>
      </c>
      <c r="R781" s="6">
        <f t="shared" si="75"/>
        <v>66.666666666666671</v>
      </c>
      <c r="S781" t="str">
        <f t="shared" si="76"/>
        <v>publishing</v>
      </c>
      <c r="T781" t="str">
        <f t="shared" si="77"/>
        <v>fiction</v>
      </c>
    </row>
    <row r="782" spans="1:20" ht="45" x14ac:dyDescent="0.25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s="12">
        <f t="shared" si="72"/>
        <v>40636.673900462964</v>
      </c>
      <c r="L782" s="12">
        <f t="shared" si="73"/>
        <v>40666.673900462964</v>
      </c>
      <c r="M782" t="b">
        <v>0</v>
      </c>
      <c r="N782">
        <v>27</v>
      </c>
      <c r="O782" t="b">
        <v>1</v>
      </c>
      <c r="P782" t="s">
        <v>8276</v>
      </c>
      <c r="Q782" s="5">
        <f t="shared" si="74"/>
        <v>1.04</v>
      </c>
      <c r="R782" s="6">
        <f t="shared" si="75"/>
        <v>38.518518518518519</v>
      </c>
      <c r="S782" t="str">
        <f t="shared" si="76"/>
        <v>music</v>
      </c>
      <c r="T782" t="str">
        <f t="shared" si="77"/>
        <v>rock</v>
      </c>
    </row>
    <row r="783" spans="1:20" ht="45" x14ac:dyDescent="0.25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s="12">
        <f t="shared" si="72"/>
        <v>41403.000856481485</v>
      </c>
      <c r="L783" s="12">
        <f t="shared" si="73"/>
        <v>41433.000856481485</v>
      </c>
      <c r="M783" t="b">
        <v>0</v>
      </c>
      <c r="N783">
        <v>25</v>
      </c>
      <c r="O783" t="b">
        <v>1</v>
      </c>
      <c r="P783" t="s">
        <v>8276</v>
      </c>
      <c r="Q783" s="5">
        <f t="shared" si="74"/>
        <v>1.3315375</v>
      </c>
      <c r="R783" s="6">
        <f t="shared" si="75"/>
        <v>42.609200000000001</v>
      </c>
      <c r="S783" t="str">
        <f t="shared" si="76"/>
        <v>music</v>
      </c>
      <c r="T783" t="str">
        <f t="shared" si="77"/>
        <v>rock</v>
      </c>
    </row>
    <row r="784" spans="1:20" ht="45" x14ac:dyDescent="0.25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s="12">
        <f t="shared" si="72"/>
        <v>41116.758125</v>
      </c>
      <c r="L784" s="12">
        <f t="shared" si="73"/>
        <v>41146.758125</v>
      </c>
      <c r="M784" t="b">
        <v>0</v>
      </c>
      <c r="N784">
        <v>14</v>
      </c>
      <c r="O784" t="b">
        <v>1</v>
      </c>
      <c r="P784" t="s">
        <v>8276</v>
      </c>
      <c r="Q784" s="5">
        <f t="shared" si="74"/>
        <v>1</v>
      </c>
      <c r="R784" s="6">
        <f t="shared" si="75"/>
        <v>50</v>
      </c>
      <c r="S784" t="str">
        <f t="shared" si="76"/>
        <v>music</v>
      </c>
      <c r="T784" t="str">
        <f t="shared" si="77"/>
        <v>rock</v>
      </c>
    </row>
    <row r="785" spans="1:20" ht="60" x14ac:dyDescent="0.25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s="12">
        <f t="shared" si="72"/>
        <v>40987.773715277777</v>
      </c>
      <c r="L785" s="12">
        <f t="shared" si="73"/>
        <v>41026.916666666664</v>
      </c>
      <c r="M785" t="b">
        <v>0</v>
      </c>
      <c r="N785">
        <v>35</v>
      </c>
      <c r="O785" t="b">
        <v>1</v>
      </c>
      <c r="P785" t="s">
        <v>8276</v>
      </c>
      <c r="Q785" s="5">
        <f t="shared" si="74"/>
        <v>1.4813333333333334</v>
      </c>
      <c r="R785" s="6">
        <f t="shared" si="75"/>
        <v>63.485714285714288</v>
      </c>
      <c r="S785" t="str">
        <f t="shared" si="76"/>
        <v>music</v>
      </c>
      <c r="T785" t="str">
        <f t="shared" si="77"/>
        <v>rock</v>
      </c>
    </row>
    <row r="786" spans="1:20" ht="60" x14ac:dyDescent="0.25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s="12">
        <f t="shared" si="72"/>
        <v>41675.149525462963</v>
      </c>
      <c r="L786" s="12">
        <f t="shared" si="73"/>
        <v>41715.107858796298</v>
      </c>
      <c r="M786" t="b">
        <v>0</v>
      </c>
      <c r="N786">
        <v>10</v>
      </c>
      <c r="O786" t="b">
        <v>1</v>
      </c>
      <c r="P786" t="s">
        <v>8276</v>
      </c>
      <c r="Q786" s="5">
        <f t="shared" si="74"/>
        <v>1.0249999999999999</v>
      </c>
      <c r="R786" s="6">
        <f t="shared" si="75"/>
        <v>102.5</v>
      </c>
      <c r="S786" t="str">
        <f t="shared" si="76"/>
        <v>music</v>
      </c>
      <c r="T786" t="str">
        <f t="shared" si="77"/>
        <v>rock</v>
      </c>
    </row>
    <row r="787" spans="1:20" ht="60" x14ac:dyDescent="0.25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s="12">
        <f t="shared" si="72"/>
        <v>41303.593923611108</v>
      </c>
      <c r="L787" s="12">
        <f t="shared" si="73"/>
        <v>41333.593923611108</v>
      </c>
      <c r="M787" t="b">
        <v>0</v>
      </c>
      <c r="N787">
        <v>29</v>
      </c>
      <c r="O787" t="b">
        <v>1</v>
      </c>
      <c r="P787" t="s">
        <v>8276</v>
      </c>
      <c r="Q787" s="5">
        <f t="shared" si="74"/>
        <v>1.8062799999999999</v>
      </c>
      <c r="R787" s="6">
        <f t="shared" si="75"/>
        <v>31.142758620689655</v>
      </c>
      <c r="S787" t="str">
        <f t="shared" si="76"/>
        <v>music</v>
      </c>
      <c r="T787" t="str">
        <f t="shared" si="77"/>
        <v>rock</v>
      </c>
    </row>
    <row r="788" spans="1:20" ht="45" x14ac:dyDescent="0.25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s="12">
        <f t="shared" si="72"/>
        <v>40983.055949074071</v>
      </c>
      <c r="L788" s="12">
        <f t="shared" si="73"/>
        <v>41040.657638888886</v>
      </c>
      <c r="M788" t="b">
        <v>0</v>
      </c>
      <c r="N788">
        <v>44</v>
      </c>
      <c r="O788" t="b">
        <v>1</v>
      </c>
      <c r="P788" t="s">
        <v>8276</v>
      </c>
      <c r="Q788" s="5">
        <f t="shared" si="74"/>
        <v>1.4279999999999999</v>
      </c>
      <c r="R788" s="6">
        <f t="shared" si="75"/>
        <v>162.27272727272728</v>
      </c>
      <c r="S788" t="str">
        <f t="shared" si="76"/>
        <v>music</v>
      </c>
      <c r="T788" t="str">
        <f t="shared" si="77"/>
        <v>rock</v>
      </c>
    </row>
    <row r="789" spans="1:20" ht="60" x14ac:dyDescent="0.25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s="12">
        <f t="shared" si="72"/>
        <v>41549.627615740741</v>
      </c>
      <c r="L789" s="12">
        <f t="shared" si="73"/>
        <v>41579.627615740741</v>
      </c>
      <c r="M789" t="b">
        <v>0</v>
      </c>
      <c r="N789">
        <v>17</v>
      </c>
      <c r="O789" t="b">
        <v>1</v>
      </c>
      <c r="P789" t="s">
        <v>8276</v>
      </c>
      <c r="Q789" s="5">
        <f t="shared" si="74"/>
        <v>1.1416666666666666</v>
      </c>
      <c r="R789" s="6">
        <f t="shared" si="75"/>
        <v>80.588235294117652</v>
      </c>
      <c r="S789" t="str">
        <f t="shared" si="76"/>
        <v>music</v>
      </c>
      <c r="T789" t="str">
        <f t="shared" si="77"/>
        <v>rock</v>
      </c>
    </row>
    <row r="790" spans="1:20" ht="60" x14ac:dyDescent="0.25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s="12">
        <f t="shared" si="72"/>
        <v>41059.006805555553</v>
      </c>
      <c r="L790" s="12">
        <f t="shared" si="73"/>
        <v>41097.165972222225</v>
      </c>
      <c r="M790" t="b">
        <v>0</v>
      </c>
      <c r="N790">
        <v>34</v>
      </c>
      <c r="O790" t="b">
        <v>1</v>
      </c>
      <c r="P790" t="s">
        <v>8276</v>
      </c>
      <c r="Q790" s="5">
        <f t="shared" si="74"/>
        <v>2.03505</v>
      </c>
      <c r="R790" s="6">
        <f t="shared" si="75"/>
        <v>59.85441176470588</v>
      </c>
      <c r="S790" t="str">
        <f t="shared" si="76"/>
        <v>music</v>
      </c>
      <c r="T790" t="str">
        <f t="shared" si="77"/>
        <v>rock</v>
      </c>
    </row>
    <row r="791" spans="1:20" ht="45" x14ac:dyDescent="0.25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s="12">
        <f t="shared" si="72"/>
        <v>41277.186111111114</v>
      </c>
      <c r="L791" s="12">
        <f t="shared" si="73"/>
        <v>41295.332638888889</v>
      </c>
      <c r="M791" t="b">
        <v>0</v>
      </c>
      <c r="N791">
        <v>14</v>
      </c>
      <c r="O791" t="b">
        <v>1</v>
      </c>
      <c r="P791" t="s">
        <v>8276</v>
      </c>
      <c r="Q791" s="5">
        <f t="shared" si="74"/>
        <v>1.0941176470588236</v>
      </c>
      <c r="R791" s="6">
        <f t="shared" si="75"/>
        <v>132.85714285714286</v>
      </c>
      <c r="S791" t="str">
        <f t="shared" si="76"/>
        <v>music</v>
      </c>
      <c r="T791" t="str">
        <f t="shared" si="77"/>
        <v>rock</v>
      </c>
    </row>
    <row r="792" spans="1:20" ht="60" x14ac:dyDescent="0.25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s="12">
        <f t="shared" si="72"/>
        <v>41276.047905092593</v>
      </c>
      <c r="L792" s="12">
        <f t="shared" si="73"/>
        <v>41306.047905092593</v>
      </c>
      <c r="M792" t="b">
        <v>0</v>
      </c>
      <c r="N792">
        <v>156</v>
      </c>
      <c r="O792" t="b">
        <v>1</v>
      </c>
      <c r="P792" t="s">
        <v>8276</v>
      </c>
      <c r="Q792" s="5">
        <f t="shared" si="74"/>
        <v>1.443746</v>
      </c>
      <c r="R792" s="6">
        <f t="shared" si="75"/>
        <v>92.547820512820508</v>
      </c>
      <c r="S792" t="str">
        <f t="shared" si="76"/>
        <v>music</v>
      </c>
      <c r="T792" t="str">
        <f t="shared" si="77"/>
        <v>rock</v>
      </c>
    </row>
    <row r="793" spans="1:20" ht="60" x14ac:dyDescent="0.25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s="12">
        <f t="shared" si="72"/>
        <v>41557.780624999999</v>
      </c>
      <c r="L793" s="12">
        <f t="shared" si="73"/>
        <v>41591.249305555553</v>
      </c>
      <c r="M793" t="b">
        <v>0</v>
      </c>
      <c r="N793">
        <v>128</v>
      </c>
      <c r="O793" t="b">
        <v>1</v>
      </c>
      <c r="P793" t="s">
        <v>8276</v>
      </c>
      <c r="Q793" s="5">
        <f t="shared" si="74"/>
        <v>1.0386666666666666</v>
      </c>
      <c r="R793" s="6">
        <f t="shared" si="75"/>
        <v>60.859375</v>
      </c>
      <c r="S793" t="str">
        <f t="shared" si="76"/>
        <v>music</v>
      </c>
      <c r="T793" t="str">
        <f t="shared" si="77"/>
        <v>rock</v>
      </c>
    </row>
    <row r="794" spans="1:20" ht="30" x14ac:dyDescent="0.25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s="12">
        <f t="shared" si="72"/>
        <v>41555.873645833337</v>
      </c>
      <c r="L794" s="12">
        <f t="shared" si="73"/>
        <v>41585.915312500001</v>
      </c>
      <c r="M794" t="b">
        <v>0</v>
      </c>
      <c r="N794">
        <v>60</v>
      </c>
      <c r="O794" t="b">
        <v>1</v>
      </c>
      <c r="P794" t="s">
        <v>8276</v>
      </c>
      <c r="Q794" s="5">
        <f t="shared" si="74"/>
        <v>1.0044440000000001</v>
      </c>
      <c r="R794" s="6">
        <f t="shared" si="75"/>
        <v>41.851833333333339</v>
      </c>
      <c r="S794" t="str">
        <f t="shared" si="76"/>
        <v>music</v>
      </c>
      <c r="T794" t="str">
        <f t="shared" si="77"/>
        <v>rock</v>
      </c>
    </row>
    <row r="795" spans="1:20" ht="60" x14ac:dyDescent="0.25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s="12">
        <f t="shared" si="72"/>
        <v>41442.741249999999</v>
      </c>
      <c r="L795" s="12">
        <f t="shared" si="73"/>
        <v>41458.207638888889</v>
      </c>
      <c r="M795" t="b">
        <v>0</v>
      </c>
      <c r="N795">
        <v>32</v>
      </c>
      <c r="O795" t="b">
        <v>1</v>
      </c>
      <c r="P795" t="s">
        <v>8276</v>
      </c>
      <c r="Q795" s="5">
        <f t="shared" si="74"/>
        <v>1.0277927272727272</v>
      </c>
      <c r="R795" s="6">
        <f t="shared" si="75"/>
        <v>88.325937499999995</v>
      </c>
      <c r="S795" t="str">
        <f t="shared" si="76"/>
        <v>music</v>
      </c>
      <c r="T795" t="str">
        <f t="shared" si="77"/>
        <v>rock</v>
      </c>
    </row>
    <row r="796" spans="1:20" ht="60" x14ac:dyDescent="0.25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s="12">
        <f t="shared" si="72"/>
        <v>40736.115011574075</v>
      </c>
      <c r="L796" s="12">
        <f t="shared" si="73"/>
        <v>40791.712500000001</v>
      </c>
      <c r="M796" t="b">
        <v>0</v>
      </c>
      <c r="N796">
        <v>53</v>
      </c>
      <c r="O796" t="b">
        <v>1</v>
      </c>
      <c r="P796" t="s">
        <v>8276</v>
      </c>
      <c r="Q796" s="5">
        <f t="shared" si="74"/>
        <v>1.0531250000000001</v>
      </c>
      <c r="R796" s="6">
        <f t="shared" si="75"/>
        <v>158.96226415094338</v>
      </c>
      <c r="S796" t="str">
        <f t="shared" si="76"/>
        <v>music</v>
      </c>
      <c r="T796" t="str">
        <f t="shared" si="77"/>
        <v>rock</v>
      </c>
    </row>
    <row r="797" spans="1:20" ht="60" x14ac:dyDescent="0.25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s="12">
        <f t="shared" si="72"/>
        <v>40963.613032407404</v>
      </c>
      <c r="L797" s="12">
        <f t="shared" si="73"/>
        <v>41006.207638888889</v>
      </c>
      <c r="M797" t="b">
        <v>0</v>
      </c>
      <c r="N797">
        <v>184</v>
      </c>
      <c r="O797" t="b">
        <v>1</v>
      </c>
      <c r="P797" t="s">
        <v>8276</v>
      </c>
      <c r="Q797" s="5">
        <f t="shared" si="74"/>
        <v>1.1178571428571429</v>
      </c>
      <c r="R797" s="6">
        <f t="shared" si="75"/>
        <v>85.054347826086953</v>
      </c>
      <c r="S797" t="str">
        <f t="shared" si="76"/>
        <v>music</v>
      </c>
      <c r="T797" t="str">
        <f t="shared" si="77"/>
        <v>rock</v>
      </c>
    </row>
    <row r="798" spans="1:20" ht="60" x14ac:dyDescent="0.25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s="12">
        <f t="shared" si="72"/>
        <v>41502.882928240739</v>
      </c>
      <c r="L798" s="12">
        <f t="shared" si="73"/>
        <v>41532.881944444445</v>
      </c>
      <c r="M798" t="b">
        <v>0</v>
      </c>
      <c r="N798">
        <v>90</v>
      </c>
      <c r="O798" t="b">
        <v>1</v>
      </c>
      <c r="P798" t="s">
        <v>8276</v>
      </c>
      <c r="Q798" s="5">
        <f t="shared" si="74"/>
        <v>1.0135000000000001</v>
      </c>
      <c r="R798" s="6">
        <f t="shared" si="75"/>
        <v>112.61111111111111</v>
      </c>
      <c r="S798" t="str">
        <f t="shared" si="76"/>
        <v>music</v>
      </c>
      <c r="T798" t="str">
        <f t="shared" si="77"/>
        <v>rock</v>
      </c>
    </row>
    <row r="799" spans="1:20" ht="60" x14ac:dyDescent="0.25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s="12">
        <f t="shared" si="72"/>
        <v>40996.994074074071</v>
      </c>
      <c r="L799" s="12">
        <f t="shared" si="73"/>
        <v>41028.166666666664</v>
      </c>
      <c r="M799" t="b">
        <v>0</v>
      </c>
      <c r="N799">
        <v>71</v>
      </c>
      <c r="O799" t="b">
        <v>1</v>
      </c>
      <c r="P799" t="s">
        <v>8276</v>
      </c>
      <c r="Q799" s="5">
        <f t="shared" si="74"/>
        <v>1.0753333333333333</v>
      </c>
      <c r="R799" s="6">
        <f t="shared" si="75"/>
        <v>45.436619718309856</v>
      </c>
      <c r="S799" t="str">
        <f t="shared" si="76"/>
        <v>music</v>
      </c>
      <c r="T799" t="str">
        <f t="shared" si="77"/>
        <v>rock</v>
      </c>
    </row>
    <row r="800" spans="1:20" ht="45" x14ac:dyDescent="0.25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s="12">
        <f t="shared" si="72"/>
        <v>41882.590127314819</v>
      </c>
      <c r="L800" s="12">
        <f t="shared" si="73"/>
        <v>41912.590127314819</v>
      </c>
      <c r="M800" t="b">
        <v>0</v>
      </c>
      <c r="N800">
        <v>87</v>
      </c>
      <c r="O800" t="b">
        <v>1</v>
      </c>
      <c r="P800" t="s">
        <v>8276</v>
      </c>
      <c r="Q800" s="5">
        <f t="shared" si="74"/>
        <v>1.1488571428571428</v>
      </c>
      <c r="R800" s="6">
        <f t="shared" si="75"/>
        <v>46.218390804597703</v>
      </c>
      <c r="S800" t="str">
        <f t="shared" si="76"/>
        <v>music</v>
      </c>
      <c r="T800" t="str">
        <f t="shared" si="77"/>
        <v>rock</v>
      </c>
    </row>
    <row r="801" spans="1:20" ht="60" x14ac:dyDescent="0.25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s="12">
        <f t="shared" si="72"/>
        <v>40996.667199074072</v>
      </c>
      <c r="L801" s="12">
        <f t="shared" si="73"/>
        <v>41026.667199074072</v>
      </c>
      <c r="M801" t="b">
        <v>0</v>
      </c>
      <c r="N801">
        <v>28</v>
      </c>
      <c r="O801" t="b">
        <v>1</v>
      </c>
      <c r="P801" t="s">
        <v>8276</v>
      </c>
      <c r="Q801" s="5">
        <f t="shared" si="74"/>
        <v>1.0002</v>
      </c>
      <c r="R801" s="6">
        <f t="shared" si="75"/>
        <v>178.60714285714286</v>
      </c>
      <c r="S801" t="str">
        <f t="shared" si="76"/>
        <v>music</v>
      </c>
      <c r="T801" t="str">
        <f t="shared" si="77"/>
        <v>rock</v>
      </c>
    </row>
    <row r="802" spans="1:20" ht="45" x14ac:dyDescent="0.25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s="12">
        <f t="shared" si="72"/>
        <v>41863.433495370373</v>
      </c>
      <c r="L802" s="12">
        <f t="shared" si="73"/>
        <v>41893.433495370373</v>
      </c>
      <c r="M802" t="b">
        <v>0</v>
      </c>
      <c r="N802">
        <v>56</v>
      </c>
      <c r="O802" t="b">
        <v>1</v>
      </c>
      <c r="P802" t="s">
        <v>8276</v>
      </c>
      <c r="Q802" s="5">
        <f t="shared" si="74"/>
        <v>1.5213333333333334</v>
      </c>
      <c r="R802" s="6">
        <f t="shared" si="75"/>
        <v>40.75</v>
      </c>
      <c r="S802" t="str">
        <f t="shared" si="76"/>
        <v>music</v>
      </c>
      <c r="T802" t="str">
        <f t="shared" si="77"/>
        <v>rock</v>
      </c>
    </row>
    <row r="803" spans="1:20" ht="45" x14ac:dyDescent="0.25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s="12">
        <f t="shared" si="72"/>
        <v>40695.795370370368</v>
      </c>
      <c r="L803" s="12">
        <f t="shared" si="73"/>
        <v>40725.795370370368</v>
      </c>
      <c r="M803" t="b">
        <v>0</v>
      </c>
      <c r="N803">
        <v>51</v>
      </c>
      <c r="O803" t="b">
        <v>1</v>
      </c>
      <c r="P803" t="s">
        <v>8276</v>
      </c>
      <c r="Q803" s="5">
        <f t="shared" si="74"/>
        <v>1.1152149999999998</v>
      </c>
      <c r="R803" s="6">
        <f t="shared" si="75"/>
        <v>43.733921568627444</v>
      </c>
      <c r="S803" t="str">
        <f t="shared" si="76"/>
        <v>music</v>
      </c>
      <c r="T803" t="str">
        <f t="shared" si="77"/>
        <v>rock</v>
      </c>
    </row>
    <row r="804" spans="1:20" ht="60" x14ac:dyDescent="0.25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s="12">
        <f t="shared" si="72"/>
        <v>41123.022268518522</v>
      </c>
      <c r="L804" s="12">
        <f t="shared" si="73"/>
        <v>41169.170138888891</v>
      </c>
      <c r="M804" t="b">
        <v>0</v>
      </c>
      <c r="N804">
        <v>75</v>
      </c>
      <c r="O804" t="b">
        <v>1</v>
      </c>
      <c r="P804" t="s">
        <v>8276</v>
      </c>
      <c r="Q804" s="5">
        <f t="shared" si="74"/>
        <v>1.0133333333333334</v>
      </c>
      <c r="R804" s="6">
        <f t="shared" si="75"/>
        <v>81.066666666666663</v>
      </c>
      <c r="S804" t="str">
        <f t="shared" si="76"/>
        <v>music</v>
      </c>
      <c r="T804" t="str">
        <f t="shared" si="77"/>
        <v>rock</v>
      </c>
    </row>
    <row r="805" spans="1:20" ht="60" x14ac:dyDescent="0.25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s="12">
        <f t="shared" si="72"/>
        <v>40665.949976851851</v>
      </c>
      <c r="L805" s="12">
        <f t="shared" si="73"/>
        <v>40692.041666666664</v>
      </c>
      <c r="M805" t="b">
        <v>0</v>
      </c>
      <c r="N805">
        <v>38</v>
      </c>
      <c r="O805" t="b">
        <v>1</v>
      </c>
      <c r="P805" t="s">
        <v>8276</v>
      </c>
      <c r="Q805" s="5">
        <f t="shared" si="74"/>
        <v>1.232608695652174</v>
      </c>
      <c r="R805" s="6">
        <f t="shared" si="75"/>
        <v>74.60526315789474</v>
      </c>
      <c r="S805" t="str">
        <f t="shared" si="76"/>
        <v>music</v>
      </c>
      <c r="T805" t="str">
        <f t="shared" si="77"/>
        <v>rock</v>
      </c>
    </row>
    <row r="806" spans="1:20" ht="60" x14ac:dyDescent="0.25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s="12">
        <f t="shared" si="72"/>
        <v>40730.105625000004</v>
      </c>
      <c r="L806" s="12">
        <f t="shared" si="73"/>
        <v>40747.165972222225</v>
      </c>
      <c r="M806" t="b">
        <v>0</v>
      </c>
      <c r="N806">
        <v>18</v>
      </c>
      <c r="O806" t="b">
        <v>1</v>
      </c>
      <c r="P806" t="s">
        <v>8276</v>
      </c>
      <c r="Q806" s="5">
        <f t="shared" si="74"/>
        <v>1</v>
      </c>
      <c r="R806" s="6">
        <f t="shared" si="75"/>
        <v>305.55555555555554</v>
      </c>
      <c r="S806" t="str">
        <f t="shared" si="76"/>
        <v>music</v>
      </c>
      <c r="T806" t="str">
        <f t="shared" si="77"/>
        <v>rock</v>
      </c>
    </row>
    <row r="807" spans="1:20" ht="45" x14ac:dyDescent="0.25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s="12">
        <f t="shared" si="72"/>
        <v>40690.823055555556</v>
      </c>
      <c r="L807" s="12">
        <f t="shared" si="73"/>
        <v>40740.958333333336</v>
      </c>
      <c r="M807" t="b">
        <v>0</v>
      </c>
      <c r="N807">
        <v>54</v>
      </c>
      <c r="O807" t="b">
        <v>1</v>
      </c>
      <c r="P807" t="s">
        <v>8276</v>
      </c>
      <c r="Q807" s="5">
        <f t="shared" si="74"/>
        <v>1.05</v>
      </c>
      <c r="R807" s="6">
        <f t="shared" si="75"/>
        <v>58.333333333333336</v>
      </c>
      <c r="S807" t="str">
        <f t="shared" si="76"/>
        <v>music</v>
      </c>
      <c r="T807" t="str">
        <f t="shared" si="77"/>
        <v>rock</v>
      </c>
    </row>
    <row r="808" spans="1:20" ht="30" x14ac:dyDescent="0.25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s="12">
        <f t="shared" si="72"/>
        <v>40763.691423611112</v>
      </c>
      <c r="L808" s="12">
        <f t="shared" si="73"/>
        <v>40793.691423611112</v>
      </c>
      <c r="M808" t="b">
        <v>0</v>
      </c>
      <c r="N808">
        <v>71</v>
      </c>
      <c r="O808" t="b">
        <v>1</v>
      </c>
      <c r="P808" t="s">
        <v>8276</v>
      </c>
      <c r="Q808" s="5">
        <f t="shared" si="74"/>
        <v>1.0443750000000001</v>
      </c>
      <c r="R808" s="6">
        <f t="shared" si="75"/>
        <v>117.67605633802818</v>
      </c>
      <c r="S808" t="str">
        <f t="shared" si="76"/>
        <v>music</v>
      </c>
      <c r="T808" t="str">
        <f t="shared" si="77"/>
        <v>rock</v>
      </c>
    </row>
    <row r="809" spans="1:20" ht="30" x14ac:dyDescent="0.25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s="12">
        <f t="shared" si="72"/>
        <v>42759.628599537042</v>
      </c>
      <c r="L809" s="12">
        <f t="shared" si="73"/>
        <v>42795.083333333328</v>
      </c>
      <c r="M809" t="b">
        <v>0</v>
      </c>
      <c r="N809">
        <v>57</v>
      </c>
      <c r="O809" t="b">
        <v>1</v>
      </c>
      <c r="P809" t="s">
        <v>8276</v>
      </c>
      <c r="Q809" s="5">
        <f t="shared" si="74"/>
        <v>1.05125</v>
      </c>
      <c r="R809" s="6">
        <f t="shared" si="75"/>
        <v>73.771929824561397</v>
      </c>
      <c r="S809" t="str">
        <f t="shared" si="76"/>
        <v>music</v>
      </c>
      <c r="T809" t="str">
        <f t="shared" si="77"/>
        <v>rock</v>
      </c>
    </row>
    <row r="810" spans="1:20" ht="60" x14ac:dyDescent="0.25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s="12">
        <f t="shared" si="72"/>
        <v>41962.100532407407</v>
      </c>
      <c r="L810" s="12">
        <f t="shared" si="73"/>
        <v>41995.207638888889</v>
      </c>
      <c r="M810" t="b">
        <v>0</v>
      </c>
      <c r="N810">
        <v>43</v>
      </c>
      <c r="O810" t="b">
        <v>1</v>
      </c>
      <c r="P810" t="s">
        <v>8276</v>
      </c>
      <c r="Q810" s="5">
        <f t="shared" si="74"/>
        <v>1</v>
      </c>
      <c r="R810" s="6">
        <f t="shared" si="75"/>
        <v>104.65116279069767</v>
      </c>
      <c r="S810" t="str">
        <f t="shared" si="76"/>
        <v>music</v>
      </c>
      <c r="T810" t="str">
        <f t="shared" si="77"/>
        <v>rock</v>
      </c>
    </row>
    <row r="811" spans="1:20" ht="45" x14ac:dyDescent="0.25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s="12">
        <f t="shared" si="72"/>
        <v>41628.833680555559</v>
      </c>
      <c r="L811" s="12">
        <f t="shared" si="73"/>
        <v>41658.833680555559</v>
      </c>
      <c r="M811" t="b">
        <v>0</v>
      </c>
      <c r="N811">
        <v>52</v>
      </c>
      <c r="O811" t="b">
        <v>1</v>
      </c>
      <c r="P811" t="s">
        <v>8276</v>
      </c>
      <c r="Q811" s="5">
        <f t="shared" si="74"/>
        <v>1.03775</v>
      </c>
      <c r="R811" s="6">
        <f t="shared" si="75"/>
        <v>79.82692307692308</v>
      </c>
      <c r="S811" t="str">
        <f t="shared" si="76"/>
        <v>music</v>
      </c>
      <c r="T811" t="str">
        <f t="shared" si="77"/>
        <v>rock</v>
      </c>
    </row>
    <row r="812" spans="1:20" ht="60" x14ac:dyDescent="0.25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s="12">
        <f t="shared" si="72"/>
        <v>41123.056273148148</v>
      </c>
      <c r="L812" s="12">
        <f t="shared" si="73"/>
        <v>41153.056273148148</v>
      </c>
      <c r="M812" t="b">
        <v>0</v>
      </c>
      <c r="N812">
        <v>27</v>
      </c>
      <c r="O812" t="b">
        <v>1</v>
      </c>
      <c r="P812" t="s">
        <v>8276</v>
      </c>
      <c r="Q812" s="5">
        <f t="shared" si="74"/>
        <v>1.05</v>
      </c>
      <c r="R812" s="6">
        <f t="shared" si="75"/>
        <v>58.333333333333336</v>
      </c>
      <c r="S812" t="str">
        <f t="shared" si="76"/>
        <v>music</v>
      </c>
      <c r="T812" t="str">
        <f t="shared" si="77"/>
        <v>rock</v>
      </c>
    </row>
    <row r="813" spans="1:20" ht="45" x14ac:dyDescent="0.25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s="12">
        <f t="shared" si="72"/>
        <v>41443.643541666665</v>
      </c>
      <c r="L813" s="12">
        <f t="shared" si="73"/>
        <v>41465.702777777777</v>
      </c>
      <c r="M813" t="b">
        <v>0</v>
      </c>
      <c r="N813">
        <v>12</v>
      </c>
      <c r="O813" t="b">
        <v>1</v>
      </c>
      <c r="P813" t="s">
        <v>8276</v>
      </c>
      <c r="Q813" s="5">
        <f t="shared" si="74"/>
        <v>1.04</v>
      </c>
      <c r="R813" s="6">
        <f t="shared" si="75"/>
        <v>86.666666666666671</v>
      </c>
      <c r="S813" t="str">
        <f t="shared" si="76"/>
        <v>music</v>
      </c>
      <c r="T813" t="str">
        <f t="shared" si="77"/>
        <v>rock</v>
      </c>
    </row>
    <row r="814" spans="1:20" ht="60" x14ac:dyDescent="0.25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s="12">
        <f t="shared" si="72"/>
        <v>41282.017962962964</v>
      </c>
      <c r="L814" s="12">
        <f t="shared" si="73"/>
        <v>41334.581944444442</v>
      </c>
      <c r="M814" t="b">
        <v>0</v>
      </c>
      <c r="N814">
        <v>33</v>
      </c>
      <c r="O814" t="b">
        <v>1</v>
      </c>
      <c r="P814" t="s">
        <v>8276</v>
      </c>
      <c r="Q814" s="5">
        <f t="shared" si="74"/>
        <v>1.5183333333333333</v>
      </c>
      <c r="R814" s="6">
        <f t="shared" si="75"/>
        <v>27.606060606060606</v>
      </c>
      <c r="S814" t="str">
        <f t="shared" si="76"/>
        <v>music</v>
      </c>
      <c r="T814" t="str">
        <f t="shared" si="77"/>
        <v>rock</v>
      </c>
    </row>
    <row r="815" spans="1:20" ht="30" x14ac:dyDescent="0.25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s="12">
        <f t="shared" si="72"/>
        <v>41080.960243055553</v>
      </c>
      <c r="L815" s="12">
        <f t="shared" si="73"/>
        <v>41110.960243055553</v>
      </c>
      <c r="M815" t="b">
        <v>0</v>
      </c>
      <c r="N815">
        <v>96</v>
      </c>
      <c r="O815" t="b">
        <v>1</v>
      </c>
      <c r="P815" t="s">
        <v>8276</v>
      </c>
      <c r="Q815" s="5">
        <f t="shared" si="74"/>
        <v>1.59996</v>
      </c>
      <c r="R815" s="6">
        <f t="shared" si="75"/>
        <v>24.999375000000001</v>
      </c>
      <c r="S815" t="str">
        <f t="shared" si="76"/>
        <v>music</v>
      </c>
      <c r="T815" t="str">
        <f t="shared" si="77"/>
        <v>rock</v>
      </c>
    </row>
    <row r="816" spans="1:20" ht="60" x14ac:dyDescent="0.25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s="12">
        <f t="shared" si="72"/>
        <v>40679.743067129632</v>
      </c>
      <c r="L816" s="12">
        <f t="shared" si="73"/>
        <v>40694.75277777778</v>
      </c>
      <c r="M816" t="b">
        <v>0</v>
      </c>
      <c r="N816">
        <v>28</v>
      </c>
      <c r="O816" t="b">
        <v>1</v>
      </c>
      <c r="P816" t="s">
        <v>8276</v>
      </c>
      <c r="Q816" s="5">
        <f t="shared" si="74"/>
        <v>1.2729999999999999</v>
      </c>
      <c r="R816" s="6">
        <f t="shared" si="75"/>
        <v>45.464285714285715</v>
      </c>
      <c r="S816" t="str">
        <f t="shared" si="76"/>
        <v>music</v>
      </c>
      <c r="T816" t="str">
        <f t="shared" si="77"/>
        <v>rock</v>
      </c>
    </row>
    <row r="817" spans="1:20" ht="30" x14ac:dyDescent="0.25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s="12">
        <f t="shared" si="72"/>
        <v>41914.917858796296</v>
      </c>
      <c r="L817" s="12">
        <f t="shared" si="73"/>
        <v>41944.917858796296</v>
      </c>
      <c r="M817" t="b">
        <v>0</v>
      </c>
      <c r="N817">
        <v>43</v>
      </c>
      <c r="O817" t="b">
        <v>1</v>
      </c>
      <c r="P817" t="s">
        <v>8276</v>
      </c>
      <c r="Q817" s="5">
        <f t="shared" si="74"/>
        <v>1.07</v>
      </c>
      <c r="R817" s="6">
        <f t="shared" si="75"/>
        <v>99.534883720930239</v>
      </c>
      <c r="S817" t="str">
        <f t="shared" si="76"/>
        <v>music</v>
      </c>
      <c r="T817" t="str">
        <f t="shared" si="77"/>
        <v>rock</v>
      </c>
    </row>
    <row r="818" spans="1:20" ht="45" x14ac:dyDescent="0.25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s="12">
        <f t="shared" si="72"/>
        <v>41341.870868055557</v>
      </c>
      <c r="L818" s="12">
        <f t="shared" si="73"/>
        <v>41373.270833333336</v>
      </c>
      <c r="M818" t="b">
        <v>0</v>
      </c>
      <c r="N818">
        <v>205</v>
      </c>
      <c r="O818" t="b">
        <v>1</v>
      </c>
      <c r="P818" t="s">
        <v>8276</v>
      </c>
      <c r="Q818" s="5">
        <f t="shared" si="74"/>
        <v>1.1512214285714286</v>
      </c>
      <c r="R818" s="6">
        <f t="shared" si="75"/>
        <v>39.31</v>
      </c>
      <c r="S818" t="str">
        <f t="shared" si="76"/>
        <v>music</v>
      </c>
      <c r="T818" t="str">
        <f t="shared" si="77"/>
        <v>rock</v>
      </c>
    </row>
    <row r="819" spans="1:20" ht="45" x14ac:dyDescent="0.25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s="12">
        <f t="shared" si="72"/>
        <v>40925.599664351852</v>
      </c>
      <c r="L819" s="12">
        <f t="shared" si="73"/>
        <v>40979.207638888889</v>
      </c>
      <c r="M819" t="b">
        <v>0</v>
      </c>
      <c r="N819">
        <v>23</v>
      </c>
      <c r="O819" t="b">
        <v>1</v>
      </c>
      <c r="P819" t="s">
        <v>8276</v>
      </c>
      <c r="Q819" s="5">
        <f t="shared" si="74"/>
        <v>1.3711066666666665</v>
      </c>
      <c r="R819" s="6">
        <f t="shared" si="75"/>
        <v>89.419999999999987</v>
      </c>
      <c r="S819" t="str">
        <f t="shared" si="76"/>
        <v>music</v>
      </c>
      <c r="T819" t="str">
        <f t="shared" si="77"/>
        <v>rock</v>
      </c>
    </row>
    <row r="820" spans="1:20" ht="60" x14ac:dyDescent="0.25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s="12">
        <f t="shared" si="72"/>
        <v>41120.882881944446</v>
      </c>
      <c r="L820" s="12">
        <f t="shared" si="73"/>
        <v>41128.709027777775</v>
      </c>
      <c r="M820" t="b">
        <v>0</v>
      </c>
      <c r="N820">
        <v>19</v>
      </c>
      <c r="O820" t="b">
        <v>1</v>
      </c>
      <c r="P820" t="s">
        <v>8276</v>
      </c>
      <c r="Q820" s="5">
        <f t="shared" si="74"/>
        <v>1.5571428571428572</v>
      </c>
      <c r="R820" s="6">
        <f t="shared" si="75"/>
        <v>28.684210526315791</v>
      </c>
      <c r="S820" t="str">
        <f t="shared" si="76"/>
        <v>music</v>
      </c>
      <c r="T820" t="str">
        <f t="shared" si="77"/>
        <v>rock</v>
      </c>
    </row>
    <row r="821" spans="1:20" ht="30" x14ac:dyDescent="0.25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s="12">
        <f t="shared" si="72"/>
        <v>41619.998310185183</v>
      </c>
      <c r="L821" s="12">
        <f t="shared" si="73"/>
        <v>41629.197222222225</v>
      </c>
      <c r="M821" t="b">
        <v>0</v>
      </c>
      <c r="N821">
        <v>14</v>
      </c>
      <c r="O821" t="b">
        <v>1</v>
      </c>
      <c r="P821" t="s">
        <v>8276</v>
      </c>
      <c r="Q821" s="5">
        <f t="shared" si="74"/>
        <v>1.0874999999999999</v>
      </c>
      <c r="R821" s="6">
        <f t="shared" si="75"/>
        <v>31.071428571428573</v>
      </c>
      <c r="S821" t="str">
        <f t="shared" si="76"/>
        <v>music</v>
      </c>
      <c r="T821" t="str">
        <f t="shared" si="77"/>
        <v>rock</v>
      </c>
    </row>
    <row r="822" spans="1:20" ht="45" x14ac:dyDescent="0.25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s="12">
        <f t="shared" si="72"/>
        <v>41768.841921296298</v>
      </c>
      <c r="L822" s="12">
        <f t="shared" si="73"/>
        <v>41799.208333333336</v>
      </c>
      <c r="M822" t="b">
        <v>0</v>
      </c>
      <c r="N822">
        <v>38</v>
      </c>
      <c r="O822" t="b">
        <v>1</v>
      </c>
      <c r="P822" t="s">
        <v>8276</v>
      </c>
      <c r="Q822" s="5">
        <f t="shared" si="74"/>
        <v>1.3405</v>
      </c>
      <c r="R822" s="6">
        <f t="shared" si="75"/>
        <v>70.55263157894737</v>
      </c>
      <c r="S822" t="str">
        <f t="shared" si="76"/>
        <v>music</v>
      </c>
      <c r="T822" t="str">
        <f t="shared" si="77"/>
        <v>rock</v>
      </c>
    </row>
    <row r="823" spans="1:20" ht="45" x14ac:dyDescent="0.25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s="12">
        <f t="shared" si="72"/>
        <v>42093.922048611115</v>
      </c>
      <c r="L823" s="12">
        <f t="shared" si="73"/>
        <v>42128.167361111111</v>
      </c>
      <c r="M823" t="b">
        <v>0</v>
      </c>
      <c r="N823">
        <v>78</v>
      </c>
      <c r="O823" t="b">
        <v>1</v>
      </c>
      <c r="P823" t="s">
        <v>8276</v>
      </c>
      <c r="Q823" s="5">
        <f t="shared" si="74"/>
        <v>1</v>
      </c>
      <c r="R823" s="6">
        <f t="shared" si="75"/>
        <v>224.12820512820514</v>
      </c>
      <c r="S823" t="str">
        <f t="shared" si="76"/>
        <v>music</v>
      </c>
      <c r="T823" t="str">
        <f t="shared" si="77"/>
        <v>rock</v>
      </c>
    </row>
    <row r="824" spans="1:20" ht="45" x14ac:dyDescent="0.25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s="12">
        <f t="shared" si="72"/>
        <v>41157.947337962964</v>
      </c>
      <c r="L824" s="12">
        <f t="shared" si="73"/>
        <v>41187.947337962964</v>
      </c>
      <c r="M824" t="b">
        <v>0</v>
      </c>
      <c r="N824">
        <v>69</v>
      </c>
      <c r="O824" t="b">
        <v>1</v>
      </c>
      <c r="P824" t="s">
        <v>8276</v>
      </c>
      <c r="Q824" s="5">
        <f t="shared" si="74"/>
        <v>1.1916666666666667</v>
      </c>
      <c r="R824" s="6">
        <f t="shared" si="75"/>
        <v>51.811594202898547</v>
      </c>
      <c r="S824" t="str">
        <f t="shared" si="76"/>
        <v>music</v>
      </c>
      <c r="T824" t="str">
        <f t="shared" si="77"/>
        <v>rock</v>
      </c>
    </row>
    <row r="825" spans="1:20" ht="45" x14ac:dyDescent="0.25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s="12">
        <f t="shared" si="72"/>
        <v>42055.972824074073</v>
      </c>
      <c r="L825" s="12">
        <f t="shared" si="73"/>
        <v>42085.931157407409</v>
      </c>
      <c r="M825" t="b">
        <v>0</v>
      </c>
      <c r="N825">
        <v>33</v>
      </c>
      <c r="O825" t="b">
        <v>1</v>
      </c>
      <c r="P825" t="s">
        <v>8276</v>
      </c>
      <c r="Q825" s="5">
        <f t="shared" si="74"/>
        <v>1.7949999999999999</v>
      </c>
      <c r="R825" s="6">
        <f t="shared" si="75"/>
        <v>43.515151515151516</v>
      </c>
      <c r="S825" t="str">
        <f t="shared" si="76"/>
        <v>music</v>
      </c>
      <c r="T825" t="str">
        <f t="shared" si="77"/>
        <v>rock</v>
      </c>
    </row>
    <row r="826" spans="1:20" ht="60" x14ac:dyDescent="0.25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s="12">
        <f t="shared" si="72"/>
        <v>40250.242106481484</v>
      </c>
      <c r="L826" s="12">
        <f t="shared" si="73"/>
        <v>40286.290972222225</v>
      </c>
      <c r="M826" t="b">
        <v>0</v>
      </c>
      <c r="N826">
        <v>54</v>
      </c>
      <c r="O826" t="b">
        <v>1</v>
      </c>
      <c r="P826" t="s">
        <v>8276</v>
      </c>
      <c r="Q826" s="5">
        <f t="shared" si="74"/>
        <v>1.3438124999999999</v>
      </c>
      <c r="R826" s="6">
        <f t="shared" si="75"/>
        <v>39.816666666666663</v>
      </c>
      <c r="S826" t="str">
        <f t="shared" si="76"/>
        <v>music</v>
      </c>
      <c r="T826" t="str">
        <f t="shared" si="77"/>
        <v>rock</v>
      </c>
    </row>
    <row r="827" spans="1:20" ht="45" x14ac:dyDescent="0.25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s="12">
        <f t="shared" si="72"/>
        <v>41186.306527777779</v>
      </c>
      <c r="L827" s="12">
        <f t="shared" si="73"/>
        <v>41211.306527777779</v>
      </c>
      <c r="M827" t="b">
        <v>0</v>
      </c>
      <c r="N827">
        <v>99</v>
      </c>
      <c r="O827" t="b">
        <v>1</v>
      </c>
      <c r="P827" t="s">
        <v>8276</v>
      </c>
      <c r="Q827" s="5">
        <f t="shared" si="74"/>
        <v>1.0043200000000001</v>
      </c>
      <c r="R827" s="6">
        <f t="shared" si="75"/>
        <v>126.8080808080808</v>
      </c>
      <c r="S827" t="str">
        <f t="shared" si="76"/>
        <v>music</v>
      </c>
      <c r="T827" t="str">
        <f t="shared" si="77"/>
        <v>rock</v>
      </c>
    </row>
    <row r="828" spans="1:20" ht="45" x14ac:dyDescent="0.25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s="12">
        <f t="shared" si="72"/>
        <v>40973.038541666669</v>
      </c>
      <c r="L828" s="12">
        <f t="shared" si="73"/>
        <v>40993.996874999997</v>
      </c>
      <c r="M828" t="b">
        <v>0</v>
      </c>
      <c r="N828">
        <v>49</v>
      </c>
      <c r="O828" t="b">
        <v>1</v>
      </c>
      <c r="P828" t="s">
        <v>8276</v>
      </c>
      <c r="Q828" s="5">
        <f t="shared" si="74"/>
        <v>1.0145454545454546</v>
      </c>
      <c r="R828" s="6">
        <f t="shared" si="75"/>
        <v>113.87755102040816</v>
      </c>
      <c r="S828" t="str">
        <f t="shared" si="76"/>
        <v>music</v>
      </c>
      <c r="T828" t="str">
        <f t="shared" si="77"/>
        <v>rock</v>
      </c>
    </row>
    <row r="829" spans="1:20" ht="60" x14ac:dyDescent="0.25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s="12">
        <f t="shared" si="72"/>
        <v>40927.473460648151</v>
      </c>
      <c r="L829" s="12">
        <f t="shared" si="73"/>
        <v>40953.825694444444</v>
      </c>
      <c r="M829" t="b">
        <v>0</v>
      </c>
      <c r="N829">
        <v>11</v>
      </c>
      <c r="O829" t="b">
        <v>1</v>
      </c>
      <c r="P829" t="s">
        <v>8276</v>
      </c>
      <c r="Q829" s="5">
        <f t="shared" si="74"/>
        <v>1.0333333333333334</v>
      </c>
      <c r="R829" s="6">
        <f t="shared" si="75"/>
        <v>28.181818181818183</v>
      </c>
      <c r="S829" t="str">
        <f t="shared" si="76"/>
        <v>music</v>
      </c>
      <c r="T829" t="str">
        <f t="shared" si="77"/>
        <v>rock</v>
      </c>
    </row>
    <row r="830" spans="1:20" ht="60" x14ac:dyDescent="0.25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s="12">
        <f t="shared" si="72"/>
        <v>41073.050717592596</v>
      </c>
      <c r="L830" s="12">
        <f t="shared" si="73"/>
        <v>41085.683333333334</v>
      </c>
      <c r="M830" t="b">
        <v>0</v>
      </c>
      <c r="N830">
        <v>38</v>
      </c>
      <c r="O830" t="b">
        <v>1</v>
      </c>
      <c r="P830" t="s">
        <v>8276</v>
      </c>
      <c r="Q830" s="5">
        <f t="shared" si="74"/>
        <v>1.07</v>
      </c>
      <c r="R830" s="6">
        <f t="shared" si="75"/>
        <v>36.60526315789474</v>
      </c>
      <c r="S830" t="str">
        <f t="shared" si="76"/>
        <v>music</v>
      </c>
      <c r="T830" t="str">
        <f t="shared" si="77"/>
        <v>rock</v>
      </c>
    </row>
    <row r="831" spans="1:20" ht="60" x14ac:dyDescent="0.25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s="12">
        <f t="shared" si="72"/>
        <v>42504.801388888889</v>
      </c>
      <c r="L831" s="12">
        <f t="shared" si="73"/>
        <v>42564.801388888889</v>
      </c>
      <c r="M831" t="b">
        <v>0</v>
      </c>
      <c r="N831">
        <v>16</v>
      </c>
      <c r="O831" t="b">
        <v>1</v>
      </c>
      <c r="P831" t="s">
        <v>8276</v>
      </c>
      <c r="Q831" s="5">
        <f t="shared" si="74"/>
        <v>1.04</v>
      </c>
      <c r="R831" s="6">
        <f t="shared" si="75"/>
        <v>32.5</v>
      </c>
      <c r="S831" t="str">
        <f t="shared" si="76"/>
        <v>music</v>
      </c>
      <c r="T831" t="str">
        <f t="shared" si="77"/>
        <v>rock</v>
      </c>
    </row>
    <row r="832" spans="1:20" ht="45" x14ac:dyDescent="0.25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s="12">
        <f t="shared" si="72"/>
        <v>41325.525752314818</v>
      </c>
      <c r="L832" s="12">
        <f t="shared" si="73"/>
        <v>41355.484085648146</v>
      </c>
      <c r="M832" t="b">
        <v>0</v>
      </c>
      <c r="N832">
        <v>32</v>
      </c>
      <c r="O832" t="b">
        <v>1</v>
      </c>
      <c r="P832" t="s">
        <v>8276</v>
      </c>
      <c r="Q832" s="5">
        <f t="shared" si="74"/>
        <v>1.0783333333333334</v>
      </c>
      <c r="R832" s="6">
        <f t="shared" si="75"/>
        <v>60.65625</v>
      </c>
      <c r="S832" t="str">
        <f t="shared" si="76"/>
        <v>music</v>
      </c>
      <c r="T832" t="str">
        <f t="shared" si="77"/>
        <v>rock</v>
      </c>
    </row>
    <row r="833" spans="1:20" ht="45" x14ac:dyDescent="0.25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s="12">
        <f t="shared" si="72"/>
        <v>40996.646921296298</v>
      </c>
      <c r="L833" s="12">
        <f t="shared" si="73"/>
        <v>41026.646921296298</v>
      </c>
      <c r="M833" t="b">
        <v>0</v>
      </c>
      <c r="N833">
        <v>20</v>
      </c>
      <c r="O833" t="b">
        <v>1</v>
      </c>
      <c r="P833" t="s">
        <v>8276</v>
      </c>
      <c r="Q833" s="5">
        <f t="shared" si="74"/>
        <v>2.3333333333333335</v>
      </c>
      <c r="R833" s="6">
        <f t="shared" si="75"/>
        <v>175</v>
      </c>
      <c r="S833" t="str">
        <f t="shared" si="76"/>
        <v>music</v>
      </c>
      <c r="T833" t="str">
        <f t="shared" si="77"/>
        <v>rock</v>
      </c>
    </row>
    <row r="834" spans="1:20" ht="60" x14ac:dyDescent="0.25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s="12">
        <f t="shared" ref="K834:K897" si="78">(((J834/60)/60)/24)+DATE(1970,1,1)</f>
        <v>40869.675173611111</v>
      </c>
      <c r="L834" s="12">
        <f t="shared" ref="L834:L897" si="79">(((I834/60)/60)/24)+DATE(1970,1,1)</f>
        <v>40929.342361111114</v>
      </c>
      <c r="M834" t="b">
        <v>0</v>
      </c>
      <c r="N834">
        <v>154</v>
      </c>
      <c r="O834" t="b">
        <v>1</v>
      </c>
      <c r="P834" t="s">
        <v>8276</v>
      </c>
      <c r="Q834" s="5">
        <f t="shared" ref="Q834:Q897" si="80">E834/D834</f>
        <v>1.0060706666666666</v>
      </c>
      <c r="R834" s="6">
        <f t="shared" ref="R834:R897" si="81">E834/N834</f>
        <v>97.993896103896105</v>
      </c>
      <c r="S834" t="str">
        <f t="shared" ref="S834:S897" si="82">LEFT(P834,FIND("/",P834,1)-1)</f>
        <v>music</v>
      </c>
      <c r="T834" t="str">
        <f t="shared" ref="T834:T897" si="83">MID(P834,FIND("/",P834,1)+1,LEN(P833))</f>
        <v>rock</v>
      </c>
    </row>
    <row r="835" spans="1:20" x14ac:dyDescent="0.25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s="12">
        <f t="shared" si="78"/>
        <v>41718.878182870372</v>
      </c>
      <c r="L835" s="12">
        <f t="shared" si="79"/>
        <v>41748.878182870372</v>
      </c>
      <c r="M835" t="b">
        <v>0</v>
      </c>
      <c r="N835">
        <v>41</v>
      </c>
      <c r="O835" t="b">
        <v>1</v>
      </c>
      <c r="P835" t="s">
        <v>8276</v>
      </c>
      <c r="Q835" s="5">
        <f t="shared" si="80"/>
        <v>1.0166666666666666</v>
      </c>
      <c r="R835" s="6">
        <f t="shared" si="81"/>
        <v>148.78048780487805</v>
      </c>
      <c r="S835" t="str">
        <f t="shared" si="82"/>
        <v>music</v>
      </c>
      <c r="T835" t="str">
        <f t="shared" si="83"/>
        <v>rock</v>
      </c>
    </row>
    <row r="836" spans="1:20" ht="60" x14ac:dyDescent="0.25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s="12">
        <f t="shared" si="78"/>
        <v>41422.822824074072</v>
      </c>
      <c r="L836" s="12">
        <f t="shared" si="79"/>
        <v>41456.165972222225</v>
      </c>
      <c r="M836" t="b">
        <v>0</v>
      </c>
      <c r="N836">
        <v>75</v>
      </c>
      <c r="O836" t="b">
        <v>1</v>
      </c>
      <c r="P836" t="s">
        <v>8276</v>
      </c>
      <c r="Q836" s="5">
        <f t="shared" si="80"/>
        <v>1.3101818181818181</v>
      </c>
      <c r="R836" s="6">
        <f t="shared" si="81"/>
        <v>96.08</v>
      </c>
      <c r="S836" t="str">
        <f t="shared" si="82"/>
        <v>music</v>
      </c>
      <c r="T836" t="str">
        <f t="shared" si="83"/>
        <v>rock</v>
      </c>
    </row>
    <row r="837" spans="1:20" ht="60" x14ac:dyDescent="0.25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s="12">
        <f t="shared" si="78"/>
        <v>41005.45784722222</v>
      </c>
      <c r="L837" s="12">
        <f t="shared" si="79"/>
        <v>41048.125</v>
      </c>
      <c r="M837" t="b">
        <v>0</v>
      </c>
      <c r="N837">
        <v>40</v>
      </c>
      <c r="O837" t="b">
        <v>1</v>
      </c>
      <c r="P837" t="s">
        <v>8276</v>
      </c>
      <c r="Q837" s="5">
        <f t="shared" si="80"/>
        <v>1.1725000000000001</v>
      </c>
      <c r="R837" s="6">
        <f t="shared" si="81"/>
        <v>58.625</v>
      </c>
      <c r="S837" t="str">
        <f t="shared" si="82"/>
        <v>music</v>
      </c>
      <c r="T837" t="str">
        <f t="shared" si="83"/>
        <v>rock</v>
      </c>
    </row>
    <row r="838" spans="1:20" x14ac:dyDescent="0.25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s="12">
        <f t="shared" si="78"/>
        <v>41524.056921296295</v>
      </c>
      <c r="L838" s="12">
        <f t="shared" si="79"/>
        <v>41554.056921296295</v>
      </c>
      <c r="M838" t="b">
        <v>0</v>
      </c>
      <c r="N838">
        <v>46</v>
      </c>
      <c r="O838" t="b">
        <v>1</v>
      </c>
      <c r="P838" t="s">
        <v>8276</v>
      </c>
      <c r="Q838" s="5">
        <f t="shared" si="80"/>
        <v>1.009304</v>
      </c>
      <c r="R838" s="6">
        <f t="shared" si="81"/>
        <v>109.70695652173914</v>
      </c>
      <c r="S838" t="str">
        <f t="shared" si="82"/>
        <v>music</v>
      </c>
      <c r="T838" t="str">
        <f t="shared" si="83"/>
        <v>rock</v>
      </c>
    </row>
    <row r="839" spans="1:20" ht="45" x14ac:dyDescent="0.25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s="12">
        <f t="shared" si="78"/>
        <v>41730.998402777775</v>
      </c>
      <c r="L839" s="12">
        <f t="shared" si="79"/>
        <v>41760.998402777775</v>
      </c>
      <c r="M839" t="b">
        <v>0</v>
      </c>
      <c r="N839">
        <v>62</v>
      </c>
      <c r="O839" t="b">
        <v>1</v>
      </c>
      <c r="P839" t="s">
        <v>8276</v>
      </c>
      <c r="Q839" s="5">
        <f t="shared" si="80"/>
        <v>1.218</v>
      </c>
      <c r="R839" s="6">
        <f t="shared" si="81"/>
        <v>49.112903225806448</v>
      </c>
      <c r="S839" t="str">
        <f t="shared" si="82"/>
        <v>music</v>
      </c>
      <c r="T839" t="str">
        <f t="shared" si="83"/>
        <v>rock</v>
      </c>
    </row>
    <row r="840" spans="1:20" ht="60" x14ac:dyDescent="0.25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s="12">
        <f t="shared" si="78"/>
        <v>40895.897974537038</v>
      </c>
      <c r="L840" s="12">
        <f t="shared" si="79"/>
        <v>40925.897974537038</v>
      </c>
      <c r="M840" t="b">
        <v>0</v>
      </c>
      <c r="N840">
        <v>61</v>
      </c>
      <c r="O840" t="b">
        <v>1</v>
      </c>
      <c r="P840" t="s">
        <v>8276</v>
      </c>
      <c r="Q840" s="5">
        <f t="shared" si="80"/>
        <v>1.454</v>
      </c>
      <c r="R840" s="6">
        <f t="shared" si="81"/>
        <v>47.672131147540981</v>
      </c>
      <c r="S840" t="str">
        <f t="shared" si="82"/>
        <v>music</v>
      </c>
      <c r="T840" t="str">
        <f t="shared" si="83"/>
        <v>rock</v>
      </c>
    </row>
    <row r="841" spans="1:20" ht="45" x14ac:dyDescent="0.25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s="12">
        <f t="shared" si="78"/>
        <v>41144.763379629629</v>
      </c>
      <c r="L841" s="12">
        <f t="shared" si="79"/>
        <v>41174.763379629629</v>
      </c>
      <c r="M841" t="b">
        <v>0</v>
      </c>
      <c r="N841">
        <v>96</v>
      </c>
      <c r="O841" t="b">
        <v>1</v>
      </c>
      <c r="P841" t="s">
        <v>8276</v>
      </c>
      <c r="Q841" s="5">
        <f t="shared" si="80"/>
        <v>1.166166</v>
      </c>
      <c r="R841" s="6">
        <f t="shared" si="81"/>
        <v>60.737812499999997</v>
      </c>
      <c r="S841" t="str">
        <f t="shared" si="82"/>
        <v>music</v>
      </c>
      <c r="T841" t="str">
        <f t="shared" si="83"/>
        <v>rock</v>
      </c>
    </row>
    <row r="842" spans="1:20" ht="45" x14ac:dyDescent="0.25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s="12">
        <f t="shared" si="78"/>
        <v>42607.226701388892</v>
      </c>
      <c r="L842" s="12">
        <f t="shared" si="79"/>
        <v>42637.226701388892</v>
      </c>
      <c r="M842" t="b">
        <v>0</v>
      </c>
      <c r="N842">
        <v>190</v>
      </c>
      <c r="O842" t="b">
        <v>1</v>
      </c>
      <c r="P842" t="s">
        <v>8277</v>
      </c>
      <c r="Q842" s="5">
        <f t="shared" si="80"/>
        <v>1.2041660000000001</v>
      </c>
      <c r="R842" s="6">
        <f t="shared" si="81"/>
        <v>63.37715789473684</v>
      </c>
      <c r="S842" t="str">
        <f t="shared" si="82"/>
        <v>music</v>
      </c>
      <c r="T842" t="str">
        <f t="shared" si="83"/>
        <v>metal</v>
      </c>
    </row>
    <row r="843" spans="1:20" ht="60" x14ac:dyDescent="0.25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s="12">
        <f t="shared" si="78"/>
        <v>41923.838692129626</v>
      </c>
      <c r="L843" s="12">
        <f t="shared" si="79"/>
        <v>41953.88035879629</v>
      </c>
      <c r="M843" t="b">
        <v>1</v>
      </c>
      <c r="N843">
        <v>94</v>
      </c>
      <c r="O843" t="b">
        <v>1</v>
      </c>
      <c r="P843" t="s">
        <v>8277</v>
      </c>
      <c r="Q843" s="5">
        <f t="shared" si="80"/>
        <v>1.0132000000000001</v>
      </c>
      <c r="R843" s="6">
        <f t="shared" si="81"/>
        <v>53.893617021276597</v>
      </c>
      <c r="S843" t="str">
        <f t="shared" si="82"/>
        <v>music</v>
      </c>
      <c r="T843" t="str">
        <f t="shared" si="83"/>
        <v>metal</v>
      </c>
    </row>
    <row r="844" spans="1:20" ht="45" x14ac:dyDescent="0.25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s="12">
        <f t="shared" si="78"/>
        <v>41526.592395833337</v>
      </c>
      <c r="L844" s="12">
        <f t="shared" si="79"/>
        <v>41561.165972222225</v>
      </c>
      <c r="M844" t="b">
        <v>1</v>
      </c>
      <c r="N844">
        <v>39</v>
      </c>
      <c r="O844" t="b">
        <v>1</v>
      </c>
      <c r="P844" t="s">
        <v>8277</v>
      </c>
      <c r="Q844" s="5">
        <f t="shared" si="80"/>
        <v>1.0431999999999999</v>
      </c>
      <c r="R844" s="6">
        <f t="shared" si="81"/>
        <v>66.871794871794876</v>
      </c>
      <c r="S844" t="str">
        <f t="shared" si="82"/>
        <v>music</v>
      </c>
      <c r="T844" t="str">
        <f t="shared" si="83"/>
        <v>metal</v>
      </c>
    </row>
    <row r="845" spans="1:20" ht="60" x14ac:dyDescent="0.25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s="12">
        <f t="shared" si="78"/>
        <v>42695.257870370369</v>
      </c>
      <c r="L845" s="12">
        <f t="shared" si="79"/>
        <v>42712.333333333328</v>
      </c>
      <c r="M845" t="b">
        <v>0</v>
      </c>
      <c r="N845">
        <v>127</v>
      </c>
      <c r="O845" t="b">
        <v>1</v>
      </c>
      <c r="P845" t="s">
        <v>8277</v>
      </c>
      <c r="Q845" s="5">
        <f t="shared" si="80"/>
        <v>2.6713333333333331</v>
      </c>
      <c r="R845" s="6">
        <f t="shared" si="81"/>
        <v>63.102362204724407</v>
      </c>
      <c r="S845" t="str">
        <f t="shared" si="82"/>
        <v>music</v>
      </c>
      <c r="T845" t="str">
        <f t="shared" si="83"/>
        <v>metal</v>
      </c>
    </row>
    <row r="846" spans="1:20" ht="60" x14ac:dyDescent="0.25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s="12">
        <f t="shared" si="78"/>
        <v>41905.684629629628</v>
      </c>
      <c r="L846" s="12">
        <f t="shared" si="79"/>
        <v>41944.207638888889</v>
      </c>
      <c r="M846" t="b">
        <v>1</v>
      </c>
      <c r="N846">
        <v>159</v>
      </c>
      <c r="O846" t="b">
        <v>1</v>
      </c>
      <c r="P846" t="s">
        <v>8277</v>
      </c>
      <c r="Q846" s="5">
        <f t="shared" si="80"/>
        <v>1.9413333333333334</v>
      </c>
      <c r="R846" s="6">
        <f t="shared" si="81"/>
        <v>36.628930817610062</v>
      </c>
      <c r="S846" t="str">
        <f t="shared" si="82"/>
        <v>music</v>
      </c>
      <c r="T846" t="str">
        <f t="shared" si="83"/>
        <v>metal</v>
      </c>
    </row>
    <row r="847" spans="1:20" ht="45" x14ac:dyDescent="0.25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s="12">
        <f t="shared" si="78"/>
        <v>42578.205972222218</v>
      </c>
      <c r="L847" s="12">
        <f t="shared" si="79"/>
        <v>42618.165972222225</v>
      </c>
      <c r="M847" t="b">
        <v>0</v>
      </c>
      <c r="N847">
        <v>177</v>
      </c>
      <c r="O847" t="b">
        <v>1</v>
      </c>
      <c r="P847" t="s">
        <v>8277</v>
      </c>
      <c r="Q847" s="5">
        <f t="shared" si="80"/>
        <v>1.203802</v>
      </c>
      <c r="R847" s="6">
        <f t="shared" si="81"/>
        <v>34.005706214689269</v>
      </c>
      <c r="S847" t="str">
        <f t="shared" si="82"/>
        <v>music</v>
      </c>
      <c r="T847" t="str">
        <f t="shared" si="83"/>
        <v>metal</v>
      </c>
    </row>
    <row r="848" spans="1:20" ht="45" x14ac:dyDescent="0.25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s="12">
        <f t="shared" si="78"/>
        <v>41694.391840277778</v>
      </c>
      <c r="L848" s="12">
        <f t="shared" si="79"/>
        <v>41708.583333333336</v>
      </c>
      <c r="M848" t="b">
        <v>0</v>
      </c>
      <c r="N848">
        <v>47</v>
      </c>
      <c r="O848" t="b">
        <v>1</v>
      </c>
      <c r="P848" t="s">
        <v>8277</v>
      </c>
      <c r="Q848" s="5">
        <f t="shared" si="80"/>
        <v>1.2200090909090908</v>
      </c>
      <c r="R848" s="6">
        <f t="shared" si="81"/>
        <v>28.553404255319148</v>
      </c>
      <c r="S848" t="str">
        <f t="shared" si="82"/>
        <v>music</v>
      </c>
      <c r="T848" t="str">
        <f t="shared" si="83"/>
        <v>metal</v>
      </c>
    </row>
    <row r="849" spans="1:20" ht="30" x14ac:dyDescent="0.25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s="12">
        <f t="shared" si="78"/>
        <v>42165.79833333334</v>
      </c>
      <c r="L849" s="12">
        <f t="shared" si="79"/>
        <v>42195.79833333334</v>
      </c>
      <c r="M849" t="b">
        <v>0</v>
      </c>
      <c r="N849">
        <v>1</v>
      </c>
      <c r="O849" t="b">
        <v>1</v>
      </c>
      <c r="P849" t="s">
        <v>8277</v>
      </c>
      <c r="Q849" s="5">
        <f t="shared" si="80"/>
        <v>1</v>
      </c>
      <c r="R849" s="6">
        <f t="shared" si="81"/>
        <v>10</v>
      </c>
      <c r="S849" t="str">
        <f t="shared" si="82"/>
        <v>music</v>
      </c>
      <c r="T849" t="str">
        <f t="shared" si="83"/>
        <v>metal</v>
      </c>
    </row>
    <row r="850" spans="1:20" ht="45" x14ac:dyDescent="0.25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s="12">
        <f t="shared" si="78"/>
        <v>42078.792048611111</v>
      </c>
      <c r="L850" s="12">
        <f t="shared" si="79"/>
        <v>42108.792048611111</v>
      </c>
      <c r="M850" t="b">
        <v>0</v>
      </c>
      <c r="N850">
        <v>16</v>
      </c>
      <c r="O850" t="b">
        <v>1</v>
      </c>
      <c r="P850" t="s">
        <v>8277</v>
      </c>
      <c r="Q850" s="5">
        <f t="shared" si="80"/>
        <v>1</v>
      </c>
      <c r="R850" s="6">
        <f t="shared" si="81"/>
        <v>18.75</v>
      </c>
      <c r="S850" t="str">
        <f t="shared" si="82"/>
        <v>music</v>
      </c>
      <c r="T850" t="str">
        <f t="shared" si="83"/>
        <v>metal</v>
      </c>
    </row>
    <row r="851" spans="1:20" ht="60" x14ac:dyDescent="0.25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s="12">
        <f t="shared" si="78"/>
        <v>42051.148888888885</v>
      </c>
      <c r="L851" s="12">
        <f t="shared" si="79"/>
        <v>42079.107222222221</v>
      </c>
      <c r="M851" t="b">
        <v>0</v>
      </c>
      <c r="N851">
        <v>115</v>
      </c>
      <c r="O851" t="b">
        <v>1</v>
      </c>
      <c r="P851" t="s">
        <v>8277</v>
      </c>
      <c r="Q851" s="5">
        <f t="shared" si="80"/>
        <v>1.1990000000000001</v>
      </c>
      <c r="R851" s="6">
        <f t="shared" si="81"/>
        <v>41.704347826086959</v>
      </c>
      <c r="S851" t="str">
        <f t="shared" si="82"/>
        <v>music</v>
      </c>
      <c r="T851" t="str">
        <f t="shared" si="83"/>
        <v>metal</v>
      </c>
    </row>
    <row r="852" spans="1:20" ht="45" x14ac:dyDescent="0.25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s="12">
        <f t="shared" si="78"/>
        <v>42452.827743055561</v>
      </c>
      <c r="L852" s="12">
        <f t="shared" si="79"/>
        <v>42485.207638888889</v>
      </c>
      <c r="M852" t="b">
        <v>0</v>
      </c>
      <c r="N852">
        <v>133</v>
      </c>
      <c r="O852" t="b">
        <v>1</v>
      </c>
      <c r="P852" t="s">
        <v>8277</v>
      </c>
      <c r="Q852" s="5">
        <f t="shared" si="80"/>
        <v>1.55175</v>
      </c>
      <c r="R852" s="6">
        <f t="shared" si="81"/>
        <v>46.669172932330824</v>
      </c>
      <c r="S852" t="str">
        <f t="shared" si="82"/>
        <v>music</v>
      </c>
      <c r="T852" t="str">
        <f t="shared" si="83"/>
        <v>metal</v>
      </c>
    </row>
    <row r="853" spans="1:20" ht="45" x14ac:dyDescent="0.25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s="12">
        <f t="shared" si="78"/>
        <v>42522.880243055552</v>
      </c>
      <c r="L853" s="12">
        <f t="shared" si="79"/>
        <v>42582.822916666672</v>
      </c>
      <c r="M853" t="b">
        <v>0</v>
      </c>
      <c r="N853">
        <v>70</v>
      </c>
      <c r="O853" t="b">
        <v>1</v>
      </c>
      <c r="P853" t="s">
        <v>8277</v>
      </c>
      <c r="Q853" s="5">
        <f t="shared" si="80"/>
        <v>1.3045</v>
      </c>
      <c r="R853" s="6">
        <f t="shared" si="81"/>
        <v>37.271428571428572</v>
      </c>
      <c r="S853" t="str">
        <f t="shared" si="82"/>
        <v>music</v>
      </c>
      <c r="T853" t="str">
        <f t="shared" si="83"/>
        <v>metal</v>
      </c>
    </row>
    <row r="854" spans="1:20" ht="30" x14ac:dyDescent="0.25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s="12">
        <f t="shared" si="78"/>
        <v>42656.805497685185</v>
      </c>
      <c r="L854" s="12">
        <f t="shared" si="79"/>
        <v>42667.875</v>
      </c>
      <c r="M854" t="b">
        <v>0</v>
      </c>
      <c r="N854">
        <v>62</v>
      </c>
      <c r="O854" t="b">
        <v>1</v>
      </c>
      <c r="P854" t="s">
        <v>8277</v>
      </c>
      <c r="Q854" s="5">
        <f t="shared" si="80"/>
        <v>1.0497142857142858</v>
      </c>
      <c r="R854" s="6">
        <f t="shared" si="81"/>
        <v>59.258064516129032</v>
      </c>
      <c r="S854" t="str">
        <f t="shared" si="82"/>
        <v>music</v>
      </c>
      <c r="T854" t="str">
        <f t="shared" si="83"/>
        <v>metal</v>
      </c>
    </row>
    <row r="855" spans="1:20" ht="45" x14ac:dyDescent="0.25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s="12">
        <f t="shared" si="78"/>
        <v>42021.832280092596</v>
      </c>
      <c r="L855" s="12">
        <f t="shared" si="79"/>
        <v>42051.832280092596</v>
      </c>
      <c r="M855" t="b">
        <v>0</v>
      </c>
      <c r="N855">
        <v>10</v>
      </c>
      <c r="O855" t="b">
        <v>1</v>
      </c>
      <c r="P855" t="s">
        <v>8277</v>
      </c>
      <c r="Q855" s="5">
        <f t="shared" si="80"/>
        <v>1</v>
      </c>
      <c r="R855" s="6">
        <f t="shared" si="81"/>
        <v>30</v>
      </c>
      <c r="S855" t="str">
        <f t="shared" si="82"/>
        <v>music</v>
      </c>
      <c r="T855" t="str">
        <f t="shared" si="83"/>
        <v>metal</v>
      </c>
    </row>
    <row r="856" spans="1:20" ht="45" x14ac:dyDescent="0.25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s="12">
        <f t="shared" si="78"/>
        <v>42702.212337962963</v>
      </c>
      <c r="L856" s="12">
        <f t="shared" si="79"/>
        <v>42732.212337962963</v>
      </c>
      <c r="M856" t="b">
        <v>0</v>
      </c>
      <c r="N856">
        <v>499</v>
      </c>
      <c r="O856" t="b">
        <v>1</v>
      </c>
      <c r="P856" t="s">
        <v>8277</v>
      </c>
      <c r="Q856" s="5">
        <f t="shared" si="80"/>
        <v>1.1822050359712231</v>
      </c>
      <c r="R856" s="6">
        <f t="shared" si="81"/>
        <v>65.8623246492986</v>
      </c>
      <c r="S856" t="str">
        <f t="shared" si="82"/>
        <v>music</v>
      </c>
      <c r="T856" t="str">
        <f t="shared" si="83"/>
        <v>metal</v>
      </c>
    </row>
    <row r="857" spans="1:20" ht="45" x14ac:dyDescent="0.25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s="12">
        <f t="shared" si="78"/>
        <v>42545.125196759262</v>
      </c>
      <c r="L857" s="12">
        <f t="shared" si="79"/>
        <v>42575.125196759262</v>
      </c>
      <c r="M857" t="b">
        <v>0</v>
      </c>
      <c r="N857">
        <v>47</v>
      </c>
      <c r="O857" t="b">
        <v>1</v>
      </c>
      <c r="P857" t="s">
        <v>8277</v>
      </c>
      <c r="Q857" s="5">
        <f t="shared" si="80"/>
        <v>1.0344827586206897</v>
      </c>
      <c r="R857" s="6">
        <f t="shared" si="81"/>
        <v>31.914893617021278</v>
      </c>
      <c r="S857" t="str">
        <f t="shared" si="82"/>
        <v>music</v>
      </c>
      <c r="T857" t="str">
        <f t="shared" si="83"/>
        <v>metal</v>
      </c>
    </row>
    <row r="858" spans="1:20" ht="60" x14ac:dyDescent="0.25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s="12">
        <f t="shared" si="78"/>
        <v>42609.311990740738</v>
      </c>
      <c r="L858" s="12">
        <f t="shared" si="79"/>
        <v>42668.791666666672</v>
      </c>
      <c r="M858" t="b">
        <v>0</v>
      </c>
      <c r="N858">
        <v>28</v>
      </c>
      <c r="O858" t="b">
        <v>1</v>
      </c>
      <c r="P858" t="s">
        <v>8277</v>
      </c>
      <c r="Q858" s="5">
        <f t="shared" si="80"/>
        <v>2.1800000000000002</v>
      </c>
      <c r="R858" s="6">
        <f t="shared" si="81"/>
        <v>19.464285714285715</v>
      </c>
      <c r="S858" t="str">
        <f t="shared" si="82"/>
        <v>music</v>
      </c>
      <c r="T858" t="str">
        <f t="shared" si="83"/>
        <v>metal</v>
      </c>
    </row>
    <row r="859" spans="1:20" ht="45" x14ac:dyDescent="0.25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s="12">
        <f t="shared" si="78"/>
        <v>42291.581377314811</v>
      </c>
      <c r="L859" s="12">
        <f t="shared" si="79"/>
        <v>42333.623043981483</v>
      </c>
      <c r="M859" t="b">
        <v>0</v>
      </c>
      <c r="N859">
        <v>24</v>
      </c>
      <c r="O859" t="b">
        <v>1</v>
      </c>
      <c r="P859" t="s">
        <v>8277</v>
      </c>
      <c r="Q859" s="5">
        <f t="shared" si="80"/>
        <v>1</v>
      </c>
      <c r="R859" s="6">
        <f t="shared" si="81"/>
        <v>50</v>
      </c>
      <c r="S859" t="str">
        <f t="shared" si="82"/>
        <v>music</v>
      </c>
      <c r="T859" t="str">
        <f t="shared" si="83"/>
        <v>metal</v>
      </c>
    </row>
    <row r="860" spans="1:20" ht="60" x14ac:dyDescent="0.25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s="12">
        <f t="shared" si="78"/>
        <v>42079.745578703703</v>
      </c>
      <c r="L860" s="12">
        <f t="shared" si="79"/>
        <v>42109.957638888889</v>
      </c>
      <c r="M860" t="b">
        <v>0</v>
      </c>
      <c r="N860">
        <v>76</v>
      </c>
      <c r="O860" t="b">
        <v>1</v>
      </c>
      <c r="P860" t="s">
        <v>8277</v>
      </c>
      <c r="Q860" s="5">
        <f t="shared" si="80"/>
        <v>1.4400583333333332</v>
      </c>
      <c r="R860" s="6">
        <f t="shared" si="81"/>
        <v>22.737763157894737</v>
      </c>
      <c r="S860" t="str">
        <f t="shared" si="82"/>
        <v>music</v>
      </c>
      <c r="T860" t="str">
        <f t="shared" si="83"/>
        <v>metal</v>
      </c>
    </row>
    <row r="861" spans="1:20" ht="45" x14ac:dyDescent="0.25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s="12">
        <f t="shared" si="78"/>
        <v>42128.820231481484</v>
      </c>
      <c r="L861" s="12">
        <f t="shared" si="79"/>
        <v>42159</v>
      </c>
      <c r="M861" t="b">
        <v>0</v>
      </c>
      <c r="N861">
        <v>98</v>
      </c>
      <c r="O861" t="b">
        <v>1</v>
      </c>
      <c r="P861" t="s">
        <v>8277</v>
      </c>
      <c r="Q861" s="5">
        <f t="shared" si="80"/>
        <v>1.0467500000000001</v>
      </c>
      <c r="R861" s="6">
        <f t="shared" si="81"/>
        <v>42.724489795918366</v>
      </c>
      <c r="S861" t="str">
        <f t="shared" si="82"/>
        <v>music</v>
      </c>
      <c r="T861" t="str">
        <f t="shared" si="83"/>
        <v>metal</v>
      </c>
    </row>
    <row r="862" spans="1:20" ht="60" x14ac:dyDescent="0.25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s="12">
        <f t="shared" si="78"/>
        <v>41570.482789351852</v>
      </c>
      <c r="L862" s="12">
        <f t="shared" si="79"/>
        <v>41600.524456018517</v>
      </c>
      <c r="M862" t="b">
        <v>0</v>
      </c>
      <c r="N862">
        <v>48</v>
      </c>
      <c r="O862" t="b">
        <v>0</v>
      </c>
      <c r="P862" t="s">
        <v>8278</v>
      </c>
      <c r="Q862" s="5">
        <f t="shared" si="80"/>
        <v>0.18142857142857144</v>
      </c>
      <c r="R862" s="6">
        <f t="shared" si="81"/>
        <v>52.916666666666664</v>
      </c>
      <c r="S862" t="str">
        <f t="shared" si="82"/>
        <v>music</v>
      </c>
      <c r="T862" t="str">
        <f t="shared" si="83"/>
        <v>jazz</v>
      </c>
    </row>
    <row r="863" spans="1:20" ht="45" x14ac:dyDescent="0.25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s="12">
        <f t="shared" si="78"/>
        <v>42599.965324074074</v>
      </c>
      <c r="L863" s="12">
        <f t="shared" si="79"/>
        <v>42629.965324074074</v>
      </c>
      <c r="M863" t="b">
        <v>0</v>
      </c>
      <c r="N863">
        <v>2</v>
      </c>
      <c r="O863" t="b">
        <v>0</v>
      </c>
      <c r="P863" t="s">
        <v>8278</v>
      </c>
      <c r="Q863" s="5">
        <f t="shared" si="80"/>
        <v>2.2444444444444444E-2</v>
      </c>
      <c r="R863" s="6">
        <f t="shared" si="81"/>
        <v>50.5</v>
      </c>
      <c r="S863" t="str">
        <f t="shared" si="82"/>
        <v>music</v>
      </c>
      <c r="T863" t="str">
        <f t="shared" si="83"/>
        <v>jazz</v>
      </c>
    </row>
    <row r="864" spans="1:20" ht="45" x14ac:dyDescent="0.25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s="12">
        <f t="shared" si="78"/>
        <v>41559.5549537037</v>
      </c>
      <c r="L864" s="12">
        <f t="shared" si="79"/>
        <v>41589.596620370372</v>
      </c>
      <c r="M864" t="b">
        <v>0</v>
      </c>
      <c r="N864">
        <v>4</v>
      </c>
      <c r="O864" t="b">
        <v>0</v>
      </c>
      <c r="P864" t="s">
        <v>8278</v>
      </c>
      <c r="Q864" s="5">
        <f t="shared" si="80"/>
        <v>3.3999999999999998E-3</v>
      </c>
      <c r="R864" s="6">
        <f t="shared" si="81"/>
        <v>42.5</v>
      </c>
      <c r="S864" t="str">
        <f t="shared" si="82"/>
        <v>music</v>
      </c>
      <c r="T864" t="str">
        <f t="shared" si="83"/>
        <v>jazz</v>
      </c>
    </row>
    <row r="865" spans="1:20" ht="45" x14ac:dyDescent="0.25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s="12">
        <f t="shared" si="78"/>
        <v>40921.117662037039</v>
      </c>
      <c r="L865" s="12">
        <f t="shared" si="79"/>
        <v>40951.117662037039</v>
      </c>
      <c r="M865" t="b">
        <v>0</v>
      </c>
      <c r="N865">
        <v>5</v>
      </c>
      <c r="O865" t="b">
        <v>0</v>
      </c>
      <c r="P865" t="s">
        <v>8278</v>
      </c>
      <c r="Q865" s="5">
        <f t="shared" si="80"/>
        <v>4.4999999999999998E-2</v>
      </c>
      <c r="R865" s="6">
        <f t="shared" si="81"/>
        <v>18</v>
      </c>
      <c r="S865" t="str">
        <f t="shared" si="82"/>
        <v>music</v>
      </c>
      <c r="T865" t="str">
        <f t="shared" si="83"/>
        <v>jazz</v>
      </c>
    </row>
    <row r="866" spans="1:20" ht="45" x14ac:dyDescent="0.25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s="12">
        <f t="shared" si="78"/>
        <v>41541.106921296298</v>
      </c>
      <c r="L866" s="12">
        <f t="shared" si="79"/>
        <v>41563.415972222225</v>
      </c>
      <c r="M866" t="b">
        <v>0</v>
      </c>
      <c r="N866">
        <v>79</v>
      </c>
      <c r="O866" t="b">
        <v>0</v>
      </c>
      <c r="P866" t="s">
        <v>8278</v>
      </c>
      <c r="Q866" s="5">
        <f t="shared" si="80"/>
        <v>0.41538461538461541</v>
      </c>
      <c r="R866" s="6">
        <f t="shared" si="81"/>
        <v>34.177215189873415</v>
      </c>
      <c r="S866" t="str">
        <f t="shared" si="82"/>
        <v>music</v>
      </c>
      <c r="T866" t="str">
        <f t="shared" si="83"/>
        <v>jazz</v>
      </c>
    </row>
    <row r="867" spans="1:20" ht="60" x14ac:dyDescent="0.25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s="12">
        <f t="shared" si="78"/>
        <v>41230.77311342593</v>
      </c>
      <c r="L867" s="12">
        <f t="shared" si="79"/>
        <v>41290.77311342593</v>
      </c>
      <c r="M867" t="b">
        <v>0</v>
      </c>
      <c r="N867">
        <v>2</v>
      </c>
      <c r="O867" t="b">
        <v>0</v>
      </c>
      <c r="P867" t="s">
        <v>8278</v>
      </c>
      <c r="Q867" s="5">
        <f t="shared" si="80"/>
        <v>2.0454545454545454E-2</v>
      </c>
      <c r="R867" s="6">
        <f t="shared" si="81"/>
        <v>22.5</v>
      </c>
      <c r="S867" t="str">
        <f t="shared" si="82"/>
        <v>music</v>
      </c>
      <c r="T867" t="str">
        <f t="shared" si="83"/>
        <v>jazz</v>
      </c>
    </row>
    <row r="868" spans="1:20" ht="45" x14ac:dyDescent="0.25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s="12">
        <f t="shared" si="78"/>
        <v>42025.637939814813</v>
      </c>
      <c r="L868" s="12">
        <f t="shared" si="79"/>
        <v>42063.631944444445</v>
      </c>
      <c r="M868" t="b">
        <v>0</v>
      </c>
      <c r="N868">
        <v>11</v>
      </c>
      <c r="O868" t="b">
        <v>0</v>
      </c>
      <c r="P868" t="s">
        <v>8278</v>
      </c>
      <c r="Q868" s="5">
        <f t="shared" si="80"/>
        <v>0.18285714285714286</v>
      </c>
      <c r="R868" s="6">
        <f t="shared" si="81"/>
        <v>58.18181818181818</v>
      </c>
      <c r="S868" t="str">
        <f t="shared" si="82"/>
        <v>music</v>
      </c>
      <c r="T868" t="str">
        <f t="shared" si="83"/>
        <v>jazz</v>
      </c>
    </row>
    <row r="869" spans="1:20" ht="60" x14ac:dyDescent="0.25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s="12">
        <f t="shared" si="78"/>
        <v>40088.105393518519</v>
      </c>
      <c r="L869" s="12">
        <f t="shared" si="79"/>
        <v>40148.207638888889</v>
      </c>
      <c r="M869" t="b">
        <v>0</v>
      </c>
      <c r="N869">
        <v>11</v>
      </c>
      <c r="O869" t="b">
        <v>0</v>
      </c>
      <c r="P869" t="s">
        <v>8278</v>
      </c>
      <c r="Q869" s="5">
        <f t="shared" si="80"/>
        <v>0.2402</v>
      </c>
      <c r="R869" s="6">
        <f t="shared" si="81"/>
        <v>109.18181818181819</v>
      </c>
      <c r="S869" t="str">
        <f t="shared" si="82"/>
        <v>music</v>
      </c>
      <c r="T869" t="str">
        <f t="shared" si="83"/>
        <v>jazz</v>
      </c>
    </row>
    <row r="870" spans="1:20" ht="60" x14ac:dyDescent="0.25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s="12">
        <f t="shared" si="78"/>
        <v>41616.027754629627</v>
      </c>
      <c r="L870" s="12">
        <f t="shared" si="79"/>
        <v>41646.027754629627</v>
      </c>
      <c r="M870" t="b">
        <v>0</v>
      </c>
      <c r="N870">
        <v>1</v>
      </c>
      <c r="O870" t="b">
        <v>0</v>
      </c>
      <c r="P870" t="s">
        <v>8278</v>
      </c>
      <c r="Q870" s="5">
        <f t="shared" si="80"/>
        <v>1.1111111111111111E-3</v>
      </c>
      <c r="R870" s="6">
        <f t="shared" si="81"/>
        <v>50</v>
      </c>
      <c r="S870" t="str">
        <f t="shared" si="82"/>
        <v>music</v>
      </c>
      <c r="T870" t="str">
        <f t="shared" si="83"/>
        <v>jazz</v>
      </c>
    </row>
    <row r="871" spans="1:20" ht="60" x14ac:dyDescent="0.25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s="12">
        <f t="shared" si="78"/>
        <v>41342.845567129632</v>
      </c>
      <c r="L871" s="12">
        <f t="shared" si="79"/>
        <v>41372.803900462961</v>
      </c>
      <c r="M871" t="b">
        <v>0</v>
      </c>
      <c r="N871">
        <v>3</v>
      </c>
      <c r="O871" t="b">
        <v>0</v>
      </c>
      <c r="P871" t="s">
        <v>8278</v>
      </c>
      <c r="Q871" s="5">
        <f t="shared" si="80"/>
        <v>0.11818181818181818</v>
      </c>
      <c r="R871" s="6">
        <f t="shared" si="81"/>
        <v>346.66666666666669</v>
      </c>
      <c r="S871" t="str">
        <f t="shared" si="82"/>
        <v>music</v>
      </c>
      <c r="T871" t="str">
        <f t="shared" si="83"/>
        <v>jazz</v>
      </c>
    </row>
    <row r="872" spans="1:20" ht="60" x14ac:dyDescent="0.25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s="12">
        <f t="shared" si="78"/>
        <v>41488.022256944445</v>
      </c>
      <c r="L872" s="12">
        <f t="shared" si="79"/>
        <v>41518.022256944445</v>
      </c>
      <c r="M872" t="b">
        <v>0</v>
      </c>
      <c r="N872">
        <v>5</v>
      </c>
      <c r="O872" t="b">
        <v>0</v>
      </c>
      <c r="P872" t="s">
        <v>8278</v>
      </c>
      <c r="Q872" s="5">
        <f t="shared" si="80"/>
        <v>3.0999999999999999E-3</v>
      </c>
      <c r="R872" s="6">
        <f t="shared" si="81"/>
        <v>12.4</v>
      </c>
      <c r="S872" t="str">
        <f t="shared" si="82"/>
        <v>music</v>
      </c>
      <c r="T872" t="str">
        <f t="shared" si="83"/>
        <v>jazz</v>
      </c>
    </row>
    <row r="873" spans="1:20" ht="60" x14ac:dyDescent="0.25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s="12">
        <f t="shared" si="78"/>
        <v>41577.561284722222</v>
      </c>
      <c r="L873" s="12">
        <f t="shared" si="79"/>
        <v>41607.602951388886</v>
      </c>
      <c r="M873" t="b">
        <v>0</v>
      </c>
      <c r="N873">
        <v>12</v>
      </c>
      <c r="O873" t="b">
        <v>0</v>
      </c>
      <c r="P873" t="s">
        <v>8278</v>
      </c>
      <c r="Q873" s="5">
        <f t="shared" si="80"/>
        <v>5.4166666666666669E-2</v>
      </c>
      <c r="R873" s="6">
        <f t="shared" si="81"/>
        <v>27.083333333333332</v>
      </c>
      <c r="S873" t="str">
        <f t="shared" si="82"/>
        <v>music</v>
      </c>
      <c r="T873" t="str">
        <f t="shared" si="83"/>
        <v>jazz</v>
      </c>
    </row>
    <row r="874" spans="1:20" ht="45" x14ac:dyDescent="0.25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s="12">
        <f t="shared" si="78"/>
        <v>40567.825543981482</v>
      </c>
      <c r="L874" s="12">
        <f t="shared" si="79"/>
        <v>40612.825543981482</v>
      </c>
      <c r="M874" t="b">
        <v>0</v>
      </c>
      <c r="N874">
        <v>2</v>
      </c>
      <c r="O874" t="b">
        <v>0</v>
      </c>
      <c r="P874" t="s">
        <v>8278</v>
      </c>
      <c r="Q874" s="5">
        <f t="shared" si="80"/>
        <v>8.1250000000000003E-3</v>
      </c>
      <c r="R874" s="6">
        <f t="shared" si="81"/>
        <v>32.5</v>
      </c>
      <c r="S874" t="str">
        <f t="shared" si="82"/>
        <v>music</v>
      </c>
      <c r="T874" t="str">
        <f t="shared" si="83"/>
        <v>jazz</v>
      </c>
    </row>
    <row r="875" spans="1:20" ht="45" x14ac:dyDescent="0.25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s="12">
        <f t="shared" si="78"/>
        <v>41184.167129629634</v>
      </c>
      <c r="L875" s="12">
        <f t="shared" si="79"/>
        <v>41224.208796296298</v>
      </c>
      <c r="M875" t="b">
        <v>0</v>
      </c>
      <c r="N875">
        <v>5</v>
      </c>
      <c r="O875" t="b">
        <v>0</v>
      </c>
      <c r="P875" t="s">
        <v>8278</v>
      </c>
      <c r="Q875" s="5">
        <f t="shared" si="80"/>
        <v>1.2857142857142857E-2</v>
      </c>
      <c r="R875" s="6">
        <f t="shared" si="81"/>
        <v>9</v>
      </c>
      <c r="S875" t="str">
        <f t="shared" si="82"/>
        <v>music</v>
      </c>
      <c r="T875" t="str">
        <f t="shared" si="83"/>
        <v>jazz</v>
      </c>
    </row>
    <row r="876" spans="1:20" ht="60" x14ac:dyDescent="0.25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s="12">
        <f t="shared" si="78"/>
        <v>41368.583726851852</v>
      </c>
      <c r="L876" s="12">
        <f t="shared" si="79"/>
        <v>41398.583726851852</v>
      </c>
      <c r="M876" t="b">
        <v>0</v>
      </c>
      <c r="N876">
        <v>21</v>
      </c>
      <c r="O876" t="b">
        <v>0</v>
      </c>
      <c r="P876" t="s">
        <v>8278</v>
      </c>
      <c r="Q876" s="5">
        <f t="shared" si="80"/>
        <v>0.24333333333333335</v>
      </c>
      <c r="R876" s="6">
        <f t="shared" si="81"/>
        <v>34.761904761904759</v>
      </c>
      <c r="S876" t="str">
        <f t="shared" si="82"/>
        <v>music</v>
      </c>
      <c r="T876" t="str">
        <f t="shared" si="83"/>
        <v>jazz</v>
      </c>
    </row>
    <row r="877" spans="1:20" ht="60" x14ac:dyDescent="0.25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s="12">
        <f t="shared" si="78"/>
        <v>42248.723738425921</v>
      </c>
      <c r="L877" s="12">
        <f t="shared" si="79"/>
        <v>42268.723738425921</v>
      </c>
      <c r="M877" t="b">
        <v>0</v>
      </c>
      <c r="N877">
        <v>0</v>
      </c>
      <c r="O877" t="b">
        <v>0</v>
      </c>
      <c r="P877" t="s">
        <v>8278</v>
      </c>
      <c r="Q877" s="5">
        <f t="shared" si="80"/>
        <v>0</v>
      </c>
      <c r="R877" s="6" t="e">
        <f t="shared" si="81"/>
        <v>#DIV/0!</v>
      </c>
      <c r="S877" t="str">
        <f t="shared" si="82"/>
        <v>music</v>
      </c>
      <c r="T877" t="str">
        <f t="shared" si="83"/>
        <v>jazz</v>
      </c>
    </row>
    <row r="878" spans="1:20" ht="30" x14ac:dyDescent="0.25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s="12">
        <f t="shared" si="78"/>
        <v>41276.496840277774</v>
      </c>
      <c r="L878" s="12">
        <f t="shared" si="79"/>
        <v>41309.496840277774</v>
      </c>
      <c r="M878" t="b">
        <v>0</v>
      </c>
      <c r="N878">
        <v>45</v>
      </c>
      <c r="O878" t="b">
        <v>0</v>
      </c>
      <c r="P878" t="s">
        <v>8278</v>
      </c>
      <c r="Q878" s="5">
        <f t="shared" si="80"/>
        <v>0.40799492385786801</v>
      </c>
      <c r="R878" s="6">
        <f t="shared" si="81"/>
        <v>28.577777777777779</v>
      </c>
      <c r="S878" t="str">
        <f t="shared" si="82"/>
        <v>music</v>
      </c>
      <c r="T878" t="str">
        <f t="shared" si="83"/>
        <v>jazz</v>
      </c>
    </row>
    <row r="879" spans="1:20" ht="60" x14ac:dyDescent="0.25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s="12">
        <f t="shared" si="78"/>
        <v>41597.788888888892</v>
      </c>
      <c r="L879" s="12">
        <f t="shared" si="79"/>
        <v>41627.788888888892</v>
      </c>
      <c r="M879" t="b">
        <v>0</v>
      </c>
      <c r="N879">
        <v>29</v>
      </c>
      <c r="O879" t="b">
        <v>0</v>
      </c>
      <c r="P879" t="s">
        <v>8278</v>
      </c>
      <c r="Q879" s="5">
        <f t="shared" si="80"/>
        <v>0.67549999999999999</v>
      </c>
      <c r="R879" s="6">
        <f t="shared" si="81"/>
        <v>46.586206896551722</v>
      </c>
      <c r="S879" t="str">
        <f t="shared" si="82"/>
        <v>music</v>
      </c>
      <c r="T879" t="str">
        <f t="shared" si="83"/>
        <v>jazz</v>
      </c>
    </row>
    <row r="880" spans="1:20" ht="60" x14ac:dyDescent="0.25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s="12">
        <f t="shared" si="78"/>
        <v>40505.232916666668</v>
      </c>
      <c r="L880" s="12">
        <f t="shared" si="79"/>
        <v>40535.232916666668</v>
      </c>
      <c r="M880" t="b">
        <v>0</v>
      </c>
      <c r="N880">
        <v>2</v>
      </c>
      <c r="O880" t="b">
        <v>0</v>
      </c>
      <c r="P880" t="s">
        <v>8278</v>
      </c>
      <c r="Q880" s="5">
        <f t="shared" si="80"/>
        <v>1.2999999999999999E-2</v>
      </c>
      <c r="R880" s="6">
        <f t="shared" si="81"/>
        <v>32.5</v>
      </c>
      <c r="S880" t="str">
        <f t="shared" si="82"/>
        <v>music</v>
      </c>
      <c r="T880" t="str">
        <f t="shared" si="83"/>
        <v>jazz</v>
      </c>
    </row>
    <row r="881" spans="1:20" ht="60" x14ac:dyDescent="0.25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s="12">
        <f t="shared" si="78"/>
        <v>41037.829918981479</v>
      </c>
      <c r="L881" s="12">
        <f t="shared" si="79"/>
        <v>41058.829918981479</v>
      </c>
      <c r="M881" t="b">
        <v>0</v>
      </c>
      <c r="N881">
        <v>30</v>
      </c>
      <c r="O881" t="b">
        <v>0</v>
      </c>
      <c r="P881" t="s">
        <v>8278</v>
      </c>
      <c r="Q881" s="5">
        <f t="shared" si="80"/>
        <v>0.30666666666666664</v>
      </c>
      <c r="R881" s="6">
        <f t="shared" si="81"/>
        <v>21.466666666666665</v>
      </c>
      <c r="S881" t="str">
        <f t="shared" si="82"/>
        <v>music</v>
      </c>
      <c r="T881" t="str">
        <f t="shared" si="83"/>
        <v>jazz</v>
      </c>
    </row>
    <row r="882" spans="1:20" ht="60" x14ac:dyDescent="0.25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s="12">
        <f t="shared" si="78"/>
        <v>41179.32104166667</v>
      </c>
      <c r="L882" s="12">
        <f t="shared" si="79"/>
        <v>41212.32104166667</v>
      </c>
      <c r="M882" t="b">
        <v>0</v>
      </c>
      <c r="N882">
        <v>8</v>
      </c>
      <c r="O882" t="b">
        <v>0</v>
      </c>
      <c r="P882" t="s">
        <v>8279</v>
      </c>
      <c r="Q882" s="5">
        <f t="shared" si="80"/>
        <v>2.9894179894179893E-2</v>
      </c>
      <c r="R882" s="6">
        <f t="shared" si="81"/>
        <v>14.125</v>
      </c>
      <c r="S882" t="str">
        <f t="shared" si="82"/>
        <v>music</v>
      </c>
      <c r="T882" t="str">
        <f t="shared" si="83"/>
        <v>indie rock</v>
      </c>
    </row>
    <row r="883" spans="1:20" ht="45" x14ac:dyDescent="0.25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s="12">
        <f t="shared" si="78"/>
        <v>40877.25099537037</v>
      </c>
      <c r="L883" s="12">
        <f t="shared" si="79"/>
        <v>40922.25099537037</v>
      </c>
      <c r="M883" t="b">
        <v>0</v>
      </c>
      <c r="N883">
        <v>1</v>
      </c>
      <c r="O883" t="b">
        <v>0</v>
      </c>
      <c r="P883" t="s">
        <v>8279</v>
      </c>
      <c r="Q883" s="5">
        <f t="shared" si="80"/>
        <v>8.0000000000000002E-3</v>
      </c>
      <c r="R883" s="6">
        <f t="shared" si="81"/>
        <v>30</v>
      </c>
      <c r="S883" t="str">
        <f t="shared" si="82"/>
        <v>music</v>
      </c>
      <c r="T883" t="str">
        <f t="shared" si="83"/>
        <v>indie rock</v>
      </c>
    </row>
    <row r="884" spans="1:20" ht="60" x14ac:dyDescent="0.25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s="12">
        <f t="shared" si="78"/>
        <v>40759.860532407409</v>
      </c>
      <c r="L884" s="12">
        <f t="shared" si="79"/>
        <v>40792.860532407409</v>
      </c>
      <c r="M884" t="b">
        <v>0</v>
      </c>
      <c r="N884">
        <v>14</v>
      </c>
      <c r="O884" t="b">
        <v>0</v>
      </c>
      <c r="P884" t="s">
        <v>8279</v>
      </c>
      <c r="Q884" s="5">
        <f t="shared" si="80"/>
        <v>0.20133333333333334</v>
      </c>
      <c r="R884" s="6">
        <f t="shared" si="81"/>
        <v>21.571428571428573</v>
      </c>
      <c r="S884" t="str">
        <f t="shared" si="82"/>
        <v>music</v>
      </c>
      <c r="T884" t="str">
        <f t="shared" si="83"/>
        <v>indie rock</v>
      </c>
    </row>
    <row r="885" spans="1:20" ht="60" x14ac:dyDescent="0.25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s="12">
        <f t="shared" si="78"/>
        <v>42371.935590277775</v>
      </c>
      <c r="L885" s="12">
        <f t="shared" si="79"/>
        <v>42431.935590277775</v>
      </c>
      <c r="M885" t="b">
        <v>0</v>
      </c>
      <c r="N885">
        <v>24</v>
      </c>
      <c r="O885" t="b">
        <v>0</v>
      </c>
      <c r="P885" t="s">
        <v>8279</v>
      </c>
      <c r="Q885" s="5">
        <f t="shared" si="80"/>
        <v>0.4002</v>
      </c>
      <c r="R885" s="6">
        <f t="shared" si="81"/>
        <v>83.375</v>
      </c>
      <c r="S885" t="str">
        <f t="shared" si="82"/>
        <v>music</v>
      </c>
      <c r="T885" t="str">
        <f t="shared" si="83"/>
        <v>indie rock</v>
      </c>
    </row>
    <row r="886" spans="1:20" ht="45" x14ac:dyDescent="0.25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s="12">
        <f t="shared" si="78"/>
        <v>40981.802615740737</v>
      </c>
      <c r="L886" s="12">
        <f t="shared" si="79"/>
        <v>41041.104861111111</v>
      </c>
      <c r="M886" t="b">
        <v>0</v>
      </c>
      <c r="N886">
        <v>2</v>
      </c>
      <c r="O886" t="b">
        <v>0</v>
      </c>
      <c r="P886" t="s">
        <v>8279</v>
      </c>
      <c r="Q886" s="5">
        <f t="shared" si="80"/>
        <v>0.01</v>
      </c>
      <c r="R886" s="6">
        <f t="shared" si="81"/>
        <v>10</v>
      </c>
      <c r="S886" t="str">
        <f t="shared" si="82"/>
        <v>music</v>
      </c>
      <c r="T886" t="str">
        <f t="shared" si="83"/>
        <v>indie rock</v>
      </c>
    </row>
    <row r="887" spans="1:20" ht="45" x14ac:dyDescent="0.25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s="12">
        <f t="shared" si="78"/>
        <v>42713.941099537042</v>
      </c>
      <c r="L887" s="12">
        <f t="shared" si="79"/>
        <v>42734.941099537042</v>
      </c>
      <c r="M887" t="b">
        <v>0</v>
      </c>
      <c r="N887">
        <v>21</v>
      </c>
      <c r="O887" t="b">
        <v>0</v>
      </c>
      <c r="P887" t="s">
        <v>8279</v>
      </c>
      <c r="Q887" s="5">
        <f t="shared" si="80"/>
        <v>0.75</v>
      </c>
      <c r="R887" s="6">
        <f t="shared" si="81"/>
        <v>35.714285714285715</v>
      </c>
      <c r="S887" t="str">
        <f t="shared" si="82"/>
        <v>music</v>
      </c>
      <c r="T887" t="str">
        <f t="shared" si="83"/>
        <v>indie rock</v>
      </c>
    </row>
    <row r="888" spans="1:20" ht="60" x14ac:dyDescent="0.25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s="12">
        <f t="shared" si="78"/>
        <v>42603.870520833334</v>
      </c>
      <c r="L888" s="12">
        <f t="shared" si="79"/>
        <v>42628.870520833334</v>
      </c>
      <c r="M888" t="b">
        <v>0</v>
      </c>
      <c r="N888">
        <v>7</v>
      </c>
      <c r="O888" t="b">
        <v>0</v>
      </c>
      <c r="P888" t="s">
        <v>8279</v>
      </c>
      <c r="Q888" s="5">
        <f t="shared" si="80"/>
        <v>0.41</v>
      </c>
      <c r="R888" s="6">
        <f t="shared" si="81"/>
        <v>29.285714285714285</v>
      </c>
      <c r="S888" t="str">
        <f t="shared" si="82"/>
        <v>music</v>
      </c>
      <c r="T888" t="str">
        <f t="shared" si="83"/>
        <v>indie rock</v>
      </c>
    </row>
    <row r="889" spans="1:20" ht="60" x14ac:dyDescent="0.25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s="12">
        <f t="shared" si="78"/>
        <v>41026.958969907406</v>
      </c>
      <c r="L889" s="12">
        <f t="shared" si="79"/>
        <v>41056.958969907406</v>
      </c>
      <c r="M889" t="b">
        <v>0</v>
      </c>
      <c r="N889">
        <v>0</v>
      </c>
      <c r="O889" t="b">
        <v>0</v>
      </c>
      <c r="P889" t="s">
        <v>8279</v>
      </c>
      <c r="Q889" s="5">
        <f t="shared" si="80"/>
        <v>0</v>
      </c>
      <c r="R889" s="6" t="e">
        <f t="shared" si="81"/>
        <v>#DIV/0!</v>
      </c>
      <c r="S889" t="str">
        <f t="shared" si="82"/>
        <v>music</v>
      </c>
      <c r="T889" t="str">
        <f t="shared" si="83"/>
        <v>indie rock</v>
      </c>
    </row>
    <row r="890" spans="1:20" ht="60" x14ac:dyDescent="0.25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s="12">
        <f t="shared" si="78"/>
        <v>40751.753298611111</v>
      </c>
      <c r="L890" s="12">
        <f t="shared" si="79"/>
        <v>40787.25</v>
      </c>
      <c r="M890" t="b">
        <v>0</v>
      </c>
      <c r="N890">
        <v>4</v>
      </c>
      <c r="O890" t="b">
        <v>0</v>
      </c>
      <c r="P890" t="s">
        <v>8279</v>
      </c>
      <c r="Q890" s="5">
        <f t="shared" si="80"/>
        <v>7.1999999999999995E-2</v>
      </c>
      <c r="R890" s="6">
        <f t="shared" si="81"/>
        <v>18</v>
      </c>
      <c r="S890" t="str">
        <f t="shared" si="82"/>
        <v>music</v>
      </c>
      <c r="T890" t="str">
        <f t="shared" si="83"/>
        <v>indie rock</v>
      </c>
    </row>
    <row r="891" spans="1:20" ht="45" x14ac:dyDescent="0.25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s="12">
        <f t="shared" si="78"/>
        <v>41887.784062500003</v>
      </c>
      <c r="L891" s="12">
        <f t="shared" si="79"/>
        <v>41917.784062500003</v>
      </c>
      <c r="M891" t="b">
        <v>0</v>
      </c>
      <c r="N891">
        <v>32</v>
      </c>
      <c r="O891" t="b">
        <v>0</v>
      </c>
      <c r="P891" t="s">
        <v>8279</v>
      </c>
      <c r="Q891" s="5">
        <f t="shared" si="80"/>
        <v>9.4412800000000005E-2</v>
      </c>
      <c r="R891" s="6">
        <f t="shared" si="81"/>
        <v>73.760000000000005</v>
      </c>
      <c r="S891" t="str">
        <f t="shared" si="82"/>
        <v>music</v>
      </c>
      <c r="T891" t="str">
        <f t="shared" si="83"/>
        <v>indie rock</v>
      </c>
    </row>
    <row r="892" spans="1:20" ht="60" x14ac:dyDescent="0.25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s="12">
        <f t="shared" si="78"/>
        <v>41569.698831018519</v>
      </c>
      <c r="L892" s="12">
        <f t="shared" si="79"/>
        <v>41599.740497685183</v>
      </c>
      <c r="M892" t="b">
        <v>0</v>
      </c>
      <c r="N892">
        <v>4</v>
      </c>
      <c r="O892" t="b">
        <v>0</v>
      </c>
      <c r="P892" t="s">
        <v>8279</v>
      </c>
      <c r="Q892" s="5">
        <f t="shared" si="80"/>
        <v>4.1666666666666664E-2</v>
      </c>
      <c r="R892" s="6">
        <f t="shared" si="81"/>
        <v>31.25</v>
      </c>
      <c r="S892" t="str">
        <f t="shared" si="82"/>
        <v>music</v>
      </c>
      <c r="T892" t="str">
        <f t="shared" si="83"/>
        <v>indie rock</v>
      </c>
    </row>
    <row r="893" spans="1:20" ht="60" x14ac:dyDescent="0.25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s="12">
        <f t="shared" si="78"/>
        <v>41842.031597222223</v>
      </c>
      <c r="L893" s="12">
        <f t="shared" si="79"/>
        <v>41872.031597222223</v>
      </c>
      <c r="M893" t="b">
        <v>0</v>
      </c>
      <c r="N893">
        <v>9</v>
      </c>
      <c r="O893" t="b">
        <v>0</v>
      </c>
      <c r="P893" t="s">
        <v>8279</v>
      </c>
      <c r="Q893" s="5">
        <f t="shared" si="80"/>
        <v>3.2500000000000001E-2</v>
      </c>
      <c r="R893" s="6">
        <f t="shared" si="81"/>
        <v>28.888888888888889</v>
      </c>
      <c r="S893" t="str">
        <f t="shared" si="82"/>
        <v>music</v>
      </c>
      <c r="T893" t="str">
        <f t="shared" si="83"/>
        <v>indie rock</v>
      </c>
    </row>
    <row r="894" spans="1:20" ht="60" x14ac:dyDescent="0.25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s="12">
        <f t="shared" si="78"/>
        <v>40304.20003472222</v>
      </c>
      <c r="L894" s="12">
        <f t="shared" si="79"/>
        <v>40391.166666666664</v>
      </c>
      <c r="M894" t="b">
        <v>0</v>
      </c>
      <c r="N894">
        <v>17</v>
      </c>
      <c r="O894" t="b">
        <v>0</v>
      </c>
      <c r="P894" t="s">
        <v>8279</v>
      </c>
      <c r="Q894" s="5">
        <f t="shared" si="80"/>
        <v>0.40749999999999997</v>
      </c>
      <c r="R894" s="6">
        <f t="shared" si="81"/>
        <v>143.8235294117647</v>
      </c>
      <c r="S894" t="str">
        <f t="shared" si="82"/>
        <v>music</v>
      </c>
      <c r="T894" t="str">
        <f t="shared" si="83"/>
        <v>indie rock</v>
      </c>
    </row>
    <row r="895" spans="1:20" ht="45" x14ac:dyDescent="0.25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s="12">
        <f t="shared" si="78"/>
        <v>42065.897719907407</v>
      </c>
      <c r="L895" s="12">
        <f t="shared" si="79"/>
        <v>42095.856053240743</v>
      </c>
      <c r="M895" t="b">
        <v>0</v>
      </c>
      <c r="N895">
        <v>5</v>
      </c>
      <c r="O895" t="b">
        <v>0</v>
      </c>
      <c r="P895" t="s">
        <v>8279</v>
      </c>
      <c r="Q895" s="5">
        <f t="shared" si="80"/>
        <v>0.1</v>
      </c>
      <c r="R895" s="6">
        <f t="shared" si="81"/>
        <v>40</v>
      </c>
      <c r="S895" t="str">
        <f t="shared" si="82"/>
        <v>music</v>
      </c>
      <c r="T895" t="str">
        <f t="shared" si="83"/>
        <v>indie rock</v>
      </c>
    </row>
    <row r="896" spans="1:20" ht="60" x14ac:dyDescent="0.25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s="12">
        <f t="shared" si="78"/>
        <v>42496.981597222228</v>
      </c>
      <c r="L896" s="12">
        <f t="shared" si="79"/>
        <v>42526.981597222228</v>
      </c>
      <c r="M896" t="b">
        <v>0</v>
      </c>
      <c r="N896">
        <v>53</v>
      </c>
      <c r="O896" t="b">
        <v>0</v>
      </c>
      <c r="P896" t="s">
        <v>8279</v>
      </c>
      <c r="Q896" s="5">
        <f t="shared" si="80"/>
        <v>0.39169999999999999</v>
      </c>
      <c r="R896" s="6">
        <f t="shared" si="81"/>
        <v>147.81132075471697</v>
      </c>
      <c r="S896" t="str">
        <f t="shared" si="82"/>
        <v>music</v>
      </c>
      <c r="T896" t="str">
        <f t="shared" si="83"/>
        <v>indie rock</v>
      </c>
    </row>
    <row r="897" spans="1:20" ht="60" x14ac:dyDescent="0.25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s="12">
        <f t="shared" si="78"/>
        <v>40431.127650462964</v>
      </c>
      <c r="L897" s="12">
        <f t="shared" si="79"/>
        <v>40476.127650462964</v>
      </c>
      <c r="M897" t="b">
        <v>0</v>
      </c>
      <c r="N897">
        <v>7</v>
      </c>
      <c r="O897" t="b">
        <v>0</v>
      </c>
      <c r="P897" t="s">
        <v>8279</v>
      </c>
      <c r="Q897" s="5">
        <f t="shared" si="80"/>
        <v>2.4375000000000001E-2</v>
      </c>
      <c r="R897" s="6">
        <f t="shared" si="81"/>
        <v>27.857142857142858</v>
      </c>
      <c r="S897" t="str">
        <f t="shared" si="82"/>
        <v>music</v>
      </c>
      <c r="T897" t="str">
        <f t="shared" si="83"/>
        <v>indie rock</v>
      </c>
    </row>
    <row r="898" spans="1:20" ht="60" x14ac:dyDescent="0.25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s="12">
        <f t="shared" ref="K898:K961" si="84">(((J898/60)/60)/24)+DATE(1970,1,1)</f>
        <v>42218.872986111113</v>
      </c>
      <c r="L898" s="12">
        <f t="shared" ref="L898:L961" si="85">(((I898/60)/60)/24)+DATE(1970,1,1)</f>
        <v>42244.166666666672</v>
      </c>
      <c r="M898" t="b">
        <v>0</v>
      </c>
      <c r="N898">
        <v>72</v>
      </c>
      <c r="O898" t="b">
        <v>0</v>
      </c>
      <c r="P898" t="s">
        <v>8279</v>
      </c>
      <c r="Q898" s="5">
        <f t="shared" ref="Q898:Q961" si="86">E898/D898</f>
        <v>0.4</v>
      </c>
      <c r="R898" s="6">
        <f t="shared" ref="R898:R961" si="87">E898/N898</f>
        <v>44.444444444444443</v>
      </c>
      <c r="S898" t="str">
        <f t="shared" ref="S898:S961" si="88">LEFT(P898,FIND("/",P898,1)-1)</f>
        <v>music</v>
      </c>
      <c r="T898" t="str">
        <f t="shared" ref="T898:T961" si="89">MID(P898,FIND("/",P898,1)+1,LEN(P897))</f>
        <v>indie rock</v>
      </c>
    </row>
    <row r="899" spans="1:20" ht="60" x14ac:dyDescent="0.25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s="12">
        <f t="shared" si="84"/>
        <v>41211.688750000001</v>
      </c>
      <c r="L899" s="12">
        <f t="shared" si="85"/>
        <v>41241.730416666665</v>
      </c>
      <c r="M899" t="b">
        <v>0</v>
      </c>
      <c r="N899">
        <v>0</v>
      </c>
      <c r="O899" t="b">
        <v>0</v>
      </c>
      <c r="P899" t="s">
        <v>8279</v>
      </c>
      <c r="Q899" s="5">
        <f t="shared" si="86"/>
        <v>0</v>
      </c>
      <c r="R899" s="6" t="e">
        <f t="shared" si="87"/>
        <v>#DIV/0!</v>
      </c>
      <c r="S899" t="str">
        <f t="shared" si="88"/>
        <v>music</v>
      </c>
      <c r="T899" t="str">
        <f t="shared" si="89"/>
        <v>indie rock</v>
      </c>
    </row>
    <row r="900" spans="1:20" ht="60" x14ac:dyDescent="0.25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s="12">
        <f t="shared" si="84"/>
        <v>40878.758217592593</v>
      </c>
      <c r="L900" s="12">
        <f t="shared" si="85"/>
        <v>40923.758217592593</v>
      </c>
      <c r="M900" t="b">
        <v>0</v>
      </c>
      <c r="N900">
        <v>2</v>
      </c>
      <c r="O900" t="b">
        <v>0</v>
      </c>
      <c r="P900" t="s">
        <v>8279</v>
      </c>
      <c r="Q900" s="5">
        <f t="shared" si="86"/>
        <v>2.8000000000000001E-2</v>
      </c>
      <c r="R900" s="6">
        <f t="shared" si="87"/>
        <v>35</v>
      </c>
      <c r="S900" t="str">
        <f t="shared" si="88"/>
        <v>music</v>
      </c>
      <c r="T900" t="str">
        <f t="shared" si="89"/>
        <v>indie rock</v>
      </c>
    </row>
    <row r="901" spans="1:20" ht="45" x14ac:dyDescent="0.25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s="12">
        <f t="shared" si="84"/>
        <v>40646.099097222221</v>
      </c>
      <c r="L901" s="12">
        <f t="shared" si="85"/>
        <v>40691.099097222221</v>
      </c>
      <c r="M901" t="b">
        <v>0</v>
      </c>
      <c r="N901">
        <v>8</v>
      </c>
      <c r="O901" t="b">
        <v>0</v>
      </c>
      <c r="P901" t="s">
        <v>8279</v>
      </c>
      <c r="Q901" s="5">
        <f t="shared" si="86"/>
        <v>0.37333333333333335</v>
      </c>
      <c r="R901" s="6">
        <f t="shared" si="87"/>
        <v>35</v>
      </c>
      <c r="S901" t="str">
        <f t="shared" si="88"/>
        <v>music</v>
      </c>
      <c r="T901" t="str">
        <f t="shared" si="89"/>
        <v>indie rock</v>
      </c>
    </row>
    <row r="902" spans="1:20" ht="45" x14ac:dyDescent="0.25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s="12">
        <f t="shared" si="84"/>
        <v>42429.84956018519</v>
      </c>
      <c r="L902" s="12">
        <f t="shared" si="85"/>
        <v>42459.807893518519</v>
      </c>
      <c r="M902" t="b">
        <v>0</v>
      </c>
      <c r="N902">
        <v>2</v>
      </c>
      <c r="O902" t="b">
        <v>0</v>
      </c>
      <c r="P902" t="s">
        <v>8278</v>
      </c>
      <c r="Q902" s="5">
        <f t="shared" si="86"/>
        <v>4.1999999999999997E-3</v>
      </c>
      <c r="R902" s="6">
        <f t="shared" si="87"/>
        <v>10.5</v>
      </c>
      <c r="S902" t="str">
        <f t="shared" si="88"/>
        <v>music</v>
      </c>
      <c r="T902" t="str">
        <f t="shared" si="89"/>
        <v>jazz</v>
      </c>
    </row>
    <row r="903" spans="1:20" ht="60" x14ac:dyDescent="0.25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s="12">
        <f t="shared" si="84"/>
        <v>40291.81150462963</v>
      </c>
      <c r="L903" s="12">
        <f t="shared" si="85"/>
        <v>40337.799305555556</v>
      </c>
      <c r="M903" t="b">
        <v>0</v>
      </c>
      <c r="N903">
        <v>0</v>
      </c>
      <c r="O903" t="b">
        <v>0</v>
      </c>
      <c r="P903" t="s">
        <v>8278</v>
      </c>
      <c r="Q903" s="5">
        <f t="shared" si="86"/>
        <v>0</v>
      </c>
      <c r="R903" s="6" t="e">
        <f t="shared" si="87"/>
        <v>#DIV/0!</v>
      </c>
      <c r="S903" t="str">
        <f t="shared" si="88"/>
        <v>music</v>
      </c>
      <c r="T903" t="str">
        <f t="shared" si="89"/>
        <v>jazz</v>
      </c>
    </row>
    <row r="904" spans="1:20" ht="60" x14ac:dyDescent="0.25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s="12">
        <f t="shared" si="84"/>
        <v>41829.965532407405</v>
      </c>
      <c r="L904" s="12">
        <f t="shared" si="85"/>
        <v>41881.645833333336</v>
      </c>
      <c r="M904" t="b">
        <v>0</v>
      </c>
      <c r="N904">
        <v>3</v>
      </c>
      <c r="O904" t="b">
        <v>0</v>
      </c>
      <c r="P904" t="s">
        <v>8278</v>
      </c>
      <c r="Q904" s="5">
        <f t="shared" si="86"/>
        <v>3.0000000000000001E-3</v>
      </c>
      <c r="R904" s="6">
        <f t="shared" si="87"/>
        <v>30</v>
      </c>
      <c r="S904" t="str">
        <f t="shared" si="88"/>
        <v>music</v>
      </c>
      <c r="T904" t="str">
        <f t="shared" si="89"/>
        <v>jazz</v>
      </c>
    </row>
    <row r="905" spans="1:20" ht="45" x14ac:dyDescent="0.25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s="12">
        <f t="shared" si="84"/>
        <v>41149.796064814815</v>
      </c>
      <c r="L905" s="12">
        <f t="shared" si="85"/>
        <v>41175.100694444445</v>
      </c>
      <c r="M905" t="b">
        <v>0</v>
      </c>
      <c r="N905">
        <v>4</v>
      </c>
      <c r="O905" t="b">
        <v>0</v>
      </c>
      <c r="P905" t="s">
        <v>8278</v>
      </c>
      <c r="Q905" s="5">
        <f t="shared" si="86"/>
        <v>3.2000000000000001E-2</v>
      </c>
      <c r="R905" s="6">
        <f t="shared" si="87"/>
        <v>40</v>
      </c>
      <c r="S905" t="str">
        <f t="shared" si="88"/>
        <v>music</v>
      </c>
      <c r="T905" t="str">
        <f t="shared" si="89"/>
        <v>jazz</v>
      </c>
    </row>
    <row r="906" spans="1:20" ht="45" x14ac:dyDescent="0.25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s="12">
        <f t="shared" si="84"/>
        <v>42342.080289351856</v>
      </c>
      <c r="L906" s="12">
        <f t="shared" si="85"/>
        <v>42372.080289351856</v>
      </c>
      <c r="M906" t="b">
        <v>0</v>
      </c>
      <c r="N906">
        <v>3</v>
      </c>
      <c r="O906" t="b">
        <v>0</v>
      </c>
      <c r="P906" t="s">
        <v>8278</v>
      </c>
      <c r="Q906" s="5">
        <f t="shared" si="86"/>
        <v>3.0200000000000001E-3</v>
      </c>
      <c r="R906" s="6">
        <f t="shared" si="87"/>
        <v>50.333333333333336</v>
      </c>
      <c r="S906" t="str">
        <f t="shared" si="88"/>
        <v>music</v>
      </c>
      <c r="T906" t="str">
        <f t="shared" si="89"/>
        <v>jazz</v>
      </c>
    </row>
    <row r="907" spans="1:20" ht="45" x14ac:dyDescent="0.25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s="12">
        <f t="shared" si="84"/>
        <v>40507.239884259259</v>
      </c>
      <c r="L907" s="12">
        <f t="shared" si="85"/>
        <v>40567.239884259259</v>
      </c>
      <c r="M907" t="b">
        <v>0</v>
      </c>
      <c r="N907">
        <v>6</v>
      </c>
      <c r="O907" t="b">
        <v>0</v>
      </c>
      <c r="P907" t="s">
        <v>8278</v>
      </c>
      <c r="Q907" s="5">
        <f t="shared" si="86"/>
        <v>3.0153846153846153E-2</v>
      </c>
      <c r="R907" s="6">
        <f t="shared" si="87"/>
        <v>32.666666666666664</v>
      </c>
      <c r="S907" t="str">
        <f t="shared" si="88"/>
        <v>music</v>
      </c>
      <c r="T907" t="str">
        <f t="shared" si="89"/>
        <v>jazz</v>
      </c>
    </row>
    <row r="908" spans="1:20" ht="30" x14ac:dyDescent="0.25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s="12">
        <f t="shared" si="84"/>
        <v>41681.189699074072</v>
      </c>
      <c r="L908" s="12">
        <f t="shared" si="85"/>
        <v>41711.148032407407</v>
      </c>
      <c r="M908" t="b">
        <v>0</v>
      </c>
      <c r="N908">
        <v>0</v>
      </c>
      <c r="O908" t="b">
        <v>0</v>
      </c>
      <c r="P908" t="s">
        <v>8278</v>
      </c>
      <c r="Q908" s="5">
        <f t="shared" si="86"/>
        <v>0</v>
      </c>
      <c r="R908" s="6" t="e">
        <f t="shared" si="87"/>
        <v>#DIV/0!</v>
      </c>
      <c r="S908" t="str">
        <f t="shared" si="88"/>
        <v>music</v>
      </c>
      <c r="T908" t="str">
        <f t="shared" si="89"/>
        <v>jazz</v>
      </c>
    </row>
    <row r="909" spans="1:20" ht="45" x14ac:dyDescent="0.25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s="12">
        <f t="shared" si="84"/>
        <v>40767.192395833335</v>
      </c>
      <c r="L909" s="12">
        <f t="shared" si="85"/>
        <v>40797.192395833335</v>
      </c>
      <c r="M909" t="b">
        <v>0</v>
      </c>
      <c r="N909">
        <v>0</v>
      </c>
      <c r="O909" t="b">
        <v>0</v>
      </c>
      <c r="P909" t="s">
        <v>8278</v>
      </c>
      <c r="Q909" s="5">
        <f t="shared" si="86"/>
        <v>0</v>
      </c>
      <c r="R909" s="6" t="e">
        <f t="shared" si="87"/>
        <v>#DIV/0!</v>
      </c>
      <c r="S909" t="str">
        <f t="shared" si="88"/>
        <v>music</v>
      </c>
      <c r="T909" t="str">
        <f t="shared" si="89"/>
        <v>jazz</v>
      </c>
    </row>
    <row r="910" spans="1:20" ht="45" x14ac:dyDescent="0.25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s="12">
        <f t="shared" si="84"/>
        <v>40340.801562499997</v>
      </c>
      <c r="L910" s="12">
        <f t="shared" si="85"/>
        <v>40386.207638888889</v>
      </c>
      <c r="M910" t="b">
        <v>0</v>
      </c>
      <c r="N910">
        <v>0</v>
      </c>
      <c r="O910" t="b">
        <v>0</v>
      </c>
      <c r="P910" t="s">
        <v>8278</v>
      </c>
      <c r="Q910" s="5">
        <f t="shared" si="86"/>
        <v>0</v>
      </c>
      <c r="R910" s="6" t="e">
        <f t="shared" si="87"/>
        <v>#DIV/0!</v>
      </c>
      <c r="S910" t="str">
        <f t="shared" si="88"/>
        <v>music</v>
      </c>
      <c r="T910" t="str">
        <f t="shared" si="89"/>
        <v>jazz</v>
      </c>
    </row>
    <row r="911" spans="1:20" ht="60" x14ac:dyDescent="0.25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s="12">
        <f t="shared" si="84"/>
        <v>41081.69027777778</v>
      </c>
      <c r="L911" s="12">
        <f t="shared" si="85"/>
        <v>41113.166666666664</v>
      </c>
      <c r="M911" t="b">
        <v>0</v>
      </c>
      <c r="N911">
        <v>8</v>
      </c>
      <c r="O911" t="b">
        <v>0</v>
      </c>
      <c r="P911" t="s">
        <v>8278</v>
      </c>
      <c r="Q911" s="5">
        <f t="shared" si="86"/>
        <v>3.2500000000000001E-2</v>
      </c>
      <c r="R911" s="6">
        <f t="shared" si="87"/>
        <v>65</v>
      </c>
      <c r="S911" t="str">
        <f t="shared" si="88"/>
        <v>music</v>
      </c>
      <c r="T911" t="str">
        <f t="shared" si="89"/>
        <v>jazz</v>
      </c>
    </row>
    <row r="912" spans="1:20" ht="45" x14ac:dyDescent="0.25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s="12">
        <f t="shared" si="84"/>
        <v>42737.545358796298</v>
      </c>
      <c r="L912" s="12">
        <f t="shared" si="85"/>
        <v>42797.545358796298</v>
      </c>
      <c r="M912" t="b">
        <v>0</v>
      </c>
      <c r="N912">
        <v>5</v>
      </c>
      <c r="O912" t="b">
        <v>0</v>
      </c>
      <c r="P912" t="s">
        <v>8278</v>
      </c>
      <c r="Q912" s="5">
        <f t="shared" si="86"/>
        <v>0.22363636363636363</v>
      </c>
      <c r="R912" s="6">
        <f t="shared" si="87"/>
        <v>24.6</v>
      </c>
      <c r="S912" t="str">
        <f t="shared" si="88"/>
        <v>music</v>
      </c>
      <c r="T912" t="str">
        <f t="shared" si="89"/>
        <v>jazz</v>
      </c>
    </row>
    <row r="913" spans="1:20" ht="60" x14ac:dyDescent="0.25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s="12">
        <f t="shared" si="84"/>
        <v>41642.005150462966</v>
      </c>
      <c r="L913" s="12">
        <f t="shared" si="85"/>
        <v>41663.005150462966</v>
      </c>
      <c r="M913" t="b">
        <v>0</v>
      </c>
      <c r="N913">
        <v>0</v>
      </c>
      <c r="O913" t="b">
        <v>0</v>
      </c>
      <c r="P913" t="s">
        <v>8278</v>
      </c>
      <c r="Q913" s="5">
        <f t="shared" si="86"/>
        <v>0</v>
      </c>
      <c r="R913" s="6" t="e">
        <f t="shared" si="87"/>
        <v>#DIV/0!</v>
      </c>
      <c r="S913" t="str">
        <f t="shared" si="88"/>
        <v>music</v>
      </c>
      <c r="T913" t="str">
        <f t="shared" si="89"/>
        <v>jazz</v>
      </c>
    </row>
    <row r="914" spans="1:20" ht="45" x14ac:dyDescent="0.25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s="12">
        <f t="shared" si="84"/>
        <v>41194.109340277777</v>
      </c>
      <c r="L914" s="12">
        <f t="shared" si="85"/>
        <v>41254.151006944441</v>
      </c>
      <c r="M914" t="b">
        <v>0</v>
      </c>
      <c r="N914">
        <v>2</v>
      </c>
      <c r="O914" t="b">
        <v>0</v>
      </c>
      <c r="P914" t="s">
        <v>8278</v>
      </c>
      <c r="Q914" s="5">
        <f t="shared" si="86"/>
        <v>8.5714285714285719E-3</v>
      </c>
      <c r="R914" s="6">
        <f t="shared" si="87"/>
        <v>15</v>
      </c>
      <c r="S914" t="str">
        <f t="shared" si="88"/>
        <v>music</v>
      </c>
      <c r="T914" t="str">
        <f t="shared" si="89"/>
        <v>jazz</v>
      </c>
    </row>
    <row r="915" spans="1:20" ht="60" x14ac:dyDescent="0.25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s="12">
        <f t="shared" si="84"/>
        <v>41004.139108796298</v>
      </c>
      <c r="L915" s="12">
        <f t="shared" si="85"/>
        <v>41034.139108796298</v>
      </c>
      <c r="M915" t="b">
        <v>0</v>
      </c>
      <c r="N915">
        <v>24</v>
      </c>
      <c r="O915" t="b">
        <v>0</v>
      </c>
      <c r="P915" t="s">
        <v>8278</v>
      </c>
      <c r="Q915" s="5">
        <f t="shared" si="86"/>
        <v>6.6066666666666662E-2</v>
      </c>
      <c r="R915" s="6">
        <f t="shared" si="87"/>
        <v>82.583333333333329</v>
      </c>
      <c r="S915" t="str">
        <f t="shared" si="88"/>
        <v>music</v>
      </c>
      <c r="T915" t="str">
        <f t="shared" si="89"/>
        <v>jazz</v>
      </c>
    </row>
    <row r="916" spans="1:20" ht="45" x14ac:dyDescent="0.25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s="12">
        <f t="shared" si="84"/>
        <v>41116.763275462967</v>
      </c>
      <c r="L916" s="12">
        <f t="shared" si="85"/>
        <v>41146.763275462967</v>
      </c>
      <c r="M916" t="b">
        <v>0</v>
      </c>
      <c r="N916">
        <v>0</v>
      </c>
      <c r="O916" t="b">
        <v>0</v>
      </c>
      <c r="P916" t="s">
        <v>8278</v>
      </c>
      <c r="Q916" s="5">
        <f t="shared" si="86"/>
        <v>0</v>
      </c>
      <c r="R916" s="6" t="e">
        <f t="shared" si="87"/>
        <v>#DIV/0!</v>
      </c>
      <c r="S916" t="str">
        <f t="shared" si="88"/>
        <v>music</v>
      </c>
      <c r="T916" t="str">
        <f t="shared" si="89"/>
        <v>jazz</v>
      </c>
    </row>
    <row r="917" spans="1:20" ht="45" x14ac:dyDescent="0.25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s="12">
        <f t="shared" si="84"/>
        <v>40937.679560185185</v>
      </c>
      <c r="L917" s="12">
        <f t="shared" si="85"/>
        <v>40969.207638888889</v>
      </c>
      <c r="M917" t="b">
        <v>0</v>
      </c>
      <c r="N917">
        <v>9</v>
      </c>
      <c r="O917" t="b">
        <v>0</v>
      </c>
      <c r="P917" t="s">
        <v>8278</v>
      </c>
      <c r="Q917" s="5">
        <f t="shared" si="86"/>
        <v>5.7692307692307696E-2</v>
      </c>
      <c r="R917" s="6">
        <f t="shared" si="87"/>
        <v>41.666666666666664</v>
      </c>
      <c r="S917" t="str">
        <f t="shared" si="88"/>
        <v>music</v>
      </c>
      <c r="T917" t="str">
        <f t="shared" si="89"/>
        <v>jazz</v>
      </c>
    </row>
    <row r="918" spans="1:20" ht="45" x14ac:dyDescent="0.25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s="12">
        <f t="shared" si="84"/>
        <v>40434.853402777779</v>
      </c>
      <c r="L918" s="12">
        <f t="shared" si="85"/>
        <v>40473.208333333336</v>
      </c>
      <c r="M918" t="b">
        <v>0</v>
      </c>
      <c r="N918">
        <v>0</v>
      </c>
      <c r="O918" t="b">
        <v>0</v>
      </c>
      <c r="P918" t="s">
        <v>8278</v>
      </c>
      <c r="Q918" s="5">
        <f t="shared" si="86"/>
        <v>0</v>
      </c>
      <c r="R918" s="6" t="e">
        <f t="shared" si="87"/>
        <v>#DIV/0!</v>
      </c>
      <c r="S918" t="str">
        <f t="shared" si="88"/>
        <v>music</v>
      </c>
      <c r="T918" t="str">
        <f t="shared" si="89"/>
        <v>jazz</v>
      </c>
    </row>
    <row r="919" spans="1:20" ht="60" x14ac:dyDescent="0.25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s="12">
        <f t="shared" si="84"/>
        <v>41802.94363425926</v>
      </c>
      <c r="L919" s="12">
        <f t="shared" si="85"/>
        <v>41834.104166666664</v>
      </c>
      <c r="M919" t="b">
        <v>0</v>
      </c>
      <c r="N919">
        <v>1</v>
      </c>
      <c r="O919" t="b">
        <v>0</v>
      </c>
      <c r="P919" t="s">
        <v>8278</v>
      </c>
      <c r="Q919" s="5">
        <f t="shared" si="86"/>
        <v>6.0000000000000001E-3</v>
      </c>
      <c r="R919" s="6">
        <f t="shared" si="87"/>
        <v>30</v>
      </c>
      <c r="S919" t="str">
        <f t="shared" si="88"/>
        <v>music</v>
      </c>
      <c r="T919" t="str">
        <f t="shared" si="89"/>
        <v>jazz</v>
      </c>
    </row>
    <row r="920" spans="1:20" ht="60" x14ac:dyDescent="0.25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s="12">
        <f t="shared" si="84"/>
        <v>41944.916215277779</v>
      </c>
      <c r="L920" s="12">
        <f t="shared" si="85"/>
        <v>41974.957881944443</v>
      </c>
      <c r="M920" t="b">
        <v>0</v>
      </c>
      <c r="N920">
        <v>10</v>
      </c>
      <c r="O920" t="b">
        <v>0</v>
      </c>
      <c r="P920" t="s">
        <v>8278</v>
      </c>
      <c r="Q920" s="5">
        <f t="shared" si="86"/>
        <v>5.0256410256410255E-2</v>
      </c>
      <c r="R920" s="6">
        <f t="shared" si="87"/>
        <v>19.600000000000001</v>
      </c>
      <c r="S920" t="str">
        <f t="shared" si="88"/>
        <v>music</v>
      </c>
      <c r="T920" t="str">
        <f t="shared" si="89"/>
        <v>jazz</v>
      </c>
    </row>
    <row r="921" spans="1:20" x14ac:dyDescent="0.25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s="12">
        <f t="shared" si="84"/>
        <v>41227.641724537039</v>
      </c>
      <c r="L921" s="12">
        <f t="shared" si="85"/>
        <v>41262.641724537039</v>
      </c>
      <c r="M921" t="b">
        <v>0</v>
      </c>
      <c r="N921">
        <v>1</v>
      </c>
      <c r="O921" t="b">
        <v>0</v>
      </c>
      <c r="P921" t="s">
        <v>8278</v>
      </c>
      <c r="Q921" s="5">
        <f t="shared" si="86"/>
        <v>5.0000000000000001E-3</v>
      </c>
      <c r="R921" s="6">
        <f t="shared" si="87"/>
        <v>100</v>
      </c>
      <c r="S921" t="str">
        <f t="shared" si="88"/>
        <v>music</v>
      </c>
      <c r="T921" t="str">
        <f t="shared" si="89"/>
        <v>jazz</v>
      </c>
    </row>
    <row r="922" spans="1:20" ht="45" x14ac:dyDescent="0.25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s="12">
        <f t="shared" si="84"/>
        <v>41562.67155092593</v>
      </c>
      <c r="L922" s="12">
        <f t="shared" si="85"/>
        <v>41592.713217592594</v>
      </c>
      <c r="M922" t="b">
        <v>0</v>
      </c>
      <c r="N922">
        <v>0</v>
      </c>
      <c r="O922" t="b">
        <v>0</v>
      </c>
      <c r="P922" t="s">
        <v>8278</v>
      </c>
      <c r="Q922" s="5">
        <f t="shared" si="86"/>
        <v>0</v>
      </c>
      <c r="R922" s="6" t="e">
        <f t="shared" si="87"/>
        <v>#DIV/0!</v>
      </c>
      <c r="S922" t="str">
        <f t="shared" si="88"/>
        <v>music</v>
      </c>
      <c r="T922" t="str">
        <f t="shared" si="89"/>
        <v>jazz</v>
      </c>
    </row>
    <row r="923" spans="1:20" ht="60" x14ac:dyDescent="0.25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s="12">
        <f t="shared" si="84"/>
        <v>40847.171018518515</v>
      </c>
      <c r="L923" s="12">
        <f t="shared" si="85"/>
        <v>40889.212685185186</v>
      </c>
      <c r="M923" t="b">
        <v>0</v>
      </c>
      <c r="N923">
        <v>20</v>
      </c>
      <c r="O923" t="b">
        <v>0</v>
      </c>
      <c r="P923" t="s">
        <v>8278</v>
      </c>
      <c r="Q923" s="5">
        <f t="shared" si="86"/>
        <v>0.309</v>
      </c>
      <c r="R923" s="6">
        <f t="shared" si="87"/>
        <v>231.75</v>
      </c>
      <c r="S923" t="str">
        <f t="shared" si="88"/>
        <v>music</v>
      </c>
      <c r="T923" t="str">
        <f t="shared" si="89"/>
        <v>jazz</v>
      </c>
    </row>
    <row r="924" spans="1:20" ht="45" x14ac:dyDescent="0.25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s="12">
        <f t="shared" si="84"/>
        <v>41878.530011574076</v>
      </c>
      <c r="L924" s="12">
        <f t="shared" si="85"/>
        <v>41913.530011574076</v>
      </c>
      <c r="M924" t="b">
        <v>0</v>
      </c>
      <c r="N924">
        <v>30</v>
      </c>
      <c r="O924" t="b">
        <v>0</v>
      </c>
      <c r="P924" t="s">
        <v>8278</v>
      </c>
      <c r="Q924" s="5">
        <f t="shared" si="86"/>
        <v>0.21037037037037037</v>
      </c>
      <c r="R924" s="6">
        <f t="shared" si="87"/>
        <v>189.33333333333334</v>
      </c>
      <c r="S924" t="str">
        <f t="shared" si="88"/>
        <v>music</v>
      </c>
      <c r="T924" t="str">
        <f t="shared" si="89"/>
        <v>jazz</v>
      </c>
    </row>
    <row r="925" spans="1:20" ht="60" x14ac:dyDescent="0.25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s="12">
        <f t="shared" si="84"/>
        <v>41934.959756944445</v>
      </c>
      <c r="L925" s="12">
        <f t="shared" si="85"/>
        <v>41965.001423611116</v>
      </c>
      <c r="M925" t="b">
        <v>0</v>
      </c>
      <c r="N925">
        <v>6</v>
      </c>
      <c r="O925" t="b">
        <v>0</v>
      </c>
      <c r="P925" t="s">
        <v>8278</v>
      </c>
      <c r="Q925" s="5">
        <f t="shared" si="86"/>
        <v>2.1999999999999999E-2</v>
      </c>
      <c r="R925" s="6">
        <f t="shared" si="87"/>
        <v>55</v>
      </c>
      <c r="S925" t="str">
        <f t="shared" si="88"/>
        <v>music</v>
      </c>
      <c r="T925" t="str">
        <f t="shared" si="89"/>
        <v>jazz</v>
      </c>
    </row>
    <row r="926" spans="1:20" ht="60" x14ac:dyDescent="0.25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s="12">
        <f t="shared" si="84"/>
        <v>41288.942928240744</v>
      </c>
      <c r="L926" s="12">
        <f t="shared" si="85"/>
        <v>41318.942928240744</v>
      </c>
      <c r="M926" t="b">
        <v>0</v>
      </c>
      <c r="N926">
        <v>15</v>
      </c>
      <c r="O926" t="b">
        <v>0</v>
      </c>
      <c r="P926" t="s">
        <v>8278</v>
      </c>
      <c r="Q926" s="5">
        <f t="shared" si="86"/>
        <v>0.109</v>
      </c>
      <c r="R926" s="6">
        <f t="shared" si="87"/>
        <v>21.8</v>
      </c>
      <c r="S926" t="str">
        <f t="shared" si="88"/>
        <v>music</v>
      </c>
      <c r="T926" t="str">
        <f t="shared" si="89"/>
        <v>jazz</v>
      </c>
    </row>
    <row r="927" spans="1:20" ht="45" x14ac:dyDescent="0.25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s="12">
        <f t="shared" si="84"/>
        <v>41575.880914351852</v>
      </c>
      <c r="L927" s="12">
        <f t="shared" si="85"/>
        <v>41605.922581018516</v>
      </c>
      <c r="M927" t="b">
        <v>0</v>
      </c>
      <c r="N927">
        <v>5</v>
      </c>
      <c r="O927" t="b">
        <v>0</v>
      </c>
      <c r="P927" t="s">
        <v>8278</v>
      </c>
      <c r="Q927" s="5">
        <f t="shared" si="86"/>
        <v>2.6666666666666668E-2</v>
      </c>
      <c r="R927" s="6">
        <f t="shared" si="87"/>
        <v>32</v>
      </c>
      <c r="S927" t="str">
        <f t="shared" si="88"/>
        <v>music</v>
      </c>
      <c r="T927" t="str">
        <f t="shared" si="89"/>
        <v>jazz</v>
      </c>
    </row>
    <row r="928" spans="1:20" ht="60" x14ac:dyDescent="0.25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s="12">
        <f t="shared" si="84"/>
        <v>40338.02002314815</v>
      </c>
      <c r="L928" s="12">
        <f t="shared" si="85"/>
        <v>40367.944444444445</v>
      </c>
      <c r="M928" t="b">
        <v>0</v>
      </c>
      <c r="N928">
        <v>0</v>
      </c>
      <c r="O928" t="b">
        <v>0</v>
      </c>
      <c r="P928" t="s">
        <v>8278</v>
      </c>
      <c r="Q928" s="5">
        <f t="shared" si="86"/>
        <v>0</v>
      </c>
      <c r="R928" s="6" t="e">
        <f t="shared" si="87"/>
        <v>#DIV/0!</v>
      </c>
      <c r="S928" t="str">
        <f t="shared" si="88"/>
        <v>music</v>
      </c>
      <c r="T928" t="str">
        <f t="shared" si="89"/>
        <v>jazz</v>
      </c>
    </row>
    <row r="929" spans="1:20" ht="30" x14ac:dyDescent="0.25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s="12">
        <f t="shared" si="84"/>
        <v>41013.822858796295</v>
      </c>
      <c r="L929" s="12">
        <f t="shared" si="85"/>
        <v>41043.822858796295</v>
      </c>
      <c r="M929" t="b">
        <v>0</v>
      </c>
      <c r="N929">
        <v>0</v>
      </c>
      <c r="O929" t="b">
        <v>0</v>
      </c>
      <c r="P929" t="s">
        <v>8278</v>
      </c>
      <c r="Q929" s="5">
        <f t="shared" si="86"/>
        <v>0</v>
      </c>
      <c r="R929" s="6" t="e">
        <f t="shared" si="87"/>
        <v>#DIV/0!</v>
      </c>
      <c r="S929" t="str">
        <f t="shared" si="88"/>
        <v>music</v>
      </c>
      <c r="T929" t="str">
        <f t="shared" si="89"/>
        <v>jazz</v>
      </c>
    </row>
    <row r="930" spans="1:20" ht="45" x14ac:dyDescent="0.25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s="12">
        <f t="shared" si="84"/>
        <v>41180.86241898148</v>
      </c>
      <c r="L930" s="12">
        <f t="shared" si="85"/>
        <v>41231</v>
      </c>
      <c r="M930" t="b">
        <v>0</v>
      </c>
      <c r="N930">
        <v>28</v>
      </c>
      <c r="O930" t="b">
        <v>0</v>
      </c>
      <c r="P930" t="s">
        <v>8278</v>
      </c>
      <c r="Q930" s="5">
        <f t="shared" si="86"/>
        <v>0.10862068965517241</v>
      </c>
      <c r="R930" s="6">
        <f t="shared" si="87"/>
        <v>56.25</v>
      </c>
      <c r="S930" t="str">
        <f t="shared" si="88"/>
        <v>music</v>
      </c>
      <c r="T930" t="str">
        <f t="shared" si="89"/>
        <v>jazz</v>
      </c>
    </row>
    <row r="931" spans="1:20" ht="45" x14ac:dyDescent="0.25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s="12">
        <f t="shared" si="84"/>
        <v>40978.238067129627</v>
      </c>
      <c r="L931" s="12">
        <f t="shared" si="85"/>
        <v>41008.196400462963</v>
      </c>
      <c r="M931" t="b">
        <v>0</v>
      </c>
      <c r="N931">
        <v>0</v>
      </c>
      <c r="O931" t="b">
        <v>0</v>
      </c>
      <c r="P931" t="s">
        <v>8278</v>
      </c>
      <c r="Q931" s="5">
        <f t="shared" si="86"/>
        <v>0</v>
      </c>
      <c r="R931" s="6" t="e">
        <f t="shared" si="87"/>
        <v>#DIV/0!</v>
      </c>
      <c r="S931" t="str">
        <f t="shared" si="88"/>
        <v>music</v>
      </c>
      <c r="T931" t="str">
        <f t="shared" si="89"/>
        <v>jazz</v>
      </c>
    </row>
    <row r="932" spans="1:20" ht="60" x14ac:dyDescent="0.25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s="12">
        <f t="shared" si="84"/>
        <v>40312.915578703702</v>
      </c>
      <c r="L932" s="12">
        <f t="shared" si="85"/>
        <v>40354.897222222222</v>
      </c>
      <c r="M932" t="b">
        <v>0</v>
      </c>
      <c r="N932">
        <v>5</v>
      </c>
      <c r="O932" t="b">
        <v>0</v>
      </c>
      <c r="P932" t="s">
        <v>8278</v>
      </c>
      <c r="Q932" s="5">
        <f t="shared" si="86"/>
        <v>0.38333333333333336</v>
      </c>
      <c r="R932" s="6">
        <f t="shared" si="87"/>
        <v>69</v>
      </c>
      <c r="S932" t="str">
        <f t="shared" si="88"/>
        <v>music</v>
      </c>
      <c r="T932" t="str">
        <f t="shared" si="89"/>
        <v>jazz</v>
      </c>
    </row>
    <row r="933" spans="1:20" ht="45" x14ac:dyDescent="0.25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s="12">
        <f t="shared" si="84"/>
        <v>41680.359976851854</v>
      </c>
      <c r="L933" s="12">
        <f t="shared" si="85"/>
        <v>41714.916666666664</v>
      </c>
      <c r="M933" t="b">
        <v>0</v>
      </c>
      <c r="N933">
        <v>7</v>
      </c>
      <c r="O933" t="b">
        <v>0</v>
      </c>
      <c r="P933" t="s">
        <v>8278</v>
      </c>
      <c r="Q933" s="5">
        <f t="shared" si="86"/>
        <v>6.5500000000000003E-2</v>
      </c>
      <c r="R933" s="6">
        <f t="shared" si="87"/>
        <v>18.714285714285715</v>
      </c>
      <c r="S933" t="str">
        <f t="shared" si="88"/>
        <v>music</v>
      </c>
      <c r="T933" t="str">
        <f t="shared" si="89"/>
        <v>jazz</v>
      </c>
    </row>
    <row r="934" spans="1:20" ht="45" x14ac:dyDescent="0.25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s="12">
        <f t="shared" si="84"/>
        <v>41310.969270833331</v>
      </c>
      <c r="L934" s="12">
        <f t="shared" si="85"/>
        <v>41355.927604166667</v>
      </c>
      <c r="M934" t="b">
        <v>0</v>
      </c>
      <c r="N934">
        <v>30</v>
      </c>
      <c r="O934" t="b">
        <v>0</v>
      </c>
      <c r="P934" t="s">
        <v>8278</v>
      </c>
      <c r="Q934" s="5">
        <f t="shared" si="86"/>
        <v>0.14536842105263159</v>
      </c>
      <c r="R934" s="6">
        <f t="shared" si="87"/>
        <v>46.033333333333331</v>
      </c>
      <c r="S934" t="str">
        <f t="shared" si="88"/>
        <v>music</v>
      </c>
      <c r="T934" t="str">
        <f t="shared" si="89"/>
        <v>jazz</v>
      </c>
    </row>
    <row r="935" spans="1:20" ht="60" x14ac:dyDescent="0.25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s="12">
        <f t="shared" si="84"/>
        <v>41711.169085648151</v>
      </c>
      <c r="L935" s="12">
        <f t="shared" si="85"/>
        <v>41771.169085648151</v>
      </c>
      <c r="M935" t="b">
        <v>0</v>
      </c>
      <c r="N935">
        <v>2</v>
      </c>
      <c r="O935" t="b">
        <v>0</v>
      </c>
      <c r="P935" t="s">
        <v>8278</v>
      </c>
      <c r="Q935" s="5">
        <f t="shared" si="86"/>
        <v>0.06</v>
      </c>
      <c r="R935" s="6">
        <f t="shared" si="87"/>
        <v>60</v>
      </c>
      <c r="S935" t="str">
        <f t="shared" si="88"/>
        <v>music</v>
      </c>
      <c r="T935" t="str">
        <f t="shared" si="89"/>
        <v>jazz</v>
      </c>
    </row>
    <row r="936" spans="1:20" ht="60" x14ac:dyDescent="0.25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s="12">
        <f t="shared" si="84"/>
        <v>41733.737083333333</v>
      </c>
      <c r="L936" s="12">
        <f t="shared" si="85"/>
        <v>41763.25</v>
      </c>
      <c r="M936" t="b">
        <v>0</v>
      </c>
      <c r="N936">
        <v>30</v>
      </c>
      <c r="O936" t="b">
        <v>0</v>
      </c>
      <c r="P936" t="s">
        <v>8278</v>
      </c>
      <c r="Q936" s="5">
        <f t="shared" si="86"/>
        <v>0.30399999999999999</v>
      </c>
      <c r="R936" s="6">
        <f t="shared" si="87"/>
        <v>50.666666666666664</v>
      </c>
      <c r="S936" t="str">
        <f t="shared" si="88"/>
        <v>music</v>
      </c>
      <c r="T936" t="str">
        <f t="shared" si="89"/>
        <v>jazz</v>
      </c>
    </row>
    <row r="937" spans="1:20" ht="60" x14ac:dyDescent="0.25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s="12">
        <f t="shared" si="84"/>
        <v>42368.333668981482</v>
      </c>
      <c r="L937" s="12">
        <f t="shared" si="85"/>
        <v>42398.333668981482</v>
      </c>
      <c r="M937" t="b">
        <v>0</v>
      </c>
      <c r="N937">
        <v>2</v>
      </c>
      <c r="O937" t="b">
        <v>0</v>
      </c>
      <c r="P937" t="s">
        <v>8278</v>
      </c>
      <c r="Q937" s="5">
        <f t="shared" si="86"/>
        <v>1.4285714285714285E-2</v>
      </c>
      <c r="R937" s="6">
        <f t="shared" si="87"/>
        <v>25</v>
      </c>
      <c r="S937" t="str">
        <f t="shared" si="88"/>
        <v>music</v>
      </c>
      <c r="T937" t="str">
        <f t="shared" si="89"/>
        <v>jazz</v>
      </c>
    </row>
    <row r="938" spans="1:20" ht="45" x14ac:dyDescent="0.25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s="12">
        <f t="shared" si="84"/>
        <v>40883.024178240739</v>
      </c>
      <c r="L938" s="12">
        <f t="shared" si="85"/>
        <v>40926.833333333336</v>
      </c>
      <c r="M938" t="b">
        <v>0</v>
      </c>
      <c r="N938">
        <v>0</v>
      </c>
      <c r="O938" t="b">
        <v>0</v>
      </c>
      <c r="P938" t="s">
        <v>8278</v>
      </c>
      <c r="Q938" s="5">
        <f t="shared" si="86"/>
        <v>0</v>
      </c>
      <c r="R938" s="6" t="e">
        <f t="shared" si="87"/>
        <v>#DIV/0!</v>
      </c>
      <c r="S938" t="str">
        <f t="shared" si="88"/>
        <v>music</v>
      </c>
      <c r="T938" t="str">
        <f t="shared" si="89"/>
        <v>jazz</v>
      </c>
    </row>
    <row r="939" spans="1:20" ht="45" x14ac:dyDescent="0.25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s="12">
        <f t="shared" si="84"/>
        <v>41551.798113425924</v>
      </c>
      <c r="L939" s="12">
        <f t="shared" si="85"/>
        <v>41581.839780092596</v>
      </c>
      <c r="M939" t="b">
        <v>0</v>
      </c>
      <c r="N939">
        <v>2</v>
      </c>
      <c r="O939" t="b">
        <v>0</v>
      </c>
      <c r="P939" t="s">
        <v>8278</v>
      </c>
      <c r="Q939" s="5">
        <f t="shared" si="86"/>
        <v>1.1428571428571429E-2</v>
      </c>
      <c r="R939" s="6">
        <f t="shared" si="87"/>
        <v>20</v>
      </c>
      <c r="S939" t="str">
        <f t="shared" si="88"/>
        <v>music</v>
      </c>
      <c r="T939" t="str">
        <f t="shared" si="89"/>
        <v>jazz</v>
      </c>
    </row>
    <row r="940" spans="1:20" ht="45" x14ac:dyDescent="0.25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s="12">
        <f t="shared" si="84"/>
        <v>41124.479722222226</v>
      </c>
      <c r="L940" s="12">
        <f t="shared" si="85"/>
        <v>41154.479722222226</v>
      </c>
      <c r="M940" t="b">
        <v>0</v>
      </c>
      <c r="N940">
        <v>1</v>
      </c>
      <c r="O940" t="b">
        <v>0</v>
      </c>
      <c r="P940" t="s">
        <v>8278</v>
      </c>
      <c r="Q940" s="5">
        <f t="shared" si="86"/>
        <v>3.5714285714285713E-3</v>
      </c>
      <c r="R940" s="6">
        <f t="shared" si="87"/>
        <v>25</v>
      </c>
      <c r="S940" t="str">
        <f t="shared" si="88"/>
        <v>music</v>
      </c>
      <c r="T940" t="str">
        <f t="shared" si="89"/>
        <v>jazz</v>
      </c>
    </row>
    <row r="941" spans="1:20" ht="60" x14ac:dyDescent="0.25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s="12">
        <f t="shared" si="84"/>
        <v>41416.763171296298</v>
      </c>
      <c r="L941" s="12">
        <f t="shared" si="85"/>
        <v>41455.831944444442</v>
      </c>
      <c r="M941" t="b">
        <v>0</v>
      </c>
      <c r="N941">
        <v>2</v>
      </c>
      <c r="O941" t="b">
        <v>0</v>
      </c>
      <c r="P941" t="s">
        <v>8278</v>
      </c>
      <c r="Q941" s="5">
        <f t="shared" si="86"/>
        <v>1.4545454545454545E-2</v>
      </c>
      <c r="R941" s="6">
        <f t="shared" si="87"/>
        <v>20</v>
      </c>
      <c r="S941" t="str">
        <f t="shared" si="88"/>
        <v>music</v>
      </c>
      <c r="T941" t="str">
        <f t="shared" si="89"/>
        <v>jazz</v>
      </c>
    </row>
    <row r="942" spans="1:20" ht="45" x14ac:dyDescent="0.25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s="12">
        <f t="shared" si="84"/>
        <v>42182.008402777778</v>
      </c>
      <c r="L942" s="12">
        <f t="shared" si="85"/>
        <v>42227.008402777778</v>
      </c>
      <c r="M942" t="b">
        <v>0</v>
      </c>
      <c r="N942">
        <v>14</v>
      </c>
      <c r="O942" t="b">
        <v>0</v>
      </c>
      <c r="P942" t="s">
        <v>8273</v>
      </c>
      <c r="Q942" s="5">
        <f t="shared" si="86"/>
        <v>0.17155555555555554</v>
      </c>
      <c r="R942" s="6">
        <f t="shared" si="87"/>
        <v>110.28571428571429</v>
      </c>
      <c r="S942" t="str">
        <f t="shared" si="88"/>
        <v>technology</v>
      </c>
      <c r="T942" t="str">
        <f t="shared" si="89"/>
        <v>wearables</v>
      </c>
    </row>
    <row r="943" spans="1:20" ht="60" x14ac:dyDescent="0.25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s="12">
        <f t="shared" si="84"/>
        <v>42746.096585648149</v>
      </c>
      <c r="L943" s="12">
        <f t="shared" si="85"/>
        <v>42776.096585648149</v>
      </c>
      <c r="M943" t="b">
        <v>0</v>
      </c>
      <c r="N943">
        <v>31</v>
      </c>
      <c r="O943" t="b">
        <v>0</v>
      </c>
      <c r="P943" t="s">
        <v>8273</v>
      </c>
      <c r="Q943" s="5">
        <f t="shared" si="86"/>
        <v>2.3220000000000001E-2</v>
      </c>
      <c r="R943" s="6">
        <f t="shared" si="87"/>
        <v>37.451612903225808</v>
      </c>
      <c r="S943" t="str">
        <f t="shared" si="88"/>
        <v>technology</v>
      </c>
      <c r="T943" t="str">
        <f t="shared" si="89"/>
        <v>wearables</v>
      </c>
    </row>
    <row r="944" spans="1:20" ht="60" x14ac:dyDescent="0.25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s="12">
        <f t="shared" si="84"/>
        <v>42382.843287037031</v>
      </c>
      <c r="L944" s="12">
        <f t="shared" si="85"/>
        <v>42418.843287037031</v>
      </c>
      <c r="M944" t="b">
        <v>0</v>
      </c>
      <c r="N944">
        <v>16</v>
      </c>
      <c r="O944" t="b">
        <v>0</v>
      </c>
      <c r="P944" t="s">
        <v>8273</v>
      </c>
      <c r="Q944" s="5">
        <f t="shared" si="86"/>
        <v>8.9066666666666669E-2</v>
      </c>
      <c r="R944" s="6">
        <f t="shared" si="87"/>
        <v>41.75</v>
      </c>
      <c r="S944" t="str">
        <f t="shared" si="88"/>
        <v>technology</v>
      </c>
      <c r="T944" t="str">
        <f t="shared" si="89"/>
        <v>wearables</v>
      </c>
    </row>
    <row r="945" spans="1:20" ht="30" x14ac:dyDescent="0.25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s="12">
        <f t="shared" si="84"/>
        <v>42673.66788194445</v>
      </c>
      <c r="L945" s="12">
        <f t="shared" si="85"/>
        <v>42703.709548611107</v>
      </c>
      <c r="M945" t="b">
        <v>0</v>
      </c>
      <c r="N945">
        <v>12</v>
      </c>
      <c r="O945" t="b">
        <v>0</v>
      </c>
      <c r="P945" t="s">
        <v>8273</v>
      </c>
      <c r="Q945" s="5">
        <f t="shared" si="86"/>
        <v>9.633333333333334E-2</v>
      </c>
      <c r="R945" s="6">
        <f t="shared" si="87"/>
        <v>24.083333333333332</v>
      </c>
      <c r="S945" t="str">
        <f t="shared" si="88"/>
        <v>technology</v>
      </c>
      <c r="T945" t="str">
        <f t="shared" si="89"/>
        <v>wearables</v>
      </c>
    </row>
    <row r="946" spans="1:20" ht="45" x14ac:dyDescent="0.25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s="12">
        <f t="shared" si="84"/>
        <v>42444.583912037036</v>
      </c>
      <c r="L946" s="12">
        <f t="shared" si="85"/>
        <v>42478.583333333328</v>
      </c>
      <c r="M946" t="b">
        <v>0</v>
      </c>
      <c r="N946">
        <v>96</v>
      </c>
      <c r="O946" t="b">
        <v>0</v>
      </c>
      <c r="P946" t="s">
        <v>8273</v>
      </c>
      <c r="Q946" s="5">
        <f t="shared" si="86"/>
        <v>0.13325999999999999</v>
      </c>
      <c r="R946" s="6">
        <f t="shared" si="87"/>
        <v>69.40625</v>
      </c>
      <c r="S946" t="str">
        <f t="shared" si="88"/>
        <v>technology</v>
      </c>
      <c r="T946" t="str">
        <f t="shared" si="89"/>
        <v>wearables</v>
      </c>
    </row>
    <row r="947" spans="1:20" ht="45" x14ac:dyDescent="0.25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s="12">
        <f t="shared" si="84"/>
        <v>42732.872986111113</v>
      </c>
      <c r="L947" s="12">
        <f t="shared" si="85"/>
        <v>42784.999305555553</v>
      </c>
      <c r="M947" t="b">
        <v>0</v>
      </c>
      <c r="N947">
        <v>16</v>
      </c>
      <c r="O947" t="b">
        <v>0</v>
      </c>
      <c r="P947" t="s">
        <v>8273</v>
      </c>
      <c r="Q947" s="5">
        <f t="shared" si="86"/>
        <v>2.4840000000000001E-2</v>
      </c>
      <c r="R947" s="6">
        <f t="shared" si="87"/>
        <v>155.25</v>
      </c>
      <c r="S947" t="str">
        <f t="shared" si="88"/>
        <v>technology</v>
      </c>
      <c r="T947" t="str">
        <f t="shared" si="89"/>
        <v>wearables</v>
      </c>
    </row>
    <row r="948" spans="1:20" ht="45" x14ac:dyDescent="0.25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s="12">
        <f t="shared" si="84"/>
        <v>42592.750555555554</v>
      </c>
      <c r="L948" s="12">
        <f t="shared" si="85"/>
        <v>42622.750555555554</v>
      </c>
      <c r="M948" t="b">
        <v>0</v>
      </c>
      <c r="N948">
        <v>5</v>
      </c>
      <c r="O948" t="b">
        <v>0</v>
      </c>
      <c r="P948" t="s">
        <v>8273</v>
      </c>
      <c r="Q948" s="5">
        <f t="shared" si="86"/>
        <v>1.9066666666666666E-2</v>
      </c>
      <c r="R948" s="6">
        <f t="shared" si="87"/>
        <v>57.2</v>
      </c>
      <c r="S948" t="str">
        <f t="shared" si="88"/>
        <v>technology</v>
      </c>
      <c r="T948" t="str">
        <f t="shared" si="89"/>
        <v>wearables</v>
      </c>
    </row>
    <row r="949" spans="1:20" ht="60" x14ac:dyDescent="0.25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s="12">
        <f t="shared" si="84"/>
        <v>42491.781319444446</v>
      </c>
      <c r="L949" s="12">
        <f t="shared" si="85"/>
        <v>42551.781319444446</v>
      </c>
      <c r="M949" t="b">
        <v>0</v>
      </c>
      <c r="N949">
        <v>0</v>
      </c>
      <c r="O949" t="b">
        <v>0</v>
      </c>
      <c r="P949" t="s">
        <v>8273</v>
      </c>
      <c r="Q949" s="5">
        <f t="shared" si="86"/>
        <v>0</v>
      </c>
      <c r="R949" s="6" t="e">
        <f t="shared" si="87"/>
        <v>#DIV/0!</v>
      </c>
      <c r="S949" t="str">
        <f t="shared" si="88"/>
        <v>technology</v>
      </c>
      <c r="T949" t="str">
        <f t="shared" si="89"/>
        <v>wearables</v>
      </c>
    </row>
    <row r="950" spans="1:20" ht="60" x14ac:dyDescent="0.25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s="12">
        <f t="shared" si="84"/>
        <v>42411.828287037039</v>
      </c>
      <c r="L950" s="12">
        <f t="shared" si="85"/>
        <v>42441.828287037039</v>
      </c>
      <c r="M950" t="b">
        <v>0</v>
      </c>
      <c r="N950">
        <v>8</v>
      </c>
      <c r="O950" t="b">
        <v>0</v>
      </c>
      <c r="P950" t="s">
        <v>8273</v>
      </c>
      <c r="Q950" s="5">
        <f t="shared" si="86"/>
        <v>0.12</v>
      </c>
      <c r="R950" s="6">
        <f t="shared" si="87"/>
        <v>60</v>
      </c>
      <c r="S950" t="str">
        <f t="shared" si="88"/>
        <v>technology</v>
      </c>
      <c r="T950" t="str">
        <f t="shared" si="89"/>
        <v>wearables</v>
      </c>
    </row>
    <row r="951" spans="1:20" ht="45" x14ac:dyDescent="0.25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s="12">
        <f t="shared" si="84"/>
        <v>42361.043703703705</v>
      </c>
      <c r="L951" s="12">
        <f t="shared" si="85"/>
        <v>42421.043703703705</v>
      </c>
      <c r="M951" t="b">
        <v>0</v>
      </c>
      <c r="N951">
        <v>7</v>
      </c>
      <c r="O951" t="b">
        <v>0</v>
      </c>
      <c r="P951" t="s">
        <v>8273</v>
      </c>
      <c r="Q951" s="5">
        <f t="shared" si="86"/>
        <v>1.3650000000000001E-2</v>
      </c>
      <c r="R951" s="6">
        <f t="shared" si="87"/>
        <v>39</v>
      </c>
      <c r="S951" t="str">
        <f t="shared" si="88"/>
        <v>technology</v>
      </c>
      <c r="T951" t="str">
        <f t="shared" si="89"/>
        <v>wearables</v>
      </c>
    </row>
    <row r="952" spans="1:20" ht="45" x14ac:dyDescent="0.25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s="12">
        <f t="shared" si="84"/>
        <v>42356.750706018516</v>
      </c>
      <c r="L952" s="12">
        <f t="shared" si="85"/>
        <v>42386.750706018516</v>
      </c>
      <c r="M952" t="b">
        <v>0</v>
      </c>
      <c r="N952">
        <v>24</v>
      </c>
      <c r="O952" t="b">
        <v>0</v>
      </c>
      <c r="P952" t="s">
        <v>8273</v>
      </c>
      <c r="Q952" s="5">
        <f t="shared" si="86"/>
        <v>0.28039999999999998</v>
      </c>
      <c r="R952" s="6">
        <f t="shared" si="87"/>
        <v>58.416666666666664</v>
      </c>
      <c r="S952" t="str">
        <f t="shared" si="88"/>
        <v>technology</v>
      </c>
      <c r="T952" t="str">
        <f t="shared" si="89"/>
        <v>wearables</v>
      </c>
    </row>
    <row r="953" spans="1:20" x14ac:dyDescent="0.25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s="12">
        <f t="shared" si="84"/>
        <v>42480.653611111105</v>
      </c>
      <c r="L953" s="12">
        <f t="shared" si="85"/>
        <v>42525.653611111105</v>
      </c>
      <c r="M953" t="b">
        <v>0</v>
      </c>
      <c r="N953">
        <v>121</v>
      </c>
      <c r="O953" t="b">
        <v>0</v>
      </c>
      <c r="P953" t="s">
        <v>8273</v>
      </c>
      <c r="Q953" s="5">
        <f t="shared" si="86"/>
        <v>0.38390000000000002</v>
      </c>
      <c r="R953" s="6">
        <f t="shared" si="87"/>
        <v>158.63636363636363</v>
      </c>
      <c r="S953" t="str">
        <f t="shared" si="88"/>
        <v>technology</v>
      </c>
      <c r="T953" t="str">
        <f t="shared" si="89"/>
        <v>wearables</v>
      </c>
    </row>
    <row r="954" spans="1:20" ht="30" x14ac:dyDescent="0.25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s="12">
        <f t="shared" si="84"/>
        <v>42662.613564814819</v>
      </c>
      <c r="L954" s="12">
        <f t="shared" si="85"/>
        <v>42692.655231481483</v>
      </c>
      <c r="M954" t="b">
        <v>0</v>
      </c>
      <c r="N954">
        <v>196</v>
      </c>
      <c r="O954" t="b">
        <v>0</v>
      </c>
      <c r="P954" t="s">
        <v>8273</v>
      </c>
      <c r="Q954" s="5">
        <f t="shared" si="86"/>
        <v>0.39942857142857141</v>
      </c>
      <c r="R954" s="6">
        <f t="shared" si="87"/>
        <v>99.857142857142861</v>
      </c>
      <c r="S954" t="str">
        <f t="shared" si="88"/>
        <v>technology</v>
      </c>
      <c r="T954" t="str">
        <f t="shared" si="89"/>
        <v>wearables</v>
      </c>
    </row>
    <row r="955" spans="1:20" ht="45" x14ac:dyDescent="0.25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s="12">
        <f t="shared" si="84"/>
        <v>41999.164340277777</v>
      </c>
      <c r="L955" s="12">
        <f t="shared" si="85"/>
        <v>42029.164340277777</v>
      </c>
      <c r="M955" t="b">
        <v>0</v>
      </c>
      <c r="N955">
        <v>5</v>
      </c>
      <c r="O955" t="b">
        <v>0</v>
      </c>
      <c r="P955" t="s">
        <v>8273</v>
      </c>
      <c r="Q955" s="5">
        <f t="shared" si="86"/>
        <v>8.3999999999999995E-3</v>
      </c>
      <c r="R955" s="6">
        <f t="shared" si="87"/>
        <v>25.2</v>
      </c>
      <c r="S955" t="str">
        <f t="shared" si="88"/>
        <v>technology</v>
      </c>
      <c r="T955" t="str">
        <f t="shared" si="89"/>
        <v>wearables</v>
      </c>
    </row>
    <row r="956" spans="1:20" ht="45" x14ac:dyDescent="0.25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s="12">
        <f t="shared" si="84"/>
        <v>42194.833784722221</v>
      </c>
      <c r="L956" s="12">
        <f t="shared" si="85"/>
        <v>42236.833784722221</v>
      </c>
      <c r="M956" t="b">
        <v>0</v>
      </c>
      <c r="N956">
        <v>73</v>
      </c>
      <c r="O956" t="b">
        <v>0</v>
      </c>
      <c r="P956" t="s">
        <v>8273</v>
      </c>
      <c r="Q956" s="5">
        <f t="shared" si="86"/>
        <v>0.43406666666666666</v>
      </c>
      <c r="R956" s="6">
        <f t="shared" si="87"/>
        <v>89.191780821917803</v>
      </c>
      <c r="S956" t="str">
        <f t="shared" si="88"/>
        <v>technology</v>
      </c>
      <c r="T956" t="str">
        <f t="shared" si="89"/>
        <v>wearables</v>
      </c>
    </row>
    <row r="957" spans="1:20" ht="45" x14ac:dyDescent="0.25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s="12">
        <f t="shared" si="84"/>
        <v>42586.295138888891</v>
      </c>
      <c r="L957" s="12">
        <f t="shared" si="85"/>
        <v>42626.295138888891</v>
      </c>
      <c r="M957" t="b">
        <v>0</v>
      </c>
      <c r="N957">
        <v>93</v>
      </c>
      <c r="O957" t="b">
        <v>0</v>
      </c>
      <c r="P957" t="s">
        <v>8273</v>
      </c>
      <c r="Q957" s="5">
        <f t="shared" si="86"/>
        <v>5.6613333333333335E-2</v>
      </c>
      <c r="R957" s="6">
        <f t="shared" si="87"/>
        <v>182.6236559139785</v>
      </c>
      <c r="S957" t="str">
        <f t="shared" si="88"/>
        <v>technology</v>
      </c>
      <c r="T957" t="str">
        <f t="shared" si="89"/>
        <v>wearables</v>
      </c>
    </row>
    <row r="958" spans="1:20" ht="60" x14ac:dyDescent="0.25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s="12">
        <f t="shared" si="84"/>
        <v>42060.913877314815</v>
      </c>
      <c r="L958" s="12">
        <f t="shared" si="85"/>
        <v>42120.872210648144</v>
      </c>
      <c r="M958" t="b">
        <v>0</v>
      </c>
      <c r="N958">
        <v>17</v>
      </c>
      <c r="O958" t="b">
        <v>0</v>
      </c>
      <c r="P958" t="s">
        <v>8273</v>
      </c>
      <c r="Q958" s="5">
        <f t="shared" si="86"/>
        <v>1.7219999999999999E-2</v>
      </c>
      <c r="R958" s="6">
        <f t="shared" si="87"/>
        <v>50.647058823529413</v>
      </c>
      <c r="S958" t="str">
        <f t="shared" si="88"/>
        <v>technology</v>
      </c>
      <c r="T958" t="str">
        <f t="shared" si="89"/>
        <v>wearables</v>
      </c>
    </row>
    <row r="959" spans="1:20" ht="30" x14ac:dyDescent="0.25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s="12">
        <f t="shared" si="84"/>
        <v>42660.552465277782</v>
      </c>
      <c r="L959" s="12">
        <f t="shared" si="85"/>
        <v>42691.594131944439</v>
      </c>
      <c r="M959" t="b">
        <v>0</v>
      </c>
      <c r="N959">
        <v>7</v>
      </c>
      <c r="O959" t="b">
        <v>0</v>
      </c>
      <c r="P959" t="s">
        <v>8273</v>
      </c>
      <c r="Q959" s="5">
        <f t="shared" si="86"/>
        <v>1.9416666666666665E-2</v>
      </c>
      <c r="R959" s="6">
        <f t="shared" si="87"/>
        <v>33.285714285714285</v>
      </c>
      <c r="S959" t="str">
        <f t="shared" si="88"/>
        <v>technology</v>
      </c>
      <c r="T959" t="str">
        <f t="shared" si="89"/>
        <v>wearables</v>
      </c>
    </row>
    <row r="960" spans="1:20" ht="60" x14ac:dyDescent="0.25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s="12">
        <f t="shared" si="84"/>
        <v>42082.802812499998</v>
      </c>
      <c r="L960" s="12">
        <f t="shared" si="85"/>
        <v>42104.207638888889</v>
      </c>
      <c r="M960" t="b">
        <v>0</v>
      </c>
      <c r="N960">
        <v>17</v>
      </c>
      <c r="O960" t="b">
        <v>0</v>
      </c>
      <c r="P960" t="s">
        <v>8273</v>
      </c>
      <c r="Q960" s="5">
        <f t="shared" si="86"/>
        <v>0.11328275684711328</v>
      </c>
      <c r="R960" s="6">
        <f t="shared" si="87"/>
        <v>51.823529411764703</v>
      </c>
      <c r="S960" t="str">
        <f t="shared" si="88"/>
        <v>technology</v>
      </c>
      <c r="T960" t="str">
        <f t="shared" si="89"/>
        <v>wearables</v>
      </c>
    </row>
    <row r="961" spans="1:20" ht="60" x14ac:dyDescent="0.25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s="12">
        <f t="shared" si="84"/>
        <v>41993.174363425926</v>
      </c>
      <c r="L961" s="12">
        <f t="shared" si="85"/>
        <v>42023.174363425926</v>
      </c>
      <c r="M961" t="b">
        <v>0</v>
      </c>
      <c r="N961">
        <v>171</v>
      </c>
      <c r="O961" t="b">
        <v>0</v>
      </c>
      <c r="P961" t="s">
        <v>8273</v>
      </c>
      <c r="Q961" s="5">
        <f t="shared" si="86"/>
        <v>0.3886</v>
      </c>
      <c r="R961" s="6">
        <f t="shared" si="87"/>
        <v>113.62573099415205</v>
      </c>
      <c r="S961" t="str">
        <f t="shared" si="88"/>
        <v>technology</v>
      </c>
      <c r="T961" t="str">
        <f t="shared" si="89"/>
        <v>wearables</v>
      </c>
    </row>
    <row r="962" spans="1:20" ht="45" x14ac:dyDescent="0.25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s="12">
        <f t="shared" ref="K962:K1025" si="90">(((J962/60)/60)/24)+DATE(1970,1,1)</f>
        <v>42766.626793981486</v>
      </c>
      <c r="L962" s="12">
        <f t="shared" ref="L962:L1025" si="91">(((I962/60)/60)/24)+DATE(1970,1,1)</f>
        <v>42808.585127314815</v>
      </c>
      <c r="M962" t="b">
        <v>0</v>
      </c>
      <c r="N962">
        <v>188</v>
      </c>
      <c r="O962" t="b">
        <v>0</v>
      </c>
      <c r="P962" t="s">
        <v>8273</v>
      </c>
      <c r="Q962" s="5">
        <f t="shared" ref="Q962:Q1025" si="92">E962/D962</f>
        <v>0.46100628930817611</v>
      </c>
      <c r="R962" s="6">
        <f t="shared" ref="R962:R1025" si="93">E962/N962</f>
        <v>136.46276595744681</v>
      </c>
      <c r="S962" t="str">
        <f t="shared" ref="S962:S1025" si="94">LEFT(P962,FIND("/",P962,1)-1)</f>
        <v>technology</v>
      </c>
      <c r="T962" t="str">
        <f t="shared" ref="T962:T1025" si="95">MID(P962,FIND("/",P962,1)+1,LEN(P961))</f>
        <v>wearables</v>
      </c>
    </row>
    <row r="963" spans="1:20" ht="45" x14ac:dyDescent="0.25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s="12">
        <f t="shared" si="90"/>
        <v>42740.693692129629</v>
      </c>
      <c r="L963" s="12">
        <f t="shared" si="91"/>
        <v>42786.791666666672</v>
      </c>
      <c r="M963" t="b">
        <v>0</v>
      </c>
      <c r="N963">
        <v>110</v>
      </c>
      <c r="O963" t="b">
        <v>0</v>
      </c>
      <c r="P963" t="s">
        <v>8273</v>
      </c>
      <c r="Q963" s="5">
        <f t="shared" si="92"/>
        <v>0.42188421052631581</v>
      </c>
      <c r="R963" s="6">
        <f t="shared" si="93"/>
        <v>364.35454545454547</v>
      </c>
      <c r="S963" t="str">
        <f t="shared" si="94"/>
        <v>technology</v>
      </c>
      <c r="T963" t="str">
        <f t="shared" si="95"/>
        <v>wearables</v>
      </c>
    </row>
    <row r="964" spans="1:20" ht="60" x14ac:dyDescent="0.25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s="12">
        <f t="shared" si="90"/>
        <v>42373.712418981479</v>
      </c>
      <c r="L964" s="12">
        <f t="shared" si="91"/>
        <v>42411.712418981479</v>
      </c>
      <c r="M964" t="b">
        <v>0</v>
      </c>
      <c r="N964">
        <v>37</v>
      </c>
      <c r="O964" t="b">
        <v>0</v>
      </c>
      <c r="P964" t="s">
        <v>8273</v>
      </c>
      <c r="Q964" s="5">
        <f t="shared" si="92"/>
        <v>0.2848</v>
      </c>
      <c r="R964" s="6">
        <f t="shared" si="93"/>
        <v>19.243243243243242</v>
      </c>
      <c r="S964" t="str">
        <f t="shared" si="94"/>
        <v>technology</v>
      </c>
      <c r="T964" t="str">
        <f t="shared" si="95"/>
        <v>wearables</v>
      </c>
    </row>
    <row r="965" spans="1:20" ht="30" x14ac:dyDescent="0.25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s="12">
        <f t="shared" si="90"/>
        <v>42625.635636574079</v>
      </c>
      <c r="L965" s="12">
        <f t="shared" si="91"/>
        <v>42660.635636574079</v>
      </c>
      <c r="M965" t="b">
        <v>0</v>
      </c>
      <c r="N965">
        <v>9</v>
      </c>
      <c r="O965" t="b">
        <v>0</v>
      </c>
      <c r="P965" t="s">
        <v>8273</v>
      </c>
      <c r="Q965" s="5">
        <f t="shared" si="92"/>
        <v>1.0771428571428571E-2</v>
      </c>
      <c r="R965" s="6">
        <f t="shared" si="93"/>
        <v>41.888888888888886</v>
      </c>
      <c r="S965" t="str">
        <f t="shared" si="94"/>
        <v>technology</v>
      </c>
      <c r="T965" t="str">
        <f t="shared" si="95"/>
        <v>wearables</v>
      </c>
    </row>
    <row r="966" spans="1:20" ht="60" x14ac:dyDescent="0.25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s="12">
        <f t="shared" si="90"/>
        <v>42208.628692129627</v>
      </c>
      <c r="L966" s="12">
        <f t="shared" si="91"/>
        <v>42248.628692129627</v>
      </c>
      <c r="M966" t="b">
        <v>0</v>
      </c>
      <c r="N966">
        <v>29</v>
      </c>
      <c r="O966" t="b">
        <v>0</v>
      </c>
      <c r="P966" t="s">
        <v>8273</v>
      </c>
      <c r="Q966" s="5">
        <f t="shared" si="92"/>
        <v>7.9909090909090902E-3</v>
      </c>
      <c r="R966" s="6">
        <f t="shared" si="93"/>
        <v>30.310344827586206</v>
      </c>
      <c r="S966" t="str">
        <f t="shared" si="94"/>
        <v>technology</v>
      </c>
      <c r="T966" t="str">
        <f t="shared" si="95"/>
        <v>wearables</v>
      </c>
    </row>
    <row r="967" spans="1:20" ht="60" x14ac:dyDescent="0.25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s="12">
        <f t="shared" si="90"/>
        <v>42637.016736111109</v>
      </c>
      <c r="L967" s="12">
        <f t="shared" si="91"/>
        <v>42669.165972222225</v>
      </c>
      <c r="M967" t="b">
        <v>0</v>
      </c>
      <c r="N967">
        <v>6</v>
      </c>
      <c r="O967" t="b">
        <v>0</v>
      </c>
      <c r="P967" t="s">
        <v>8273</v>
      </c>
      <c r="Q967" s="5">
        <f t="shared" si="92"/>
        <v>1.192E-2</v>
      </c>
      <c r="R967" s="6">
        <f t="shared" si="93"/>
        <v>49.666666666666664</v>
      </c>
      <c r="S967" t="str">
        <f t="shared" si="94"/>
        <v>technology</v>
      </c>
      <c r="T967" t="str">
        <f t="shared" si="95"/>
        <v>wearables</v>
      </c>
    </row>
    <row r="968" spans="1:20" ht="45" x14ac:dyDescent="0.25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s="12">
        <f t="shared" si="90"/>
        <v>42619.635787037041</v>
      </c>
      <c r="L968" s="12">
        <f t="shared" si="91"/>
        <v>42649.635787037041</v>
      </c>
      <c r="M968" t="b">
        <v>0</v>
      </c>
      <c r="N968">
        <v>30</v>
      </c>
      <c r="O968" t="b">
        <v>0</v>
      </c>
      <c r="P968" t="s">
        <v>8273</v>
      </c>
      <c r="Q968" s="5">
        <f t="shared" si="92"/>
        <v>0.14799999999999999</v>
      </c>
      <c r="R968" s="6">
        <f t="shared" si="93"/>
        <v>59.2</v>
      </c>
      <c r="S968" t="str">
        <f t="shared" si="94"/>
        <v>technology</v>
      </c>
      <c r="T968" t="str">
        <f t="shared" si="95"/>
        <v>wearables</v>
      </c>
    </row>
    <row r="969" spans="1:20" ht="45" x14ac:dyDescent="0.25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s="12">
        <f t="shared" si="90"/>
        <v>42422.254328703704</v>
      </c>
      <c r="L969" s="12">
        <f t="shared" si="91"/>
        <v>42482.21266203704</v>
      </c>
      <c r="M969" t="b">
        <v>0</v>
      </c>
      <c r="N969">
        <v>81</v>
      </c>
      <c r="O969" t="b">
        <v>0</v>
      </c>
      <c r="P969" t="s">
        <v>8273</v>
      </c>
      <c r="Q969" s="5">
        <f t="shared" si="92"/>
        <v>0.17810000000000001</v>
      </c>
      <c r="R969" s="6">
        <f t="shared" si="93"/>
        <v>43.97530864197531</v>
      </c>
      <c r="S969" t="str">
        <f t="shared" si="94"/>
        <v>technology</v>
      </c>
      <c r="T969" t="str">
        <f t="shared" si="95"/>
        <v>wearables</v>
      </c>
    </row>
    <row r="970" spans="1:20" ht="60" x14ac:dyDescent="0.25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s="12">
        <f t="shared" si="90"/>
        <v>41836.847615740742</v>
      </c>
      <c r="L970" s="12">
        <f t="shared" si="91"/>
        <v>41866.847615740742</v>
      </c>
      <c r="M970" t="b">
        <v>0</v>
      </c>
      <c r="N970">
        <v>4</v>
      </c>
      <c r="O970" t="b">
        <v>0</v>
      </c>
      <c r="P970" t="s">
        <v>8273</v>
      </c>
      <c r="Q970" s="5">
        <f t="shared" si="92"/>
        <v>1.325E-2</v>
      </c>
      <c r="R970" s="6">
        <f t="shared" si="93"/>
        <v>26.5</v>
      </c>
      <c r="S970" t="str">
        <f t="shared" si="94"/>
        <v>technology</v>
      </c>
      <c r="T970" t="str">
        <f t="shared" si="95"/>
        <v>wearables</v>
      </c>
    </row>
    <row r="971" spans="1:20" ht="30" x14ac:dyDescent="0.25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s="12">
        <f t="shared" si="90"/>
        <v>42742.30332175926</v>
      </c>
      <c r="L971" s="12">
        <f t="shared" si="91"/>
        <v>42775.30332175926</v>
      </c>
      <c r="M971" t="b">
        <v>0</v>
      </c>
      <c r="N971">
        <v>11</v>
      </c>
      <c r="O971" t="b">
        <v>0</v>
      </c>
      <c r="P971" t="s">
        <v>8273</v>
      </c>
      <c r="Q971" s="5">
        <f t="shared" si="92"/>
        <v>0.46666666666666667</v>
      </c>
      <c r="R971" s="6">
        <f t="shared" si="93"/>
        <v>1272.7272727272727</v>
      </c>
      <c r="S971" t="str">
        <f t="shared" si="94"/>
        <v>technology</v>
      </c>
      <c r="T971" t="str">
        <f t="shared" si="95"/>
        <v>wearables</v>
      </c>
    </row>
    <row r="972" spans="1:20" ht="60" x14ac:dyDescent="0.25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s="12">
        <f t="shared" si="90"/>
        <v>42721.220520833333</v>
      </c>
      <c r="L972" s="12">
        <f t="shared" si="91"/>
        <v>42758.207638888889</v>
      </c>
      <c r="M972" t="b">
        <v>0</v>
      </c>
      <c r="N972">
        <v>14</v>
      </c>
      <c r="O972" t="b">
        <v>0</v>
      </c>
      <c r="P972" t="s">
        <v>8273</v>
      </c>
      <c r="Q972" s="5">
        <f t="shared" si="92"/>
        <v>0.4592</v>
      </c>
      <c r="R972" s="6">
        <f t="shared" si="93"/>
        <v>164</v>
      </c>
      <c r="S972" t="str">
        <f t="shared" si="94"/>
        <v>technology</v>
      </c>
      <c r="T972" t="str">
        <f t="shared" si="95"/>
        <v>wearables</v>
      </c>
    </row>
    <row r="973" spans="1:20" ht="60" x14ac:dyDescent="0.25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s="12">
        <f t="shared" si="90"/>
        <v>42111.709027777775</v>
      </c>
      <c r="L973" s="12">
        <f t="shared" si="91"/>
        <v>42156.709027777775</v>
      </c>
      <c r="M973" t="b">
        <v>0</v>
      </c>
      <c r="N973">
        <v>5</v>
      </c>
      <c r="O973" t="b">
        <v>0</v>
      </c>
      <c r="P973" t="s">
        <v>8273</v>
      </c>
      <c r="Q973" s="5">
        <f t="shared" si="92"/>
        <v>2.2599999999999999E-3</v>
      </c>
      <c r="R973" s="6">
        <f t="shared" si="93"/>
        <v>45.2</v>
      </c>
      <c r="S973" t="str">
        <f t="shared" si="94"/>
        <v>technology</v>
      </c>
      <c r="T973" t="str">
        <f t="shared" si="95"/>
        <v>wearables</v>
      </c>
    </row>
    <row r="974" spans="1:20" ht="45" x14ac:dyDescent="0.25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s="12">
        <f t="shared" si="90"/>
        <v>41856.865717592591</v>
      </c>
      <c r="L974" s="12">
        <f t="shared" si="91"/>
        <v>41886.290972222225</v>
      </c>
      <c r="M974" t="b">
        <v>0</v>
      </c>
      <c r="N974">
        <v>45</v>
      </c>
      <c r="O974" t="b">
        <v>0</v>
      </c>
      <c r="P974" t="s">
        <v>8273</v>
      </c>
      <c r="Q974" s="5">
        <f t="shared" si="92"/>
        <v>0.34625</v>
      </c>
      <c r="R974" s="6">
        <f t="shared" si="93"/>
        <v>153.88888888888889</v>
      </c>
      <c r="S974" t="str">
        <f t="shared" si="94"/>
        <v>technology</v>
      </c>
      <c r="T974" t="str">
        <f t="shared" si="95"/>
        <v>wearables</v>
      </c>
    </row>
    <row r="975" spans="1:20" ht="60" x14ac:dyDescent="0.25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s="12">
        <f t="shared" si="90"/>
        <v>42257.014965277776</v>
      </c>
      <c r="L975" s="12">
        <f t="shared" si="91"/>
        <v>42317.056631944448</v>
      </c>
      <c r="M975" t="b">
        <v>0</v>
      </c>
      <c r="N975">
        <v>8</v>
      </c>
      <c r="O975" t="b">
        <v>0</v>
      </c>
      <c r="P975" t="s">
        <v>8273</v>
      </c>
      <c r="Q975" s="5">
        <f t="shared" si="92"/>
        <v>2.0549999999999999E-2</v>
      </c>
      <c r="R975" s="6">
        <f t="shared" si="93"/>
        <v>51.375</v>
      </c>
      <c r="S975" t="str">
        <f t="shared" si="94"/>
        <v>technology</v>
      </c>
      <c r="T975" t="str">
        <f t="shared" si="95"/>
        <v>wearables</v>
      </c>
    </row>
    <row r="976" spans="1:20" ht="45" x14ac:dyDescent="0.25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s="12">
        <f t="shared" si="90"/>
        <v>42424.749490740738</v>
      </c>
      <c r="L976" s="12">
        <f t="shared" si="91"/>
        <v>42454.707824074074</v>
      </c>
      <c r="M976" t="b">
        <v>0</v>
      </c>
      <c r="N976">
        <v>3</v>
      </c>
      <c r="O976" t="b">
        <v>0</v>
      </c>
      <c r="P976" t="s">
        <v>8273</v>
      </c>
      <c r="Q976" s="5">
        <f t="shared" si="92"/>
        <v>5.5999999999999999E-3</v>
      </c>
      <c r="R976" s="6">
        <f t="shared" si="93"/>
        <v>93.333333333333329</v>
      </c>
      <c r="S976" t="str">
        <f t="shared" si="94"/>
        <v>technology</v>
      </c>
      <c r="T976" t="str">
        <f t="shared" si="95"/>
        <v>wearables</v>
      </c>
    </row>
    <row r="977" spans="1:20" ht="60" x14ac:dyDescent="0.25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s="12">
        <f t="shared" si="90"/>
        <v>42489.696585648147</v>
      </c>
      <c r="L977" s="12">
        <f t="shared" si="91"/>
        <v>42549.696585648147</v>
      </c>
      <c r="M977" t="b">
        <v>0</v>
      </c>
      <c r="N977">
        <v>24</v>
      </c>
      <c r="O977" t="b">
        <v>0</v>
      </c>
      <c r="P977" t="s">
        <v>8273</v>
      </c>
      <c r="Q977" s="5">
        <f t="shared" si="92"/>
        <v>2.6069999999999999E-2</v>
      </c>
      <c r="R977" s="6">
        <f t="shared" si="93"/>
        <v>108.625</v>
      </c>
      <c r="S977" t="str">
        <f t="shared" si="94"/>
        <v>technology</v>
      </c>
      <c r="T977" t="str">
        <f t="shared" si="95"/>
        <v>wearables</v>
      </c>
    </row>
    <row r="978" spans="1:20" ht="60" x14ac:dyDescent="0.25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s="12">
        <f t="shared" si="90"/>
        <v>42185.058993055558</v>
      </c>
      <c r="L978" s="12">
        <f t="shared" si="91"/>
        <v>42230.058993055558</v>
      </c>
      <c r="M978" t="b">
        <v>0</v>
      </c>
      <c r="N978">
        <v>18</v>
      </c>
      <c r="O978" t="b">
        <v>0</v>
      </c>
      <c r="P978" t="s">
        <v>8273</v>
      </c>
      <c r="Q978" s="5">
        <f t="shared" si="92"/>
        <v>1.9259999999999999E-2</v>
      </c>
      <c r="R978" s="6">
        <f t="shared" si="93"/>
        <v>160.5</v>
      </c>
      <c r="S978" t="str">
        <f t="shared" si="94"/>
        <v>technology</v>
      </c>
      <c r="T978" t="str">
        <f t="shared" si="95"/>
        <v>wearables</v>
      </c>
    </row>
    <row r="979" spans="1:20" ht="60" x14ac:dyDescent="0.25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s="12">
        <f t="shared" si="90"/>
        <v>42391.942094907412</v>
      </c>
      <c r="L979" s="12">
        <f t="shared" si="91"/>
        <v>42421.942094907412</v>
      </c>
      <c r="M979" t="b">
        <v>0</v>
      </c>
      <c r="N979">
        <v>12</v>
      </c>
      <c r="O979" t="b">
        <v>0</v>
      </c>
      <c r="P979" t="s">
        <v>8273</v>
      </c>
      <c r="Q979" s="5">
        <f t="shared" si="92"/>
        <v>0.33666666666666667</v>
      </c>
      <c r="R979" s="6">
        <f t="shared" si="93"/>
        <v>75.75</v>
      </c>
      <c r="S979" t="str">
        <f t="shared" si="94"/>
        <v>technology</v>
      </c>
      <c r="T979" t="str">
        <f t="shared" si="95"/>
        <v>wearables</v>
      </c>
    </row>
    <row r="980" spans="1:20" ht="45" x14ac:dyDescent="0.25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s="12">
        <f t="shared" si="90"/>
        <v>42395.309039351851</v>
      </c>
      <c r="L980" s="12">
        <f t="shared" si="91"/>
        <v>42425.309039351851</v>
      </c>
      <c r="M980" t="b">
        <v>0</v>
      </c>
      <c r="N980">
        <v>123</v>
      </c>
      <c r="O980" t="b">
        <v>0</v>
      </c>
      <c r="P980" t="s">
        <v>8273</v>
      </c>
      <c r="Q980" s="5">
        <f t="shared" si="92"/>
        <v>0.5626326718299024</v>
      </c>
      <c r="R980" s="6">
        <f t="shared" si="93"/>
        <v>790.83739837398377</v>
      </c>
      <c r="S980" t="str">
        <f t="shared" si="94"/>
        <v>technology</v>
      </c>
      <c r="T980" t="str">
        <f t="shared" si="95"/>
        <v>wearables</v>
      </c>
    </row>
    <row r="981" spans="1:20" ht="60" x14ac:dyDescent="0.25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s="12">
        <f t="shared" si="90"/>
        <v>42506.416990740734</v>
      </c>
      <c r="L981" s="12">
        <f t="shared" si="91"/>
        <v>42541.790972222225</v>
      </c>
      <c r="M981" t="b">
        <v>0</v>
      </c>
      <c r="N981">
        <v>96</v>
      </c>
      <c r="O981" t="b">
        <v>0</v>
      </c>
      <c r="P981" t="s">
        <v>8273</v>
      </c>
      <c r="Q981" s="5">
        <f t="shared" si="92"/>
        <v>0.82817600000000002</v>
      </c>
      <c r="R981" s="6">
        <f t="shared" si="93"/>
        <v>301.93916666666667</v>
      </c>
      <c r="S981" t="str">
        <f t="shared" si="94"/>
        <v>technology</v>
      </c>
      <c r="T981" t="str">
        <f t="shared" si="95"/>
        <v>wearables</v>
      </c>
    </row>
    <row r="982" spans="1:20" ht="60" x14ac:dyDescent="0.25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s="12">
        <f t="shared" si="90"/>
        <v>41928.904189814813</v>
      </c>
      <c r="L982" s="12">
        <f t="shared" si="91"/>
        <v>41973.945856481485</v>
      </c>
      <c r="M982" t="b">
        <v>0</v>
      </c>
      <c r="N982">
        <v>31</v>
      </c>
      <c r="O982" t="b">
        <v>0</v>
      </c>
      <c r="P982" t="s">
        <v>8273</v>
      </c>
      <c r="Q982" s="5">
        <f t="shared" si="92"/>
        <v>0.14860000000000001</v>
      </c>
      <c r="R982" s="6">
        <f t="shared" si="93"/>
        <v>47.935483870967744</v>
      </c>
      <c r="S982" t="str">
        <f t="shared" si="94"/>
        <v>technology</v>
      </c>
      <c r="T982" t="str">
        <f t="shared" si="95"/>
        <v>wearables</v>
      </c>
    </row>
    <row r="983" spans="1:20" ht="60" x14ac:dyDescent="0.25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s="12">
        <f t="shared" si="90"/>
        <v>41830.947013888886</v>
      </c>
      <c r="L983" s="12">
        <f t="shared" si="91"/>
        <v>41860.947013888886</v>
      </c>
      <c r="M983" t="b">
        <v>0</v>
      </c>
      <c r="N983">
        <v>4</v>
      </c>
      <c r="O983" t="b">
        <v>0</v>
      </c>
      <c r="P983" t="s">
        <v>8273</v>
      </c>
      <c r="Q983" s="5">
        <f t="shared" si="92"/>
        <v>1.2375123751237513E-4</v>
      </c>
      <c r="R983" s="6">
        <f t="shared" si="93"/>
        <v>2.75</v>
      </c>
      <c r="S983" t="str">
        <f t="shared" si="94"/>
        <v>technology</v>
      </c>
      <c r="T983" t="str">
        <f t="shared" si="95"/>
        <v>wearables</v>
      </c>
    </row>
    <row r="984" spans="1:20" ht="45" x14ac:dyDescent="0.25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s="12">
        <f t="shared" si="90"/>
        <v>42615.753310185188</v>
      </c>
      <c r="L984" s="12">
        <f t="shared" si="91"/>
        <v>42645.753310185188</v>
      </c>
      <c r="M984" t="b">
        <v>0</v>
      </c>
      <c r="N984">
        <v>3</v>
      </c>
      <c r="O984" t="b">
        <v>0</v>
      </c>
      <c r="P984" t="s">
        <v>8273</v>
      </c>
      <c r="Q984" s="5">
        <f t="shared" si="92"/>
        <v>1.7142857142857143E-4</v>
      </c>
      <c r="R984" s="6">
        <f t="shared" si="93"/>
        <v>1</v>
      </c>
      <c r="S984" t="str">
        <f t="shared" si="94"/>
        <v>technology</v>
      </c>
      <c r="T984" t="str">
        <f t="shared" si="95"/>
        <v>wearables</v>
      </c>
    </row>
    <row r="985" spans="1:20" ht="60" x14ac:dyDescent="0.25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s="12">
        <f t="shared" si="90"/>
        <v>42574.667650462965</v>
      </c>
      <c r="L985" s="12">
        <f t="shared" si="91"/>
        <v>42605.870833333334</v>
      </c>
      <c r="M985" t="b">
        <v>0</v>
      </c>
      <c r="N985">
        <v>179</v>
      </c>
      <c r="O985" t="b">
        <v>0</v>
      </c>
      <c r="P985" t="s">
        <v>8273</v>
      </c>
      <c r="Q985" s="5">
        <f t="shared" si="92"/>
        <v>0.2950613611721471</v>
      </c>
      <c r="R985" s="6">
        <f t="shared" si="93"/>
        <v>171.79329608938548</v>
      </c>
      <c r="S985" t="str">
        <f t="shared" si="94"/>
        <v>technology</v>
      </c>
      <c r="T985" t="str">
        <f t="shared" si="95"/>
        <v>wearables</v>
      </c>
    </row>
    <row r="986" spans="1:20" ht="90" x14ac:dyDescent="0.25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s="12">
        <f t="shared" si="90"/>
        <v>42061.11583333333</v>
      </c>
      <c r="L986" s="12">
        <f t="shared" si="91"/>
        <v>42091.074166666673</v>
      </c>
      <c r="M986" t="b">
        <v>0</v>
      </c>
      <c r="N986">
        <v>3</v>
      </c>
      <c r="O986" t="b">
        <v>0</v>
      </c>
      <c r="P986" t="s">
        <v>8273</v>
      </c>
      <c r="Q986" s="5">
        <f t="shared" si="92"/>
        <v>1.06E-2</v>
      </c>
      <c r="R986" s="6">
        <f t="shared" si="93"/>
        <v>35.333333333333336</v>
      </c>
      <c r="S986" t="str">
        <f t="shared" si="94"/>
        <v>technology</v>
      </c>
      <c r="T986" t="str">
        <f t="shared" si="95"/>
        <v>wearables</v>
      </c>
    </row>
    <row r="987" spans="1:20" ht="60" x14ac:dyDescent="0.25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s="12">
        <f t="shared" si="90"/>
        <v>42339.967708333337</v>
      </c>
      <c r="L987" s="12">
        <f t="shared" si="91"/>
        <v>42369.958333333328</v>
      </c>
      <c r="M987" t="b">
        <v>0</v>
      </c>
      <c r="N987">
        <v>23</v>
      </c>
      <c r="O987" t="b">
        <v>0</v>
      </c>
      <c r="P987" t="s">
        <v>8273</v>
      </c>
      <c r="Q987" s="5">
        <f t="shared" si="92"/>
        <v>6.2933333333333327E-2</v>
      </c>
      <c r="R987" s="6">
        <f t="shared" si="93"/>
        <v>82.086956521739125</v>
      </c>
      <c r="S987" t="str">
        <f t="shared" si="94"/>
        <v>technology</v>
      </c>
      <c r="T987" t="str">
        <f t="shared" si="95"/>
        <v>wearables</v>
      </c>
    </row>
    <row r="988" spans="1:20" ht="60" x14ac:dyDescent="0.25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s="12">
        <f t="shared" si="90"/>
        <v>42324.767361111109</v>
      </c>
      <c r="L988" s="12">
        <f t="shared" si="91"/>
        <v>42379</v>
      </c>
      <c r="M988" t="b">
        <v>0</v>
      </c>
      <c r="N988">
        <v>23</v>
      </c>
      <c r="O988" t="b">
        <v>0</v>
      </c>
      <c r="P988" t="s">
        <v>8273</v>
      </c>
      <c r="Q988" s="5">
        <f t="shared" si="92"/>
        <v>0.1275</v>
      </c>
      <c r="R988" s="6">
        <f t="shared" si="93"/>
        <v>110.8695652173913</v>
      </c>
      <c r="S988" t="str">
        <f t="shared" si="94"/>
        <v>technology</v>
      </c>
      <c r="T988" t="str">
        <f t="shared" si="95"/>
        <v>wearables</v>
      </c>
    </row>
    <row r="989" spans="1:20" ht="45" x14ac:dyDescent="0.25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s="12">
        <f t="shared" si="90"/>
        <v>41773.294560185182</v>
      </c>
      <c r="L989" s="12">
        <f t="shared" si="91"/>
        <v>41813.294560185182</v>
      </c>
      <c r="M989" t="b">
        <v>0</v>
      </c>
      <c r="N989">
        <v>41</v>
      </c>
      <c r="O989" t="b">
        <v>0</v>
      </c>
      <c r="P989" t="s">
        <v>8273</v>
      </c>
      <c r="Q989" s="5">
        <f t="shared" si="92"/>
        <v>0.13220000000000001</v>
      </c>
      <c r="R989" s="6">
        <f t="shared" si="93"/>
        <v>161.21951219512195</v>
      </c>
      <c r="S989" t="str">
        <f t="shared" si="94"/>
        <v>technology</v>
      </c>
      <c r="T989" t="str">
        <f t="shared" si="95"/>
        <v>wearables</v>
      </c>
    </row>
    <row r="990" spans="1:20" ht="60" x14ac:dyDescent="0.25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s="12">
        <f t="shared" si="90"/>
        <v>42614.356770833328</v>
      </c>
      <c r="L990" s="12">
        <f t="shared" si="91"/>
        <v>42644.356770833328</v>
      </c>
      <c r="M990" t="b">
        <v>0</v>
      </c>
      <c r="N990">
        <v>0</v>
      </c>
      <c r="O990" t="b">
        <v>0</v>
      </c>
      <c r="P990" t="s">
        <v>8273</v>
      </c>
      <c r="Q990" s="5">
        <f t="shared" si="92"/>
        <v>0</v>
      </c>
      <c r="R990" s="6" t="e">
        <f t="shared" si="93"/>
        <v>#DIV/0!</v>
      </c>
      <c r="S990" t="str">
        <f t="shared" si="94"/>
        <v>technology</v>
      </c>
      <c r="T990" t="str">
        <f t="shared" si="95"/>
        <v>wearables</v>
      </c>
    </row>
    <row r="991" spans="1:20" ht="30" x14ac:dyDescent="0.25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s="12">
        <f t="shared" si="90"/>
        <v>42611.933969907404</v>
      </c>
      <c r="L991" s="12">
        <f t="shared" si="91"/>
        <v>42641.933969907404</v>
      </c>
      <c r="M991" t="b">
        <v>0</v>
      </c>
      <c r="N991">
        <v>32</v>
      </c>
      <c r="O991" t="b">
        <v>0</v>
      </c>
      <c r="P991" t="s">
        <v>8273</v>
      </c>
      <c r="Q991" s="5">
        <f t="shared" si="92"/>
        <v>0.16769999999999999</v>
      </c>
      <c r="R991" s="6">
        <f t="shared" si="93"/>
        <v>52.40625</v>
      </c>
      <c r="S991" t="str">
        <f t="shared" si="94"/>
        <v>technology</v>
      </c>
      <c r="T991" t="str">
        <f t="shared" si="95"/>
        <v>wearables</v>
      </c>
    </row>
    <row r="992" spans="1:20" ht="60" x14ac:dyDescent="0.25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s="12">
        <f t="shared" si="90"/>
        <v>41855.784305555557</v>
      </c>
      <c r="L992" s="12">
        <f t="shared" si="91"/>
        <v>41885.784305555557</v>
      </c>
      <c r="M992" t="b">
        <v>0</v>
      </c>
      <c r="N992">
        <v>2</v>
      </c>
      <c r="O992" t="b">
        <v>0</v>
      </c>
      <c r="P992" t="s">
        <v>8273</v>
      </c>
      <c r="Q992" s="5">
        <f t="shared" si="92"/>
        <v>1.0399999999999999E-3</v>
      </c>
      <c r="R992" s="6">
        <f t="shared" si="93"/>
        <v>13</v>
      </c>
      <c r="S992" t="str">
        <f t="shared" si="94"/>
        <v>technology</v>
      </c>
      <c r="T992" t="str">
        <f t="shared" si="95"/>
        <v>wearables</v>
      </c>
    </row>
    <row r="993" spans="1:20" ht="75" x14ac:dyDescent="0.25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s="12">
        <f t="shared" si="90"/>
        <v>42538.75680555556</v>
      </c>
      <c r="L993" s="12">
        <f t="shared" si="91"/>
        <v>42563.785416666666</v>
      </c>
      <c r="M993" t="b">
        <v>0</v>
      </c>
      <c r="N993">
        <v>7</v>
      </c>
      <c r="O993" t="b">
        <v>0</v>
      </c>
      <c r="P993" t="s">
        <v>8273</v>
      </c>
      <c r="Q993" s="5">
        <f t="shared" si="92"/>
        <v>4.24E-2</v>
      </c>
      <c r="R993" s="6">
        <f t="shared" si="93"/>
        <v>30.285714285714285</v>
      </c>
      <c r="S993" t="str">
        <f t="shared" si="94"/>
        <v>technology</v>
      </c>
      <c r="T993" t="str">
        <f t="shared" si="95"/>
        <v>wearables</v>
      </c>
    </row>
    <row r="994" spans="1:20" ht="45" x14ac:dyDescent="0.25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s="12">
        <f t="shared" si="90"/>
        <v>42437.924988425926</v>
      </c>
      <c r="L994" s="12">
        <f t="shared" si="91"/>
        <v>42497.883321759262</v>
      </c>
      <c r="M994" t="b">
        <v>0</v>
      </c>
      <c r="N994">
        <v>4</v>
      </c>
      <c r="O994" t="b">
        <v>0</v>
      </c>
      <c r="P994" t="s">
        <v>8273</v>
      </c>
      <c r="Q994" s="5">
        <f t="shared" si="92"/>
        <v>4.6699999999999997E-3</v>
      </c>
      <c r="R994" s="6">
        <f t="shared" si="93"/>
        <v>116.75</v>
      </c>
      <c r="S994" t="str">
        <f t="shared" si="94"/>
        <v>technology</v>
      </c>
      <c r="T994" t="str">
        <f t="shared" si="95"/>
        <v>wearables</v>
      </c>
    </row>
    <row r="995" spans="1:20" ht="45" x14ac:dyDescent="0.25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s="12">
        <f t="shared" si="90"/>
        <v>42652.964907407411</v>
      </c>
      <c r="L995" s="12">
        <f t="shared" si="91"/>
        <v>42686.208333333328</v>
      </c>
      <c r="M995" t="b">
        <v>0</v>
      </c>
      <c r="N995">
        <v>196</v>
      </c>
      <c r="O995" t="b">
        <v>0</v>
      </c>
      <c r="P995" t="s">
        <v>8273</v>
      </c>
      <c r="Q995" s="5">
        <f t="shared" si="92"/>
        <v>0.25087142857142858</v>
      </c>
      <c r="R995" s="6">
        <f t="shared" si="93"/>
        <v>89.59693877551021</v>
      </c>
      <c r="S995" t="str">
        <f t="shared" si="94"/>
        <v>technology</v>
      </c>
      <c r="T995" t="str">
        <f t="shared" si="95"/>
        <v>wearables</v>
      </c>
    </row>
    <row r="996" spans="1:20" ht="60" x14ac:dyDescent="0.25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s="12">
        <f t="shared" si="90"/>
        <v>41921.263078703705</v>
      </c>
      <c r="L996" s="12">
        <f t="shared" si="91"/>
        <v>41973.957638888889</v>
      </c>
      <c r="M996" t="b">
        <v>0</v>
      </c>
      <c r="N996">
        <v>11</v>
      </c>
      <c r="O996" t="b">
        <v>0</v>
      </c>
      <c r="P996" t="s">
        <v>8273</v>
      </c>
      <c r="Q996" s="5">
        <f t="shared" si="92"/>
        <v>2.3345000000000001E-2</v>
      </c>
      <c r="R996" s="6">
        <f t="shared" si="93"/>
        <v>424.45454545454544</v>
      </c>
      <c r="S996" t="str">
        <f t="shared" si="94"/>
        <v>technology</v>
      </c>
      <c r="T996" t="str">
        <f t="shared" si="95"/>
        <v>wearables</v>
      </c>
    </row>
    <row r="997" spans="1:20" ht="60" x14ac:dyDescent="0.25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s="12">
        <f t="shared" si="90"/>
        <v>41947.940740740742</v>
      </c>
      <c r="L997" s="12">
        <f t="shared" si="91"/>
        <v>41972.666666666672</v>
      </c>
      <c r="M997" t="b">
        <v>0</v>
      </c>
      <c r="N997">
        <v>9</v>
      </c>
      <c r="O997" t="b">
        <v>0</v>
      </c>
      <c r="P997" t="s">
        <v>8273</v>
      </c>
      <c r="Q997" s="5">
        <f t="shared" si="92"/>
        <v>7.2599999999999998E-2</v>
      </c>
      <c r="R997" s="6">
        <f t="shared" si="93"/>
        <v>80.666666666666671</v>
      </c>
      <c r="S997" t="str">
        <f t="shared" si="94"/>
        <v>technology</v>
      </c>
      <c r="T997" t="str">
        <f t="shared" si="95"/>
        <v>wearables</v>
      </c>
    </row>
    <row r="998" spans="1:20" ht="45" x14ac:dyDescent="0.25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s="12">
        <f t="shared" si="90"/>
        <v>41817.866435185184</v>
      </c>
      <c r="L998" s="12">
        <f t="shared" si="91"/>
        <v>41847.643750000003</v>
      </c>
      <c r="M998" t="b">
        <v>0</v>
      </c>
      <c r="N998">
        <v>5</v>
      </c>
      <c r="O998" t="b">
        <v>0</v>
      </c>
      <c r="P998" t="s">
        <v>8273</v>
      </c>
      <c r="Q998" s="5">
        <f t="shared" si="92"/>
        <v>1.6250000000000001E-2</v>
      </c>
      <c r="R998" s="6">
        <f t="shared" si="93"/>
        <v>13</v>
      </c>
      <c r="S998" t="str">
        <f t="shared" si="94"/>
        <v>technology</v>
      </c>
      <c r="T998" t="str">
        <f t="shared" si="95"/>
        <v>wearables</v>
      </c>
    </row>
    <row r="999" spans="1:20" ht="30" x14ac:dyDescent="0.25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s="12">
        <f t="shared" si="90"/>
        <v>41941.10297453704</v>
      </c>
      <c r="L999" s="12">
        <f t="shared" si="91"/>
        <v>41971.144641203704</v>
      </c>
      <c r="M999" t="b">
        <v>0</v>
      </c>
      <c r="N999">
        <v>8</v>
      </c>
      <c r="O999" t="b">
        <v>0</v>
      </c>
      <c r="P999" t="s">
        <v>8273</v>
      </c>
      <c r="Q999" s="5">
        <f t="shared" si="92"/>
        <v>1.2999999999999999E-2</v>
      </c>
      <c r="R999" s="6">
        <f t="shared" si="93"/>
        <v>8.125</v>
      </c>
      <c r="S999" t="str">
        <f t="shared" si="94"/>
        <v>technology</v>
      </c>
      <c r="T999" t="str">
        <f t="shared" si="95"/>
        <v>wearables</v>
      </c>
    </row>
    <row r="1000" spans="1:20" ht="45" x14ac:dyDescent="0.25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s="12">
        <f t="shared" si="90"/>
        <v>42282.168993055559</v>
      </c>
      <c r="L1000" s="12">
        <f t="shared" si="91"/>
        <v>42327.210659722223</v>
      </c>
      <c r="M1000" t="b">
        <v>0</v>
      </c>
      <c r="N1000">
        <v>229</v>
      </c>
      <c r="O1000" t="b">
        <v>0</v>
      </c>
      <c r="P1000" t="s">
        <v>8273</v>
      </c>
      <c r="Q1000" s="5">
        <f t="shared" si="92"/>
        <v>0.58558333333333334</v>
      </c>
      <c r="R1000" s="6">
        <f t="shared" si="93"/>
        <v>153.42794759825327</v>
      </c>
      <c r="S1000" t="str">
        <f t="shared" si="94"/>
        <v>technology</v>
      </c>
      <c r="T1000" t="str">
        <f t="shared" si="95"/>
        <v>wearables</v>
      </c>
    </row>
    <row r="1001" spans="1:20" ht="45" x14ac:dyDescent="0.25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s="12">
        <f t="shared" si="90"/>
        <v>41926.29965277778</v>
      </c>
      <c r="L1001" s="12">
        <f t="shared" si="91"/>
        <v>41956.334722222222</v>
      </c>
      <c r="M1001" t="b">
        <v>0</v>
      </c>
      <c r="N1001">
        <v>40</v>
      </c>
      <c r="O1001" t="b">
        <v>0</v>
      </c>
      <c r="P1001" t="s">
        <v>8273</v>
      </c>
      <c r="Q1001" s="5">
        <f t="shared" si="92"/>
        <v>7.7886666666666673E-2</v>
      </c>
      <c r="R1001" s="6">
        <f t="shared" si="93"/>
        <v>292.07499999999999</v>
      </c>
      <c r="S1001" t="str">
        <f t="shared" si="94"/>
        <v>technology</v>
      </c>
      <c r="T1001" t="str">
        <f t="shared" si="95"/>
        <v>wearables</v>
      </c>
    </row>
    <row r="1002" spans="1:20" ht="45" x14ac:dyDescent="0.25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s="12">
        <f t="shared" si="90"/>
        <v>42749.059722222228</v>
      </c>
      <c r="L1002" s="12">
        <f t="shared" si="91"/>
        <v>42809.018055555556</v>
      </c>
      <c r="M1002" t="b">
        <v>0</v>
      </c>
      <c r="N1002">
        <v>6</v>
      </c>
      <c r="O1002" t="b">
        <v>0</v>
      </c>
      <c r="P1002" t="s">
        <v>8273</v>
      </c>
      <c r="Q1002" s="5">
        <f t="shared" si="92"/>
        <v>2.2157147647256063E-2</v>
      </c>
      <c r="R1002" s="6">
        <f t="shared" si="93"/>
        <v>3304</v>
      </c>
      <c r="S1002" t="str">
        <f t="shared" si="94"/>
        <v>technology</v>
      </c>
      <c r="T1002" t="str">
        <f t="shared" si="95"/>
        <v>wearables</v>
      </c>
    </row>
    <row r="1003" spans="1:20" ht="60" x14ac:dyDescent="0.25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s="12">
        <f t="shared" si="90"/>
        <v>42720.720057870371</v>
      </c>
      <c r="L1003" s="12">
        <f t="shared" si="91"/>
        <v>42765.720057870371</v>
      </c>
      <c r="M1003" t="b">
        <v>0</v>
      </c>
      <c r="N1003">
        <v>4</v>
      </c>
      <c r="O1003" t="b">
        <v>0</v>
      </c>
      <c r="P1003" t="s">
        <v>8273</v>
      </c>
      <c r="Q1003" s="5">
        <f t="shared" si="92"/>
        <v>1.04</v>
      </c>
      <c r="R1003" s="6">
        <f t="shared" si="93"/>
        <v>1300</v>
      </c>
      <c r="S1003" t="str">
        <f t="shared" si="94"/>
        <v>technology</v>
      </c>
      <c r="T1003" t="str">
        <f t="shared" si="95"/>
        <v>wearables</v>
      </c>
    </row>
    <row r="1004" spans="1:20" ht="60" x14ac:dyDescent="0.25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s="12">
        <f t="shared" si="90"/>
        <v>42325.684189814812</v>
      </c>
      <c r="L1004" s="12">
        <f t="shared" si="91"/>
        <v>42355.249305555553</v>
      </c>
      <c r="M1004" t="b">
        <v>0</v>
      </c>
      <c r="N1004">
        <v>22</v>
      </c>
      <c r="O1004" t="b">
        <v>0</v>
      </c>
      <c r="P1004" t="s">
        <v>8273</v>
      </c>
      <c r="Q1004" s="5">
        <f t="shared" si="92"/>
        <v>0.29602960296029601</v>
      </c>
      <c r="R1004" s="6">
        <f t="shared" si="93"/>
        <v>134.54545454545453</v>
      </c>
      <c r="S1004" t="str">
        <f t="shared" si="94"/>
        <v>technology</v>
      </c>
      <c r="T1004" t="str">
        <f t="shared" si="95"/>
        <v>wearables</v>
      </c>
    </row>
    <row r="1005" spans="1:20" ht="45" x14ac:dyDescent="0.25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s="12">
        <f t="shared" si="90"/>
        <v>42780.709039351852</v>
      </c>
      <c r="L1005" s="12">
        <f t="shared" si="91"/>
        <v>42810.667372685188</v>
      </c>
      <c r="M1005" t="b">
        <v>0</v>
      </c>
      <c r="N1005">
        <v>15</v>
      </c>
      <c r="O1005" t="b">
        <v>0</v>
      </c>
      <c r="P1005" t="s">
        <v>8273</v>
      </c>
      <c r="Q1005" s="5">
        <f t="shared" si="92"/>
        <v>0.16055</v>
      </c>
      <c r="R1005" s="6">
        <f t="shared" si="93"/>
        <v>214.06666666666666</v>
      </c>
      <c r="S1005" t="str">
        <f t="shared" si="94"/>
        <v>technology</v>
      </c>
      <c r="T1005" t="str">
        <f t="shared" si="95"/>
        <v>wearables</v>
      </c>
    </row>
    <row r="1006" spans="1:20" ht="45" x14ac:dyDescent="0.25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s="12">
        <f t="shared" si="90"/>
        <v>42388.708645833336</v>
      </c>
      <c r="L1006" s="12">
        <f t="shared" si="91"/>
        <v>42418.708645833336</v>
      </c>
      <c r="M1006" t="b">
        <v>0</v>
      </c>
      <c r="N1006">
        <v>95</v>
      </c>
      <c r="O1006" t="b">
        <v>0</v>
      </c>
      <c r="P1006" t="s">
        <v>8273</v>
      </c>
      <c r="Q1006" s="5">
        <f t="shared" si="92"/>
        <v>0.82208000000000003</v>
      </c>
      <c r="R1006" s="6">
        <f t="shared" si="93"/>
        <v>216.33684210526314</v>
      </c>
      <c r="S1006" t="str">
        <f t="shared" si="94"/>
        <v>technology</v>
      </c>
      <c r="T1006" t="str">
        <f t="shared" si="95"/>
        <v>wearables</v>
      </c>
    </row>
    <row r="1007" spans="1:20" ht="45" x14ac:dyDescent="0.25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s="12">
        <f t="shared" si="90"/>
        <v>42276.624803240738</v>
      </c>
      <c r="L1007" s="12">
        <f t="shared" si="91"/>
        <v>42307.624803240738</v>
      </c>
      <c r="M1007" t="b">
        <v>0</v>
      </c>
      <c r="N1007">
        <v>161</v>
      </c>
      <c r="O1007" t="b">
        <v>0</v>
      </c>
      <c r="P1007" t="s">
        <v>8273</v>
      </c>
      <c r="Q1007" s="5">
        <f t="shared" si="92"/>
        <v>0.75051000000000001</v>
      </c>
      <c r="R1007" s="6">
        <f t="shared" si="93"/>
        <v>932.31055900621118</v>
      </c>
      <c r="S1007" t="str">
        <f t="shared" si="94"/>
        <v>technology</v>
      </c>
      <c r="T1007" t="str">
        <f t="shared" si="95"/>
        <v>wearables</v>
      </c>
    </row>
    <row r="1008" spans="1:20" ht="45" x14ac:dyDescent="0.25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s="12">
        <f t="shared" si="90"/>
        <v>41977.040185185186</v>
      </c>
      <c r="L1008" s="12">
        <f t="shared" si="91"/>
        <v>41985.299305555556</v>
      </c>
      <c r="M1008" t="b">
        <v>0</v>
      </c>
      <c r="N1008">
        <v>8</v>
      </c>
      <c r="O1008" t="b">
        <v>0</v>
      </c>
      <c r="P1008" t="s">
        <v>8273</v>
      </c>
      <c r="Q1008" s="5">
        <f t="shared" si="92"/>
        <v>5.8500000000000003E-2</v>
      </c>
      <c r="R1008" s="6">
        <f t="shared" si="93"/>
        <v>29.25</v>
      </c>
      <c r="S1008" t="str">
        <f t="shared" si="94"/>
        <v>technology</v>
      </c>
      <c r="T1008" t="str">
        <f t="shared" si="95"/>
        <v>wearables</v>
      </c>
    </row>
    <row r="1009" spans="1:20" ht="45" x14ac:dyDescent="0.25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s="12">
        <f t="shared" si="90"/>
        <v>42676.583599537036</v>
      </c>
      <c r="L1009" s="12">
        <f t="shared" si="91"/>
        <v>42718.6252662037</v>
      </c>
      <c r="M1009" t="b">
        <v>0</v>
      </c>
      <c r="N1009">
        <v>76</v>
      </c>
      <c r="O1009" t="b">
        <v>0</v>
      </c>
      <c r="P1009" t="s">
        <v>8273</v>
      </c>
      <c r="Q1009" s="5">
        <f t="shared" si="92"/>
        <v>0.44319999999999998</v>
      </c>
      <c r="R1009" s="6">
        <f t="shared" si="93"/>
        <v>174.94736842105263</v>
      </c>
      <c r="S1009" t="str">
        <f t="shared" si="94"/>
        <v>technology</v>
      </c>
      <c r="T1009" t="str">
        <f t="shared" si="95"/>
        <v>wearables</v>
      </c>
    </row>
    <row r="1010" spans="1:20" ht="60" x14ac:dyDescent="0.25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s="12">
        <f t="shared" si="90"/>
        <v>42702.809201388889</v>
      </c>
      <c r="L1010" s="12">
        <f t="shared" si="91"/>
        <v>42732.809201388889</v>
      </c>
      <c r="M1010" t="b">
        <v>0</v>
      </c>
      <c r="N1010">
        <v>1</v>
      </c>
      <c r="O1010" t="b">
        <v>0</v>
      </c>
      <c r="P1010" t="s">
        <v>8273</v>
      </c>
      <c r="Q1010" s="5">
        <f t="shared" si="92"/>
        <v>2.6737967914438501E-3</v>
      </c>
      <c r="R1010" s="6">
        <f t="shared" si="93"/>
        <v>250</v>
      </c>
      <c r="S1010" t="str">
        <f t="shared" si="94"/>
        <v>technology</v>
      </c>
      <c r="T1010" t="str">
        <f t="shared" si="95"/>
        <v>wearables</v>
      </c>
    </row>
    <row r="1011" spans="1:20" ht="60" x14ac:dyDescent="0.25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s="12">
        <f t="shared" si="90"/>
        <v>42510.604699074072</v>
      </c>
      <c r="L1011" s="12">
        <f t="shared" si="91"/>
        <v>42540.604699074072</v>
      </c>
      <c r="M1011" t="b">
        <v>0</v>
      </c>
      <c r="N1011">
        <v>101</v>
      </c>
      <c r="O1011" t="b">
        <v>0</v>
      </c>
      <c r="P1011" t="s">
        <v>8273</v>
      </c>
      <c r="Q1011" s="5">
        <f t="shared" si="92"/>
        <v>0.1313</v>
      </c>
      <c r="R1011" s="6">
        <f t="shared" si="93"/>
        <v>65</v>
      </c>
      <c r="S1011" t="str">
        <f t="shared" si="94"/>
        <v>technology</v>
      </c>
      <c r="T1011" t="str">
        <f t="shared" si="95"/>
        <v>wearables</v>
      </c>
    </row>
    <row r="1012" spans="1:20" ht="60" x14ac:dyDescent="0.25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s="12">
        <f t="shared" si="90"/>
        <v>42561.829421296294</v>
      </c>
      <c r="L1012" s="12">
        <f t="shared" si="91"/>
        <v>42618.124305555553</v>
      </c>
      <c r="M1012" t="b">
        <v>0</v>
      </c>
      <c r="N1012">
        <v>4</v>
      </c>
      <c r="O1012" t="b">
        <v>0</v>
      </c>
      <c r="P1012" t="s">
        <v>8273</v>
      </c>
      <c r="Q1012" s="5">
        <f t="shared" si="92"/>
        <v>1.9088937093275488E-3</v>
      </c>
      <c r="R1012" s="6">
        <f t="shared" si="93"/>
        <v>55</v>
      </c>
      <c r="S1012" t="str">
        <f t="shared" si="94"/>
        <v>technology</v>
      </c>
      <c r="T1012" t="str">
        <f t="shared" si="95"/>
        <v>wearables</v>
      </c>
    </row>
    <row r="1013" spans="1:20" ht="45" x14ac:dyDescent="0.25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s="12">
        <f t="shared" si="90"/>
        <v>41946.898090277777</v>
      </c>
      <c r="L1013" s="12">
        <f t="shared" si="91"/>
        <v>41991.898090277777</v>
      </c>
      <c r="M1013" t="b">
        <v>0</v>
      </c>
      <c r="N1013">
        <v>1</v>
      </c>
      <c r="O1013" t="b">
        <v>0</v>
      </c>
      <c r="P1013" t="s">
        <v>8273</v>
      </c>
      <c r="Q1013" s="5">
        <f t="shared" si="92"/>
        <v>3.7499999999999999E-3</v>
      </c>
      <c r="R1013" s="6">
        <f t="shared" si="93"/>
        <v>75</v>
      </c>
      <c r="S1013" t="str">
        <f t="shared" si="94"/>
        <v>technology</v>
      </c>
      <c r="T1013" t="str">
        <f t="shared" si="95"/>
        <v>wearables</v>
      </c>
    </row>
    <row r="1014" spans="1:20" ht="60" x14ac:dyDescent="0.25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s="12">
        <f t="shared" si="90"/>
        <v>42714.440416666665</v>
      </c>
      <c r="L1014" s="12">
        <f t="shared" si="91"/>
        <v>42759.440416666665</v>
      </c>
      <c r="M1014" t="b">
        <v>0</v>
      </c>
      <c r="N1014">
        <v>775</v>
      </c>
      <c r="O1014" t="b">
        <v>0</v>
      </c>
      <c r="P1014" t="s">
        <v>8273</v>
      </c>
      <c r="Q1014" s="5">
        <f t="shared" si="92"/>
        <v>215.35021</v>
      </c>
      <c r="R1014" s="6">
        <f t="shared" si="93"/>
        <v>1389.3561935483872</v>
      </c>
      <c r="S1014" t="str">
        <f t="shared" si="94"/>
        <v>technology</v>
      </c>
      <c r="T1014" t="str">
        <f t="shared" si="95"/>
        <v>wearables</v>
      </c>
    </row>
    <row r="1015" spans="1:20" ht="60" x14ac:dyDescent="0.25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s="12">
        <f t="shared" si="90"/>
        <v>42339.833981481483</v>
      </c>
      <c r="L1015" s="12">
        <f t="shared" si="91"/>
        <v>42367.833333333328</v>
      </c>
      <c r="M1015" t="b">
        <v>0</v>
      </c>
      <c r="N1015">
        <v>90</v>
      </c>
      <c r="O1015" t="b">
        <v>0</v>
      </c>
      <c r="P1015" t="s">
        <v>8273</v>
      </c>
      <c r="Q1015" s="5">
        <f t="shared" si="92"/>
        <v>0.34527999999999998</v>
      </c>
      <c r="R1015" s="6">
        <f t="shared" si="93"/>
        <v>95.911111111111111</v>
      </c>
      <c r="S1015" t="str">
        <f t="shared" si="94"/>
        <v>technology</v>
      </c>
      <c r="T1015" t="str">
        <f t="shared" si="95"/>
        <v>wearables</v>
      </c>
    </row>
    <row r="1016" spans="1:20" ht="30" x14ac:dyDescent="0.25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s="12">
        <f t="shared" si="90"/>
        <v>41955.002488425926</v>
      </c>
      <c r="L1016" s="12">
        <f t="shared" si="91"/>
        <v>42005.002488425926</v>
      </c>
      <c r="M1016" t="b">
        <v>0</v>
      </c>
      <c r="N1016">
        <v>16</v>
      </c>
      <c r="O1016" t="b">
        <v>0</v>
      </c>
      <c r="P1016" t="s">
        <v>8273</v>
      </c>
      <c r="Q1016" s="5">
        <f t="shared" si="92"/>
        <v>0.30599999999999999</v>
      </c>
      <c r="R1016" s="6">
        <f t="shared" si="93"/>
        <v>191.25</v>
      </c>
      <c r="S1016" t="str">
        <f t="shared" si="94"/>
        <v>technology</v>
      </c>
      <c r="T1016" t="str">
        <f t="shared" si="95"/>
        <v>wearables</v>
      </c>
    </row>
    <row r="1017" spans="1:20" ht="45" x14ac:dyDescent="0.25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s="12">
        <f t="shared" si="90"/>
        <v>42303.878414351857</v>
      </c>
      <c r="L1017" s="12">
        <f t="shared" si="91"/>
        <v>42333.920081018514</v>
      </c>
      <c r="M1017" t="b">
        <v>0</v>
      </c>
      <c r="N1017">
        <v>6</v>
      </c>
      <c r="O1017" t="b">
        <v>0</v>
      </c>
      <c r="P1017" t="s">
        <v>8273</v>
      </c>
      <c r="Q1017" s="5">
        <f t="shared" si="92"/>
        <v>2.6666666666666668E-2</v>
      </c>
      <c r="R1017" s="6">
        <f t="shared" si="93"/>
        <v>40</v>
      </c>
      <c r="S1017" t="str">
        <f t="shared" si="94"/>
        <v>technology</v>
      </c>
      <c r="T1017" t="str">
        <f t="shared" si="95"/>
        <v>wearables</v>
      </c>
    </row>
    <row r="1018" spans="1:20" ht="45" x14ac:dyDescent="0.25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s="12">
        <f t="shared" si="90"/>
        <v>42422.107129629629</v>
      </c>
      <c r="L1018" s="12">
        <f t="shared" si="91"/>
        <v>42467.065462962957</v>
      </c>
      <c r="M1018" t="b">
        <v>0</v>
      </c>
      <c r="N1018">
        <v>38</v>
      </c>
      <c r="O1018" t="b">
        <v>0</v>
      </c>
      <c r="P1018" t="s">
        <v>8273</v>
      </c>
      <c r="Q1018" s="5">
        <f t="shared" si="92"/>
        <v>2.8420000000000001E-2</v>
      </c>
      <c r="R1018" s="6">
        <f t="shared" si="93"/>
        <v>74.78947368421052</v>
      </c>
      <c r="S1018" t="str">
        <f t="shared" si="94"/>
        <v>technology</v>
      </c>
      <c r="T1018" t="str">
        <f t="shared" si="95"/>
        <v>wearables</v>
      </c>
    </row>
    <row r="1019" spans="1:20" ht="60" x14ac:dyDescent="0.25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s="12">
        <f t="shared" si="90"/>
        <v>42289.675173611111</v>
      </c>
      <c r="L1019" s="12">
        <f t="shared" si="91"/>
        <v>42329.716840277775</v>
      </c>
      <c r="M1019" t="b">
        <v>0</v>
      </c>
      <c r="N1019">
        <v>355</v>
      </c>
      <c r="O1019" t="b">
        <v>0</v>
      </c>
      <c r="P1019" t="s">
        <v>8273</v>
      </c>
      <c r="Q1019" s="5">
        <f t="shared" si="92"/>
        <v>0.22878799999999999</v>
      </c>
      <c r="R1019" s="6">
        <f t="shared" si="93"/>
        <v>161.11830985915492</v>
      </c>
      <c r="S1019" t="str">
        <f t="shared" si="94"/>
        <v>technology</v>
      </c>
      <c r="T1019" t="str">
        <f t="shared" si="95"/>
        <v>wearables</v>
      </c>
    </row>
    <row r="1020" spans="1:20" ht="45" x14ac:dyDescent="0.25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s="12">
        <f t="shared" si="90"/>
        <v>42535.492280092592</v>
      </c>
      <c r="L1020" s="12">
        <f t="shared" si="91"/>
        <v>42565.492280092592</v>
      </c>
      <c r="M1020" t="b">
        <v>0</v>
      </c>
      <c r="N1020">
        <v>7</v>
      </c>
      <c r="O1020" t="b">
        <v>0</v>
      </c>
      <c r="P1020" t="s">
        <v>8273</v>
      </c>
      <c r="Q1020" s="5">
        <f t="shared" si="92"/>
        <v>3.1050000000000001E-2</v>
      </c>
      <c r="R1020" s="6">
        <f t="shared" si="93"/>
        <v>88.714285714285708</v>
      </c>
      <c r="S1020" t="str">
        <f t="shared" si="94"/>
        <v>technology</v>
      </c>
      <c r="T1020" t="str">
        <f t="shared" si="95"/>
        <v>wearables</v>
      </c>
    </row>
    <row r="1021" spans="1:20" ht="45" x14ac:dyDescent="0.25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s="12">
        <f t="shared" si="90"/>
        <v>42009.973946759259</v>
      </c>
      <c r="L1021" s="12">
        <f t="shared" si="91"/>
        <v>42039.973946759259</v>
      </c>
      <c r="M1021" t="b">
        <v>0</v>
      </c>
      <c r="N1021">
        <v>400</v>
      </c>
      <c r="O1021" t="b">
        <v>0</v>
      </c>
      <c r="P1021" t="s">
        <v>8273</v>
      </c>
      <c r="Q1021" s="5">
        <f t="shared" si="92"/>
        <v>0.47333333333333333</v>
      </c>
      <c r="R1021" s="6">
        <f t="shared" si="93"/>
        <v>53.25</v>
      </c>
      <c r="S1021" t="str">
        <f t="shared" si="94"/>
        <v>technology</v>
      </c>
      <c r="T1021" t="str">
        <f t="shared" si="95"/>
        <v>wearables</v>
      </c>
    </row>
    <row r="1022" spans="1:20" ht="60" x14ac:dyDescent="0.25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s="12">
        <f t="shared" si="90"/>
        <v>42127.069548611107</v>
      </c>
      <c r="L1022" s="12">
        <f t="shared" si="91"/>
        <v>42157.032638888893</v>
      </c>
      <c r="M1022" t="b">
        <v>0</v>
      </c>
      <c r="N1022">
        <v>30</v>
      </c>
      <c r="O1022" t="b">
        <v>1</v>
      </c>
      <c r="P1022" t="s">
        <v>8280</v>
      </c>
      <c r="Q1022" s="5">
        <f t="shared" si="92"/>
        <v>2.0554838709677421</v>
      </c>
      <c r="R1022" s="6">
        <f t="shared" si="93"/>
        <v>106.2</v>
      </c>
      <c r="S1022" t="str">
        <f t="shared" si="94"/>
        <v>music</v>
      </c>
      <c r="T1022" t="str">
        <f t="shared" si="95"/>
        <v>electronic music</v>
      </c>
    </row>
    <row r="1023" spans="1:20" ht="45" x14ac:dyDescent="0.25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s="12">
        <f t="shared" si="90"/>
        <v>42271.251979166671</v>
      </c>
      <c r="L1023" s="12">
        <f t="shared" si="91"/>
        <v>42294.166666666672</v>
      </c>
      <c r="M1023" t="b">
        <v>1</v>
      </c>
      <c r="N1023">
        <v>478</v>
      </c>
      <c r="O1023" t="b">
        <v>1</v>
      </c>
      <c r="P1023" t="s">
        <v>8280</v>
      </c>
      <c r="Q1023" s="5">
        <f t="shared" si="92"/>
        <v>3.5180366666666667</v>
      </c>
      <c r="R1023" s="6">
        <f t="shared" si="93"/>
        <v>22.079728033472804</v>
      </c>
      <c r="S1023" t="str">
        <f t="shared" si="94"/>
        <v>music</v>
      </c>
      <c r="T1023" t="str">
        <f t="shared" si="95"/>
        <v>electronic music</v>
      </c>
    </row>
    <row r="1024" spans="1:20" ht="30" x14ac:dyDescent="0.25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s="12">
        <f t="shared" si="90"/>
        <v>42111.646724537044</v>
      </c>
      <c r="L1024" s="12">
        <f t="shared" si="91"/>
        <v>42141.646724537044</v>
      </c>
      <c r="M1024" t="b">
        <v>1</v>
      </c>
      <c r="N1024">
        <v>74</v>
      </c>
      <c r="O1024" t="b">
        <v>1</v>
      </c>
      <c r="P1024" t="s">
        <v>8280</v>
      </c>
      <c r="Q1024" s="5">
        <f t="shared" si="92"/>
        <v>1.149</v>
      </c>
      <c r="R1024" s="6">
        <f t="shared" si="93"/>
        <v>31.054054054054053</v>
      </c>
      <c r="S1024" t="str">
        <f t="shared" si="94"/>
        <v>music</v>
      </c>
      <c r="T1024" t="str">
        <f t="shared" si="95"/>
        <v>electronic music</v>
      </c>
    </row>
    <row r="1025" spans="1:20" ht="45" x14ac:dyDescent="0.25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s="12">
        <f t="shared" si="90"/>
        <v>42145.919687500005</v>
      </c>
      <c r="L1025" s="12">
        <f t="shared" si="91"/>
        <v>42175.919687500005</v>
      </c>
      <c r="M1025" t="b">
        <v>0</v>
      </c>
      <c r="N1025">
        <v>131</v>
      </c>
      <c r="O1025" t="b">
        <v>1</v>
      </c>
      <c r="P1025" t="s">
        <v>8280</v>
      </c>
      <c r="Q1025" s="5">
        <f t="shared" si="92"/>
        <v>2.3715000000000002</v>
      </c>
      <c r="R1025" s="6">
        <f t="shared" si="93"/>
        <v>36.206106870229007</v>
      </c>
      <c r="S1025" t="str">
        <f t="shared" si="94"/>
        <v>music</v>
      </c>
      <c r="T1025" t="str">
        <f t="shared" si="95"/>
        <v>electronic music</v>
      </c>
    </row>
    <row r="1026" spans="1:20" ht="45" x14ac:dyDescent="0.25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s="12">
        <f t="shared" ref="K1026:K1089" si="96">(((J1026/60)/60)/24)+DATE(1970,1,1)</f>
        <v>42370.580590277779</v>
      </c>
      <c r="L1026" s="12">
        <f t="shared" ref="L1026:L1089" si="97">(((I1026/60)/60)/24)+DATE(1970,1,1)</f>
        <v>42400.580590277779</v>
      </c>
      <c r="M1026" t="b">
        <v>1</v>
      </c>
      <c r="N1026">
        <v>61</v>
      </c>
      <c r="O1026" t="b">
        <v>1</v>
      </c>
      <c r="P1026" t="s">
        <v>8280</v>
      </c>
      <c r="Q1026" s="5">
        <f t="shared" ref="Q1026:Q1089" si="98">E1026/D1026</f>
        <v>1.1863774999999999</v>
      </c>
      <c r="R1026" s="6">
        <f t="shared" ref="R1026:R1089" si="99">E1026/N1026</f>
        <v>388.9762295081967</v>
      </c>
      <c r="S1026" t="str">
        <f t="shared" ref="S1026:S1089" si="100">LEFT(P1026,FIND("/",P1026,1)-1)</f>
        <v>music</v>
      </c>
      <c r="T1026" t="str">
        <f t="shared" ref="T1026:T1089" si="101">MID(P1026,FIND("/",P1026,1)+1,LEN(P1025))</f>
        <v>electronic music</v>
      </c>
    </row>
    <row r="1027" spans="1:20" ht="45" x14ac:dyDescent="0.25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s="12">
        <f t="shared" si="96"/>
        <v>42049.833761574075</v>
      </c>
      <c r="L1027" s="12">
        <f t="shared" si="97"/>
        <v>42079.792094907403</v>
      </c>
      <c r="M1027" t="b">
        <v>1</v>
      </c>
      <c r="N1027">
        <v>1071</v>
      </c>
      <c r="O1027" t="b">
        <v>1</v>
      </c>
      <c r="P1027" t="s">
        <v>8280</v>
      </c>
      <c r="Q1027" s="5">
        <f t="shared" si="98"/>
        <v>1.099283142857143</v>
      </c>
      <c r="R1027" s="6">
        <f t="shared" si="99"/>
        <v>71.848571428571432</v>
      </c>
      <c r="S1027" t="str">
        <f t="shared" si="100"/>
        <v>music</v>
      </c>
      <c r="T1027" t="str">
        <f t="shared" si="101"/>
        <v>electronic music</v>
      </c>
    </row>
    <row r="1028" spans="1:20" ht="60" x14ac:dyDescent="0.25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s="12">
        <f t="shared" si="96"/>
        <v>42426.407592592594</v>
      </c>
      <c r="L1028" s="12">
        <f t="shared" si="97"/>
        <v>42460.365925925929</v>
      </c>
      <c r="M1028" t="b">
        <v>1</v>
      </c>
      <c r="N1028">
        <v>122</v>
      </c>
      <c r="O1028" t="b">
        <v>1</v>
      </c>
      <c r="P1028" t="s">
        <v>8280</v>
      </c>
      <c r="Q1028" s="5">
        <f t="shared" si="98"/>
        <v>1.0000828571428571</v>
      </c>
      <c r="R1028" s="6">
        <f t="shared" si="99"/>
        <v>57.381803278688523</v>
      </c>
      <c r="S1028" t="str">
        <f t="shared" si="100"/>
        <v>music</v>
      </c>
      <c r="T1028" t="str">
        <f t="shared" si="101"/>
        <v>electronic music</v>
      </c>
    </row>
    <row r="1029" spans="1:20" ht="60" x14ac:dyDescent="0.25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s="12">
        <f t="shared" si="96"/>
        <v>41905.034108796295</v>
      </c>
      <c r="L1029" s="12">
        <f t="shared" si="97"/>
        <v>41935.034108796295</v>
      </c>
      <c r="M1029" t="b">
        <v>1</v>
      </c>
      <c r="N1029">
        <v>111</v>
      </c>
      <c r="O1029" t="b">
        <v>1</v>
      </c>
      <c r="P1029" t="s">
        <v>8280</v>
      </c>
      <c r="Q1029" s="5">
        <f t="shared" si="98"/>
        <v>1.0309292094387414</v>
      </c>
      <c r="R1029" s="6">
        <f t="shared" si="99"/>
        <v>69.666666666666671</v>
      </c>
      <c r="S1029" t="str">
        <f t="shared" si="100"/>
        <v>music</v>
      </c>
      <c r="T1029" t="str">
        <f t="shared" si="101"/>
        <v>electronic music</v>
      </c>
    </row>
    <row r="1030" spans="1:20" ht="45" x14ac:dyDescent="0.25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s="12">
        <f t="shared" si="96"/>
        <v>42755.627372685187</v>
      </c>
      <c r="L1030" s="12">
        <f t="shared" si="97"/>
        <v>42800.833333333328</v>
      </c>
      <c r="M1030" t="b">
        <v>1</v>
      </c>
      <c r="N1030">
        <v>255</v>
      </c>
      <c r="O1030" t="b">
        <v>1</v>
      </c>
      <c r="P1030" t="s">
        <v>8280</v>
      </c>
      <c r="Q1030" s="5">
        <f t="shared" si="98"/>
        <v>1.1727000000000001</v>
      </c>
      <c r="R1030" s="6">
        <f t="shared" si="99"/>
        <v>45.988235294117644</v>
      </c>
      <c r="S1030" t="str">
        <f t="shared" si="100"/>
        <v>music</v>
      </c>
      <c r="T1030" t="str">
        <f t="shared" si="101"/>
        <v>electronic music</v>
      </c>
    </row>
    <row r="1031" spans="1:20" ht="45" x14ac:dyDescent="0.25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s="12">
        <f t="shared" si="96"/>
        <v>42044.711886574078</v>
      </c>
      <c r="L1031" s="12">
        <f t="shared" si="97"/>
        <v>42098.915972222225</v>
      </c>
      <c r="M1031" t="b">
        <v>0</v>
      </c>
      <c r="N1031">
        <v>141</v>
      </c>
      <c r="O1031" t="b">
        <v>1</v>
      </c>
      <c r="P1031" t="s">
        <v>8280</v>
      </c>
      <c r="Q1031" s="5">
        <f t="shared" si="98"/>
        <v>1.1175999999999999</v>
      </c>
      <c r="R1031" s="6">
        <f t="shared" si="99"/>
        <v>79.262411347517727</v>
      </c>
      <c r="S1031" t="str">
        <f t="shared" si="100"/>
        <v>music</v>
      </c>
      <c r="T1031" t="str">
        <f t="shared" si="101"/>
        <v>electronic music</v>
      </c>
    </row>
    <row r="1032" spans="1:20" ht="30" x14ac:dyDescent="0.25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s="12">
        <f t="shared" si="96"/>
        <v>42611.483206018514</v>
      </c>
      <c r="L1032" s="12">
        <f t="shared" si="97"/>
        <v>42625.483206018514</v>
      </c>
      <c r="M1032" t="b">
        <v>0</v>
      </c>
      <c r="N1032">
        <v>159</v>
      </c>
      <c r="O1032" t="b">
        <v>1</v>
      </c>
      <c r="P1032" t="s">
        <v>8280</v>
      </c>
      <c r="Q1032" s="5">
        <f t="shared" si="98"/>
        <v>3.4209999999999998</v>
      </c>
      <c r="R1032" s="6">
        <f t="shared" si="99"/>
        <v>43.031446540880502</v>
      </c>
      <c r="S1032" t="str">
        <f t="shared" si="100"/>
        <v>music</v>
      </c>
      <c r="T1032" t="str">
        <f t="shared" si="101"/>
        <v>electronic music</v>
      </c>
    </row>
    <row r="1033" spans="1:20" ht="60" x14ac:dyDescent="0.25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s="12">
        <f t="shared" si="96"/>
        <v>42324.764004629629</v>
      </c>
      <c r="L1033" s="12">
        <f t="shared" si="97"/>
        <v>42354.764004629629</v>
      </c>
      <c r="M1033" t="b">
        <v>0</v>
      </c>
      <c r="N1033">
        <v>99</v>
      </c>
      <c r="O1033" t="b">
        <v>1</v>
      </c>
      <c r="P1033" t="s">
        <v>8280</v>
      </c>
      <c r="Q1033" s="5">
        <f t="shared" si="98"/>
        <v>1.0740000000000001</v>
      </c>
      <c r="R1033" s="6">
        <f t="shared" si="99"/>
        <v>108.48484848484848</v>
      </c>
      <c r="S1033" t="str">
        <f t="shared" si="100"/>
        <v>music</v>
      </c>
      <c r="T1033" t="str">
        <f t="shared" si="101"/>
        <v>electronic music</v>
      </c>
    </row>
    <row r="1034" spans="1:20" x14ac:dyDescent="0.25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s="12">
        <f t="shared" si="96"/>
        <v>42514.666956018518</v>
      </c>
      <c r="L1034" s="12">
        <f t="shared" si="97"/>
        <v>42544.666956018518</v>
      </c>
      <c r="M1034" t="b">
        <v>0</v>
      </c>
      <c r="N1034">
        <v>96</v>
      </c>
      <c r="O1034" t="b">
        <v>1</v>
      </c>
      <c r="P1034" t="s">
        <v>8280</v>
      </c>
      <c r="Q1034" s="5">
        <f t="shared" si="98"/>
        <v>1.0849703703703704</v>
      </c>
      <c r="R1034" s="6">
        <f t="shared" si="99"/>
        <v>61.029583333333335</v>
      </c>
      <c r="S1034" t="str">
        <f t="shared" si="100"/>
        <v>music</v>
      </c>
      <c r="T1034" t="str">
        <f t="shared" si="101"/>
        <v>electronic music</v>
      </c>
    </row>
    <row r="1035" spans="1:20" ht="60" x14ac:dyDescent="0.25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s="12">
        <f t="shared" si="96"/>
        <v>42688.732407407413</v>
      </c>
      <c r="L1035" s="12">
        <f t="shared" si="97"/>
        <v>42716.732407407413</v>
      </c>
      <c r="M1035" t="b">
        <v>0</v>
      </c>
      <c r="N1035">
        <v>27</v>
      </c>
      <c r="O1035" t="b">
        <v>1</v>
      </c>
      <c r="P1035" t="s">
        <v>8280</v>
      </c>
      <c r="Q1035" s="5">
        <f t="shared" si="98"/>
        <v>1.0286144578313252</v>
      </c>
      <c r="R1035" s="6">
        <f t="shared" si="99"/>
        <v>50.592592592592595</v>
      </c>
      <c r="S1035" t="str">
        <f t="shared" si="100"/>
        <v>music</v>
      </c>
      <c r="T1035" t="str">
        <f t="shared" si="101"/>
        <v>electronic music</v>
      </c>
    </row>
    <row r="1036" spans="1:20" ht="45" x14ac:dyDescent="0.25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s="12">
        <f t="shared" si="96"/>
        <v>42555.166712962964</v>
      </c>
      <c r="L1036" s="12">
        <f t="shared" si="97"/>
        <v>42587.165972222225</v>
      </c>
      <c r="M1036" t="b">
        <v>0</v>
      </c>
      <c r="N1036">
        <v>166</v>
      </c>
      <c r="O1036" t="b">
        <v>1</v>
      </c>
      <c r="P1036" t="s">
        <v>8280</v>
      </c>
      <c r="Q1036" s="5">
        <f t="shared" si="98"/>
        <v>1.3000180000000001</v>
      </c>
      <c r="R1036" s="6">
        <f t="shared" si="99"/>
        <v>39.157168674698795</v>
      </c>
      <c r="S1036" t="str">
        <f t="shared" si="100"/>
        <v>music</v>
      </c>
      <c r="T1036" t="str">
        <f t="shared" si="101"/>
        <v>electronic music</v>
      </c>
    </row>
    <row r="1037" spans="1:20" ht="60" x14ac:dyDescent="0.25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s="12">
        <f t="shared" si="96"/>
        <v>42016.641435185185</v>
      </c>
      <c r="L1037" s="12">
        <f t="shared" si="97"/>
        <v>42046.641435185185</v>
      </c>
      <c r="M1037" t="b">
        <v>0</v>
      </c>
      <c r="N1037">
        <v>76</v>
      </c>
      <c r="O1037" t="b">
        <v>1</v>
      </c>
      <c r="P1037" t="s">
        <v>8280</v>
      </c>
      <c r="Q1037" s="5">
        <f t="shared" si="98"/>
        <v>1.0765217391304347</v>
      </c>
      <c r="R1037" s="6">
        <f t="shared" si="99"/>
        <v>65.15789473684211</v>
      </c>
      <c r="S1037" t="str">
        <f t="shared" si="100"/>
        <v>music</v>
      </c>
      <c r="T1037" t="str">
        <f t="shared" si="101"/>
        <v>electronic music</v>
      </c>
    </row>
    <row r="1038" spans="1:20" ht="45" x14ac:dyDescent="0.25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s="12">
        <f t="shared" si="96"/>
        <v>41249.448958333334</v>
      </c>
      <c r="L1038" s="12">
        <f t="shared" si="97"/>
        <v>41281.333333333336</v>
      </c>
      <c r="M1038" t="b">
        <v>0</v>
      </c>
      <c r="N1038">
        <v>211</v>
      </c>
      <c r="O1038" t="b">
        <v>1</v>
      </c>
      <c r="P1038" t="s">
        <v>8280</v>
      </c>
      <c r="Q1038" s="5">
        <f t="shared" si="98"/>
        <v>1.1236044444444444</v>
      </c>
      <c r="R1038" s="6">
        <f t="shared" si="99"/>
        <v>23.963127962085309</v>
      </c>
      <c r="S1038" t="str">
        <f t="shared" si="100"/>
        <v>music</v>
      </c>
      <c r="T1038" t="str">
        <f t="shared" si="101"/>
        <v>electronic music</v>
      </c>
    </row>
    <row r="1039" spans="1:20" ht="60" x14ac:dyDescent="0.25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s="12">
        <f t="shared" si="96"/>
        <v>42119.822476851856</v>
      </c>
      <c r="L1039" s="12">
        <f t="shared" si="97"/>
        <v>42142.208333333328</v>
      </c>
      <c r="M1039" t="b">
        <v>0</v>
      </c>
      <c r="N1039">
        <v>21</v>
      </c>
      <c r="O1039" t="b">
        <v>1</v>
      </c>
      <c r="P1039" t="s">
        <v>8280</v>
      </c>
      <c r="Q1039" s="5">
        <f t="shared" si="98"/>
        <v>1.0209999999999999</v>
      </c>
      <c r="R1039" s="6">
        <f t="shared" si="99"/>
        <v>48.61904761904762</v>
      </c>
      <c r="S1039" t="str">
        <f t="shared" si="100"/>
        <v>music</v>
      </c>
      <c r="T1039" t="str">
        <f t="shared" si="101"/>
        <v>electronic music</v>
      </c>
    </row>
    <row r="1040" spans="1:20" ht="45" x14ac:dyDescent="0.25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s="12">
        <f t="shared" si="96"/>
        <v>42418.231747685189</v>
      </c>
      <c r="L1040" s="12">
        <f t="shared" si="97"/>
        <v>42448.190081018518</v>
      </c>
      <c r="M1040" t="b">
        <v>0</v>
      </c>
      <c r="N1040">
        <v>61</v>
      </c>
      <c r="O1040" t="b">
        <v>1</v>
      </c>
      <c r="P1040" t="s">
        <v>8280</v>
      </c>
      <c r="Q1040" s="5">
        <f t="shared" si="98"/>
        <v>1.4533333333333334</v>
      </c>
      <c r="R1040" s="6">
        <f t="shared" si="99"/>
        <v>35.73770491803279</v>
      </c>
      <c r="S1040" t="str">
        <f t="shared" si="100"/>
        <v>music</v>
      </c>
      <c r="T1040" t="str">
        <f t="shared" si="101"/>
        <v>electronic music</v>
      </c>
    </row>
    <row r="1041" spans="1:20" ht="60" x14ac:dyDescent="0.25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s="12">
        <f t="shared" si="96"/>
        <v>42692.109328703707</v>
      </c>
      <c r="L1041" s="12">
        <f t="shared" si="97"/>
        <v>42717.332638888889</v>
      </c>
      <c r="M1041" t="b">
        <v>0</v>
      </c>
      <c r="N1041">
        <v>30</v>
      </c>
      <c r="O1041" t="b">
        <v>1</v>
      </c>
      <c r="P1041" t="s">
        <v>8280</v>
      </c>
      <c r="Q1041" s="5">
        <f t="shared" si="98"/>
        <v>1.282</v>
      </c>
      <c r="R1041" s="6">
        <f t="shared" si="99"/>
        <v>21.366666666666667</v>
      </c>
      <c r="S1041" t="str">
        <f t="shared" si="100"/>
        <v>music</v>
      </c>
      <c r="T1041" t="str">
        <f t="shared" si="101"/>
        <v>electronic music</v>
      </c>
    </row>
    <row r="1042" spans="1:20" ht="60" x14ac:dyDescent="0.25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s="12">
        <f t="shared" si="96"/>
        <v>42579.708437499998</v>
      </c>
      <c r="L1042" s="12">
        <f t="shared" si="97"/>
        <v>42609.708437499998</v>
      </c>
      <c r="M1042" t="b">
        <v>0</v>
      </c>
      <c r="N1042">
        <v>1</v>
      </c>
      <c r="O1042" t="b">
        <v>0</v>
      </c>
      <c r="P1042" t="s">
        <v>8281</v>
      </c>
      <c r="Q1042" s="5">
        <f t="shared" si="98"/>
        <v>2.9411764705882353E-3</v>
      </c>
      <c r="R1042" s="6">
        <f t="shared" si="99"/>
        <v>250</v>
      </c>
      <c r="S1042" t="str">
        <f t="shared" si="100"/>
        <v>journalism</v>
      </c>
      <c r="T1042" t="str">
        <f t="shared" si="101"/>
        <v>audio</v>
      </c>
    </row>
    <row r="1043" spans="1:20" ht="45" x14ac:dyDescent="0.25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s="12">
        <f t="shared" si="96"/>
        <v>41831.060092592597</v>
      </c>
      <c r="L1043" s="12">
        <f t="shared" si="97"/>
        <v>41851.060092592597</v>
      </c>
      <c r="M1043" t="b">
        <v>0</v>
      </c>
      <c r="N1043">
        <v>0</v>
      </c>
      <c r="O1043" t="b">
        <v>0</v>
      </c>
      <c r="P1043" t="s">
        <v>8281</v>
      </c>
      <c r="Q1043" s="5">
        <f t="shared" si="98"/>
        <v>0</v>
      </c>
      <c r="R1043" s="6" t="e">
        <f t="shared" si="99"/>
        <v>#DIV/0!</v>
      </c>
      <c r="S1043" t="str">
        <f t="shared" si="100"/>
        <v>journalism</v>
      </c>
      <c r="T1043" t="str">
        <f t="shared" si="101"/>
        <v>audio</v>
      </c>
    </row>
    <row r="1044" spans="1:20" ht="60" x14ac:dyDescent="0.25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s="12">
        <f t="shared" si="96"/>
        <v>41851.696157407408</v>
      </c>
      <c r="L1044" s="12">
        <f t="shared" si="97"/>
        <v>41894.416666666664</v>
      </c>
      <c r="M1044" t="b">
        <v>0</v>
      </c>
      <c r="N1044">
        <v>1</v>
      </c>
      <c r="O1044" t="b">
        <v>0</v>
      </c>
      <c r="P1044" t="s">
        <v>8281</v>
      </c>
      <c r="Q1044" s="5">
        <f t="shared" si="98"/>
        <v>1.5384615384615385E-2</v>
      </c>
      <c r="R1044" s="6">
        <f t="shared" si="99"/>
        <v>10</v>
      </c>
      <c r="S1044" t="str">
        <f t="shared" si="100"/>
        <v>journalism</v>
      </c>
      <c r="T1044" t="str">
        <f t="shared" si="101"/>
        <v>audio</v>
      </c>
    </row>
    <row r="1045" spans="1:20" ht="45" x14ac:dyDescent="0.25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s="12">
        <f t="shared" si="96"/>
        <v>42114.252951388888</v>
      </c>
      <c r="L1045" s="12">
        <f t="shared" si="97"/>
        <v>42144.252951388888</v>
      </c>
      <c r="M1045" t="b">
        <v>0</v>
      </c>
      <c r="N1045">
        <v>292</v>
      </c>
      <c r="O1045" t="b">
        <v>0</v>
      </c>
      <c r="P1045" t="s">
        <v>8281</v>
      </c>
      <c r="Q1045" s="5">
        <f t="shared" si="98"/>
        <v>8.5370000000000001E-2</v>
      </c>
      <c r="R1045" s="6">
        <f t="shared" si="99"/>
        <v>29.236301369863014</v>
      </c>
      <c r="S1045" t="str">
        <f t="shared" si="100"/>
        <v>journalism</v>
      </c>
      <c r="T1045" t="str">
        <f t="shared" si="101"/>
        <v>audio</v>
      </c>
    </row>
    <row r="1046" spans="1:20" ht="60" x14ac:dyDescent="0.25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s="12">
        <f t="shared" si="96"/>
        <v>42011.925937499997</v>
      </c>
      <c r="L1046" s="12">
        <f t="shared" si="97"/>
        <v>42068.852083333331</v>
      </c>
      <c r="M1046" t="b">
        <v>0</v>
      </c>
      <c r="N1046">
        <v>2</v>
      </c>
      <c r="O1046" t="b">
        <v>0</v>
      </c>
      <c r="P1046" t="s">
        <v>8281</v>
      </c>
      <c r="Q1046" s="5">
        <f t="shared" si="98"/>
        <v>8.571428571428571E-4</v>
      </c>
      <c r="R1046" s="6">
        <f t="shared" si="99"/>
        <v>3</v>
      </c>
      <c r="S1046" t="str">
        <f t="shared" si="100"/>
        <v>journalism</v>
      </c>
      <c r="T1046" t="str">
        <f t="shared" si="101"/>
        <v>audio</v>
      </c>
    </row>
    <row r="1047" spans="1:20" ht="45" x14ac:dyDescent="0.25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s="12">
        <f t="shared" si="96"/>
        <v>41844.874421296299</v>
      </c>
      <c r="L1047" s="12">
        <f t="shared" si="97"/>
        <v>41874.874421296299</v>
      </c>
      <c r="M1047" t="b">
        <v>0</v>
      </c>
      <c r="N1047">
        <v>8</v>
      </c>
      <c r="O1047" t="b">
        <v>0</v>
      </c>
      <c r="P1047" t="s">
        <v>8281</v>
      </c>
      <c r="Q1047" s="5">
        <f t="shared" si="98"/>
        <v>2.6599999999999999E-2</v>
      </c>
      <c r="R1047" s="6">
        <f t="shared" si="99"/>
        <v>33.25</v>
      </c>
      <c r="S1047" t="str">
        <f t="shared" si="100"/>
        <v>journalism</v>
      </c>
      <c r="T1047" t="str">
        <f t="shared" si="101"/>
        <v>audio</v>
      </c>
    </row>
    <row r="1048" spans="1:20" ht="60" x14ac:dyDescent="0.25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s="12">
        <f t="shared" si="96"/>
        <v>42319.851388888885</v>
      </c>
      <c r="L1048" s="12">
        <f t="shared" si="97"/>
        <v>42364.851388888885</v>
      </c>
      <c r="M1048" t="b">
        <v>0</v>
      </c>
      <c r="N1048">
        <v>0</v>
      </c>
      <c r="O1048" t="b">
        <v>0</v>
      </c>
      <c r="P1048" t="s">
        <v>8281</v>
      </c>
      <c r="Q1048" s="5">
        <f t="shared" si="98"/>
        <v>0</v>
      </c>
      <c r="R1048" s="6" t="e">
        <f t="shared" si="99"/>
        <v>#DIV/0!</v>
      </c>
      <c r="S1048" t="str">
        <f t="shared" si="100"/>
        <v>journalism</v>
      </c>
      <c r="T1048" t="str">
        <f t="shared" si="101"/>
        <v>audio</v>
      </c>
    </row>
    <row r="1049" spans="1:20" ht="45" x14ac:dyDescent="0.25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s="12">
        <f t="shared" si="96"/>
        <v>41918.818460648145</v>
      </c>
      <c r="L1049" s="12">
        <f t="shared" si="97"/>
        <v>41948.860127314816</v>
      </c>
      <c r="M1049" t="b">
        <v>0</v>
      </c>
      <c r="N1049">
        <v>1</v>
      </c>
      <c r="O1049" t="b">
        <v>0</v>
      </c>
      <c r="P1049" t="s">
        <v>8281</v>
      </c>
      <c r="Q1049" s="5">
        <f t="shared" si="98"/>
        <v>5.0000000000000001E-4</v>
      </c>
      <c r="R1049" s="6">
        <f t="shared" si="99"/>
        <v>1</v>
      </c>
      <c r="S1049" t="str">
        <f t="shared" si="100"/>
        <v>journalism</v>
      </c>
      <c r="T1049" t="str">
        <f t="shared" si="101"/>
        <v>audio</v>
      </c>
    </row>
    <row r="1050" spans="1:20" ht="60" x14ac:dyDescent="0.25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s="12">
        <f t="shared" si="96"/>
        <v>42598.053113425922</v>
      </c>
      <c r="L1050" s="12">
        <f t="shared" si="97"/>
        <v>42638.053113425922</v>
      </c>
      <c r="M1050" t="b">
        <v>0</v>
      </c>
      <c r="N1050">
        <v>4</v>
      </c>
      <c r="O1050" t="b">
        <v>0</v>
      </c>
      <c r="P1050" t="s">
        <v>8281</v>
      </c>
      <c r="Q1050" s="5">
        <f t="shared" si="98"/>
        <v>1.4133333333333333E-2</v>
      </c>
      <c r="R1050" s="6">
        <f t="shared" si="99"/>
        <v>53</v>
      </c>
      <c r="S1050" t="str">
        <f t="shared" si="100"/>
        <v>journalism</v>
      </c>
      <c r="T1050" t="str">
        <f t="shared" si="101"/>
        <v>audio</v>
      </c>
    </row>
    <row r="1051" spans="1:20" x14ac:dyDescent="0.25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s="12">
        <f t="shared" si="96"/>
        <v>42382.431076388893</v>
      </c>
      <c r="L1051" s="12">
        <f t="shared" si="97"/>
        <v>42412.431076388893</v>
      </c>
      <c r="M1051" t="b">
        <v>0</v>
      </c>
      <c r="N1051">
        <v>0</v>
      </c>
      <c r="O1051" t="b">
        <v>0</v>
      </c>
      <c r="P1051" t="s">
        <v>8281</v>
      </c>
      <c r="Q1051" s="5">
        <f t="shared" si="98"/>
        <v>0</v>
      </c>
      <c r="R1051" s="6" t="e">
        <f t="shared" si="99"/>
        <v>#DIV/0!</v>
      </c>
      <c r="S1051" t="str">
        <f t="shared" si="100"/>
        <v>journalism</v>
      </c>
      <c r="T1051" t="str">
        <f t="shared" si="101"/>
        <v>audio</v>
      </c>
    </row>
    <row r="1052" spans="1:20" ht="30" x14ac:dyDescent="0.25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s="12">
        <f t="shared" si="96"/>
        <v>42231.7971875</v>
      </c>
      <c r="L1052" s="12">
        <f t="shared" si="97"/>
        <v>42261.7971875</v>
      </c>
      <c r="M1052" t="b">
        <v>0</v>
      </c>
      <c r="N1052">
        <v>0</v>
      </c>
      <c r="O1052" t="b">
        <v>0</v>
      </c>
      <c r="P1052" t="s">
        <v>8281</v>
      </c>
      <c r="Q1052" s="5">
        <f t="shared" si="98"/>
        <v>0</v>
      </c>
      <c r="R1052" s="6" t="e">
        <f t="shared" si="99"/>
        <v>#DIV/0!</v>
      </c>
      <c r="S1052" t="str">
        <f t="shared" si="100"/>
        <v>journalism</v>
      </c>
      <c r="T1052" t="str">
        <f t="shared" si="101"/>
        <v>audio</v>
      </c>
    </row>
    <row r="1053" spans="1:20" ht="60" x14ac:dyDescent="0.25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s="12">
        <f t="shared" si="96"/>
        <v>41850.014178240745</v>
      </c>
      <c r="L1053" s="12">
        <f t="shared" si="97"/>
        <v>41878.014178240745</v>
      </c>
      <c r="M1053" t="b">
        <v>0</v>
      </c>
      <c r="N1053">
        <v>0</v>
      </c>
      <c r="O1053" t="b">
        <v>0</v>
      </c>
      <c r="P1053" t="s">
        <v>8281</v>
      </c>
      <c r="Q1053" s="5">
        <f t="shared" si="98"/>
        <v>0</v>
      </c>
      <c r="R1053" s="6" t="e">
        <f t="shared" si="99"/>
        <v>#DIV/0!</v>
      </c>
      <c r="S1053" t="str">
        <f t="shared" si="100"/>
        <v>journalism</v>
      </c>
      <c r="T1053" t="str">
        <f t="shared" si="101"/>
        <v>audio</v>
      </c>
    </row>
    <row r="1054" spans="1:20" ht="75" x14ac:dyDescent="0.25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s="12">
        <f t="shared" si="96"/>
        <v>42483.797395833331</v>
      </c>
      <c r="L1054" s="12">
        <f t="shared" si="97"/>
        <v>42527.839583333334</v>
      </c>
      <c r="M1054" t="b">
        <v>0</v>
      </c>
      <c r="N1054">
        <v>0</v>
      </c>
      <c r="O1054" t="b">
        <v>0</v>
      </c>
      <c r="P1054" t="s">
        <v>8281</v>
      </c>
      <c r="Q1054" s="5">
        <f t="shared" si="98"/>
        <v>0</v>
      </c>
      <c r="R1054" s="6" t="e">
        <f t="shared" si="99"/>
        <v>#DIV/0!</v>
      </c>
      <c r="S1054" t="str">
        <f t="shared" si="100"/>
        <v>journalism</v>
      </c>
      <c r="T1054" t="str">
        <f t="shared" si="101"/>
        <v>audio</v>
      </c>
    </row>
    <row r="1055" spans="1:20" ht="60" x14ac:dyDescent="0.25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s="12">
        <f t="shared" si="96"/>
        <v>42775.172824074078</v>
      </c>
      <c r="L1055" s="12">
        <f t="shared" si="97"/>
        <v>42800.172824074078</v>
      </c>
      <c r="M1055" t="b">
        <v>0</v>
      </c>
      <c r="N1055">
        <v>1</v>
      </c>
      <c r="O1055" t="b">
        <v>0</v>
      </c>
      <c r="P1055" t="s">
        <v>8281</v>
      </c>
      <c r="Q1055" s="5">
        <f t="shared" si="98"/>
        <v>0.01</v>
      </c>
      <c r="R1055" s="6">
        <f t="shared" si="99"/>
        <v>15</v>
      </c>
      <c r="S1055" t="str">
        <f t="shared" si="100"/>
        <v>journalism</v>
      </c>
      <c r="T1055" t="str">
        <f t="shared" si="101"/>
        <v>audio</v>
      </c>
    </row>
    <row r="1056" spans="1:20" ht="60" x14ac:dyDescent="0.25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s="12">
        <f t="shared" si="96"/>
        <v>41831.851840277777</v>
      </c>
      <c r="L1056" s="12">
        <f t="shared" si="97"/>
        <v>41861.916666666664</v>
      </c>
      <c r="M1056" t="b">
        <v>0</v>
      </c>
      <c r="N1056">
        <v>0</v>
      </c>
      <c r="O1056" t="b">
        <v>0</v>
      </c>
      <c r="P1056" t="s">
        <v>8281</v>
      </c>
      <c r="Q1056" s="5">
        <f t="shared" si="98"/>
        <v>0</v>
      </c>
      <c r="R1056" s="6" t="e">
        <f t="shared" si="99"/>
        <v>#DIV/0!</v>
      </c>
      <c r="S1056" t="str">
        <f t="shared" si="100"/>
        <v>journalism</v>
      </c>
      <c r="T1056" t="str">
        <f t="shared" si="101"/>
        <v>audio</v>
      </c>
    </row>
    <row r="1057" spans="1:20" ht="60" x14ac:dyDescent="0.25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s="12">
        <f t="shared" si="96"/>
        <v>42406.992418981477</v>
      </c>
      <c r="L1057" s="12">
        <f t="shared" si="97"/>
        <v>42436.992418981477</v>
      </c>
      <c r="M1057" t="b">
        <v>0</v>
      </c>
      <c r="N1057">
        <v>0</v>
      </c>
      <c r="O1057" t="b">
        <v>0</v>
      </c>
      <c r="P1057" t="s">
        <v>8281</v>
      </c>
      <c r="Q1057" s="5">
        <f t="shared" si="98"/>
        <v>0</v>
      </c>
      <c r="R1057" s="6" t="e">
        <f t="shared" si="99"/>
        <v>#DIV/0!</v>
      </c>
      <c r="S1057" t="str">
        <f t="shared" si="100"/>
        <v>journalism</v>
      </c>
      <c r="T1057" t="str">
        <f t="shared" si="101"/>
        <v>audio</v>
      </c>
    </row>
    <row r="1058" spans="1:20" ht="60" x14ac:dyDescent="0.25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s="12">
        <f t="shared" si="96"/>
        <v>42058.719641203701</v>
      </c>
      <c r="L1058" s="12">
        <f t="shared" si="97"/>
        <v>42118.677974537044</v>
      </c>
      <c r="M1058" t="b">
        <v>0</v>
      </c>
      <c r="N1058">
        <v>0</v>
      </c>
      <c r="O1058" t="b">
        <v>0</v>
      </c>
      <c r="P1058" t="s">
        <v>8281</v>
      </c>
      <c r="Q1058" s="5">
        <f t="shared" si="98"/>
        <v>0</v>
      </c>
      <c r="R1058" s="6" t="e">
        <f t="shared" si="99"/>
        <v>#DIV/0!</v>
      </c>
      <c r="S1058" t="str">
        <f t="shared" si="100"/>
        <v>journalism</v>
      </c>
      <c r="T1058" t="str">
        <f t="shared" si="101"/>
        <v>audio</v>
      </c>
    </row>
    <row r="1059" spans="1:20" ht="45" x14ac:dyDescent="0.25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s="12">
        <f t="shared" si="96"/>
        <v>42678.871331018512</v>
      </c>
      <c r="L1059" s="12">
        <f t="shared" si="97"/>
        <v>42708.912997685184</v>
      </c>
      <c r="M1059" t="b">
        <v>0</v>
      </c>
      <c r="N1059">
        <v>0</v>
      </c>
      <c r="O1059" t="b">
        <v>0</v>
      </c>
      <c r="P1059" t="s">
        <v>8281</v>
      </c>
      <c r="Q1059" s="5">
        <f t="shared" si="98"/>
        <v>0</v>
      </c>
      <c r="R1059" s="6" t="e">
        <f t="shared" si="99"/>
        <v>#DIV/0!</v>
      </c>
      <c r="S1059" t="str">
        <f t="shared" si="100"/>
        <v>journalism</v>
      </c>
      <c r="T1059" t="str">
        <f t="shared" si="101"/>
        <v>audio</v>
      </c>
    </row>
    <row r="1060" spans="1:20" ht="60" x14ac:dyDescent="0.25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s="12">
        <f t="shared" si="96"/>
        <v>42047.900960648149</v>
      </c>
      <c r="L1060" s="12">
        <f t="shared" si="97"/>
        <v>42089</v>
      </c>
      <c r="M1060" t="b">
        <v>0</v>
      </c>
      <c r="N1060">
        <v>0</v>
      </c>
      <c r="O1060" t="b">
        <v>0</v>
      </c>
      <c r="P1060" t="s">
        <v>8281</v>
      </c>
      <c r="Q1060" s="5">
        <f t="shared" si="98"/>
        <v>0</v>
      </c>
      <c r="R1060" s="6" t="e">
        <f t="shared" si="99"/>
        <v>#DIV/0!</v>
      </c>
      <c r="S1060" t="str">
        <f t="shared" si="100"/>
        <v>journalism</v>
      </c>
      <c r="T1060" t="str">
        <f t="shared" si="101"/>
        <v>audio</v>
      </c>
    </row>
    <row r="1061" spans="1:20" x14ac:dyDescent="0.25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s="12">
        <f t="shared" si="96"/>
        <v>42046.79</v>
      </c>
      <c r="L1061" s="12">
        <f t="shared" si="97"/>
        <v>42076.748333333337</v>
      </c>
      <c r="M1061" t="b">
        <v>0</v>
      </c>
      <c r="N1061">
        <v>0</v>
      </c>
      <c r="O1061" t="b">
        <v>0</v>
      </c>
      <c r="P1061" t="s">
        <v>8281</v>
      </c>
      <c r="Q1061" s="5">
        <f t="shared" si="98"/>
        <v>0</v>
      </c>
      <c r="R1061" s="6" t="e">
        <f t="shared" si="99"/>
        <v>#DIV/0!</v>
      </c>
      <c r="S1061" t="str">
        <f t="shared" si="100"/>
        <v>journalism</v>
      </c>
      <c r="T1061" t="str">
        <f t="shared" si="101"/>
        <v>audio</v>
      </c>
    </row>
    <row r="1062" spans="1:20" ht="60" x14ac:dyDescent="0.25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s="12">
        <f t="shared" si="96"/>
        <v>42079.913113425922</v>
      </c>
      <c r="L1062" s="12">
        <f t="shared" si="97"/>
        <v>42109.913113425922</v>
      </c>
      <c r="M1062" t="b">
        <v>0</v>
      </c>
      <c r="N1062">
        <v>1</v>
      </c>
      <c r="O1062" t="b">
        <v>0</v>
      </c>
      <c r="P1062" t="s">
        <v>8281</v>
      </c>
      <c r="Q1062" s="5">
        <f t="shared" si="98"/>
        <v>0.01</v>
      </c>
      <c r="R1062" s="6">
        <f t="shared" si="99"/>
        <v>50</v>
      </c>
      <c r="S1062" t="str">
        <f t="shared" si="100"/>
        <v>journalism</v>
      </c>
      <c r="T1062" t="str">
        <f t="shared" si="101"/>
        <v>audio</v>
      </c>
    </row>
    <row r="1063" spans="1:20" ht="45" x14ac:dyDescent="0.25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s="12">
        <f t="shared" si="96"/>
        <v>42432.276712962965</v>
      </c>
      <c r="L1063" s="12">
        <f t="shared" si="97"/>
        <v>42492.041666666672</v>
      </c>
      <c r="M1063" t="b">
        <v>0</v>
      </c>
      <c r="N1063">
        <v>0</v>
      </c>
      <c r="O1063" t="b">
        <v>0</v>
      </c>
      <c r="P1063" t="s">
        <v>8281</v>
      </c>
      <c r="Q1063" s="5">
        <f t="shared" si="98"/>
        <v>0</v>
      </c>
      <c r="R1063" s="6" t="e">
        <f t="shared" si="99"/>
        <v>#DIV/0!</v>
      </c>
      <c r="S1063" t="str">
        <f t="shared" si="100"/>
        <v>journalism</v>
      </c>
      <c r="T1063" t="str">
        <f t="shared" si="101"/>
        <v>audio</v>
      </c>
    </row>
    <row r="1064" spans="1:20" ht="30" x14ac:dyDescent="0.25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s="12">
        <f t="shared" si="96"/>
        <v>42556.807187500002</v>
      </c>
      <c r="L1064" s="12">
        <f t="shared" si="97"/>
        <v>42563.807187500002</v>
      </c>
      <c r="M1064" t="b">
        <v>0</v>
      </c>
      <c r="N1064">
        <v>4</v>
      </c>
      <c r="O1064" t="b">
        <v>0</v>
      </c>
      <c r="P1064" t="s">
        <v>8281</v>
      </c>
      <c r="Q1064" s="5">
        <f t="shared" si="98"/>
        <v>0.95477386934673369</v>
      </c>
      <c r="R1064" s="6">
        <f t="shared" si="99"/>
        <v>47.5</v>
      </c>
      <c r="S1064" t="str">
        <f t="shared" si="100"/>
        <v>journalism</v>
      </c>
      <c r="T1064" t="str">
        <f t="shared" si="101"/>
        <v>audio</v>
      </c>
    </row>
    <row r="1065" spans="1:20" ht="60" x14ac:dyDescent="0.25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s="12">
        <f t="shared" si="96"/>
        <v>42583.030810185184</v>
      </c>
      <c r="L1065" s="12">
        <f t="shared" si="97"/>
        <v>42613.030810185184</v>
      </c>
      <c r="M1065" t="b">
        <v>0</v>
      </c>
      <c r="N1065">
        <v>0</v>
      </c>
      <c r="O1065" t="b">
        <v>0</v>
      </c>
      <c r="P1065" t="s">
        <v>8281</v>
      </c>
      <c r="Q1065" s="5">
        <f t="shared" si="98"/>
        <v>0</v>
      </c>
      <c r="R1065" s="6" t="e">
        <f t="shared" si="99"/>
        <v>#DIV/0!</v>
      </c>
      <c r="S1065" t="str">
        <f t="shared" si="100"/>
        <v>journalism</v>
      </c>
      <c r="T1065" t="str">
        <f t="shared" si="101"/>
        <v>audio</v>
      </c>
    </row>
    <row r="1066" spans="1:20" ht="60" x14ac:dyDescent="0.25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s="12">
        <f t="shared" si="96"/>
        <v>41417.228043981479</v>
      </c>
      <c r="L1066" s="12">
        <f t="shared" si="97"/>
        <v>41462.228043981479</v>
      </c>
      <c r="M1066" t="b">
        <v>0</v>
      </c>
      <c r="N1066">
        <v>123</v>
      </c>
      <c r="O1066" t="b">
        <v>0</v>
      </c>
      <c r="P1066" t="s">
        <v>8282</v>
      </c>
      <c r="Q1066" s="5">
        <f t="shared" si="98"/>
        <v>8.9744444444444446E-2</v>
      </c>
      <c r="R1066" s="6">
        <f t="shared" si="99"/>
        <v>65.666666666666671</v>
      </c>
      <c r="S1066" t="str">
        <f t="shared" si="100"/>
        <v>games</v>
      </c>
      <c r="T1066" t="str">
        <f t="shared" si="101"/>
        <v>video games</v>
      </c>
    </row>
    <row r="1067" spans="1:20" ht="60" x14ac:dyDescent="0.25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s="12">
        <f t="shared" si="96"/>
        <v>41661.381041666667</v>
      </c>
      <c r="L1067" s="12">
        <f t="shared" si="97"/>
        <v>41689.381041666667</v>
      </c>
      <c r="M1067" t="b">
        <v>0</v>
      </c>
      <c r="N1067">
        <v>5</v>
      </c>
      <c r="O1067" t="b">
        <v>0</v>
      </c>
      <c r="P1067" t="s">
        <v>8282</v>
      </c>
      <c r="Q1067" s="5">
        <f t="shared" si="98"/>
        <v>2.7E-2</v>
      </c>
      <c r="R1067" s="6">
        <f t="shared" si="99"/>
        <v>16.2</v>
      </c>
      <c r="S1067" t="str">
        <f t="shared" si="100"/>
        <v>games</v>
      </c>
      <c r="T1067" t="str">
        <f t="shared" si="101"/>
        <v>video games</v>
      </c>
    </row>
    <row r="1068" spans="1:20" ht="45" x14ac:dyDescent="0.25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s="12">
        <f t="shared" si="96"/>
        <v>41445.962754629632</v>
      </c>
      <c r="L1068" s="12">
        <f t="shared" si="97"/>
        <v>41490.962754629632</v>
      </c>
      <c r="M1068" t="b">
        <v>0</v>
      </c>
      <c r="N1068">
        <v>148</v>
      </c>
      <c r="O1068" t="b">
        <v>0</v>
      </c>
      <c r="P1068" t="s">
        <v>8282</v>
      </c>
      <c r="Q1068" s="5">
        <f t="shared" si="98"/>
        <v>3.3673333333333333E-2</v>
      </c>
      <c r="R1068" s="6">
        <f t="shared" si="99"/>
        <v>34.128378378378379</v>
      </c>
      <c r="S1068" t="str">
        <f t="shared" si="100"/>
        <v>games</v>
      </c>
      <c r="T1068" t="str">
        <f t="shared" si="101"/>
        <v>video games</v>
      </c>
    </row>
    <row r="1069" spans="1:20" ht="60" x14ac:dyDescent="0.25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s="12">
        <f t="shared" si="96"/>
        <v>41599.855682870373</v>
      </c>
      <c r="L1069" s="12">
        <f t="shared" si="97"/>
        <v>41629.855682870373</v>
      </c>
      <c r="M1069" t="b">
        <v>0</v>
      </c>
      <c r="N1069">
        <v>10</v>
      </c>
      <c r="O1069" t="b">
        <v>0</v>
      </c>
      <c r="P1069" t="s">
        <v>8282</v>
      </c>
      <c r="Q1069" s="5">
        <f t="shared" si="98"/>
        <v>0.26</v>
      </c>
      <c r="R1069" s="6">
        <f t="shared" si="99"/>
        <v>13</v>
      </c>
      <c r="S1069" t="str">
        <f t="shared" si="100"/>
        <v>games</v>
      </c>
      <c r="T1069" t="str">
        <f t="shared" si="101"/>
        <v>video games</v>
      </c>
    </row>
    <row r="1070" spans="1:20" ht="60" x14ac:dyDescent="0.25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s="12">
        <f t="shared" si="96"/>
        <v>42440.371111111104</v>
      </c>
      <c r="L1070" s="12">
        <f t="shared" si="97"/>
        <v>42470.329444444447</v>
      </c>
      <c r="M1070" t="b">
        <v>0</v>
      </c>
      <c r="N1070">
        <v>4</v>
      </c>
      <c r="O1070" t="b">
        <v>0</v>
      </c>
      <c r="P1070" t="s">
        <v>8282</v>
      </c>
      <c r="Q1070" s="5">
        <f t="shared" si="98"/>
        <v>1.5E-3</v>
      </c>
      <c r="R1070" s="6">
        <f t="shared" si="99"/>
        <v>11.25</v>
      </c>
      <c r="S1070" t="str">
        <f t="shared" si="100"/>
        <v>games</v>
      </c>
      <c r="T1070" t="str">
        <f t="shared" si="101"/>
        <v>video games</v>
      </c>
    </row>
    <row r="1071" spans="1:20" ht="45" x14ac:dyDescent="0.25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s="12">
        <f t="shared" si="96"/>
        <v>41572.229849537034</v>
      </c>
      <c r="L1071" s="12">
        <f t="shared" si="97"/>
        <v>41604.271516203706</v>
      </c>
      <c r="M1071" t="b">
        <v>0</v>
      </c>
      <c r="N1071">
        <v>21</v>
      </c>
      <c r="O1071" t="b">
        <v>0</v>
      </c>
      <c r="P1071" t="s">
        <v>8282</v>
      </c>
      <c r="Q1071" s="5">
        <f t="shared" si="98"/>
        <v>0.38636363636363635</v>
      </c>
      <c r="R1071" s="6">
        <f t="shared" si="99"/>
        <v>40.476190476190474</v>
      </c>
      <c r="S1071" t="str">
        <f t="shared" si="100"/>
        <v>games</v>
      </c>
      <c r="T1071" t="str">
        <f t="shared" si="101"/>
        <v>video games</v>
      </c>
    </row>
    <row r="1072" spans="1:20" ht="45" x14ac:dyDescent="0.25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s="12">
        <f t="shared" si="96"/>
        <v>41163.011828703704</v>
      </c>
      <c r="L1072" s="12">
        <f t="shared" si="97"/>
        <v>41183.011828703704</v>
      </c>
      <c r="M1072" t="b">
        <v>0</v>
      </c>
      <c r="N1072">
        <v>2</v>
      </c>
      <c r="O1072" t="b">
        <v>0</v>
      </c>
      <c r="P1072" t="s">
        <v>8282</v>
      </c>
      <c r="Q1072" s="5">
        <f t="shared" si="98"/>
        <v>7.0000000000000001E-3</v>
      </c>
      <c r="R1072" s="6">
        <f t="shared" si="99"/>
        <v>35</v>
      </c>
      <c r="S1072" t="str">
        <f t="shared" si="100"/>
        <v>games</v>
      </c>
      <c r="T1072" t="str">
        <f t="shared" si="101"/>
        <v>video games</v>
      </c>
    </row>
    <row r="1073" spans="1:20" ht="60" x14ac:dyDescent="0.25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s="12">
        <f t="shared" si="96"/>
        <v>42295.753391203703</v>
      </c>
      <c r="L1073" s="12">
        <f t="shared" si="97"/>
        <v>42325.795057870375</v>
      </c>
      <c r="M1073" t="b">
        <v>0</v>
      </c>
      <c r="N1073">
        <v>0</v>
      </c>
      <c r="O1073" t="b">
        <v>0</v>
      </c>
      <c r="P1073" t="s">
        <v>8282</v>
      </c>
      <c r="Q1073" s="5">
        <f t="shared" si="98"/>
        <v>0</v>
      </c>
      <c r="R1073" s="6" t="e">
        <f t="shared" si="99"/>
        <v>#DIV/0!</v>
      </c>
      <c r="S1073" t="str">
        <f t="shared" si="100"/>
        <v>games</v>
      </c>
      <c r="T1073" t="str">
        <f t="shared" si="101"/>
        <v>video games</v>
      </c>
    </row>
    <row r="1074" spans="1:20" ht="60" x14ac:dyDescent="0.25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s="12">
        <f t="shared" si="96"/>
        <v>41645.832141203704</v>
      </c>
      <c r="L1074" s="12">
        <f t="shared" si="97"/>
        <v>41675.832141203704</v>
      </c>
      <c r="M1074" t="b">
        <v>0</v>
      </c>
      <c r="N1074">
        <v>4</v>
      </c>
      <c r="O1074" t="b">
        <v>0</v>
      </c>
      <c r="P1074" t="s">
        <v>8282</v>
      </c>
      <c r="Q1074" s="5">
        <f t="shared" si="98"/>
        <v>6.8000000000000005E-4</v>
      </c>
      <c r="R1074" s="6">
        <f t="shared" si="99"/>
        <v>12.75</v>
      </c>
      <c r="S1074" t="str">
        <f t="shared" si="100"/>
        <v>games</v>
      </c>
      <c r="T1074" t="str">
        <f t="shared" si="101"/>
        <v>video games</v>
      </c>
    </row>
    <row r="1075" spans="1:20" ht="45" x14ac:dyDescent="0.25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s="12">
        <f t="shared" si="96"/>
        <v>40802.964594907404</v>
      </c>
      <c r="L1075" s="12">
        <f t="shared" si="97"/>
        <v>40832.964594907404</v>
      </c>
      <c r="M1075" t="b">
        <v>0</v>
      </c>
      <c r="N1075">
        <v>1</v>
      </c>
      <c r="O1075" t="b">
        <v>0</v>
      </c>
      <c r="P1075" t="s">
        <v>8282</v>
      </c>
      <c r="Q1075" s="5">
        <f t="shared" si="98"/>
        <v>1.3333333333333334E-2</v>
      </c>
      <c r="R1075" s="6">
        <f t="shared" si="99"/>
        <v>10</v>
      </c>
      <c r="S1075" t="str">
        <f t="shared" si="100"/>
        <v>games</v>
      </c>
      <c r="T1075" t="str">
        <f t="shared" si="101"/>
        <v>video games</v>
      </c>
    </row>
    <row r="1076" spans="1:20" ht="60" x14ac:dyDescent="0.25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s="12">
        <f t="shared" si="96"/>
        <v>41613.172974537039</v>
      </c>
      <c r="L1076" s="12">
        <f t="shared" si="97"/>
        <v>41643.172974537039</v>
      </c>
      <c r="M1076" t="b">
        <v>0</v>
      </c>
      <c r="N1076">
        <v>30</v>
      </c>
      <c r="O1076" t="b">
        <v>0</v>
      </c>
      <c r="P1076" t="s">
        <v>8282</v>
      </c>
      <c r="Q1076" s="5">
        <f t="shared" si="98"/>
        <v>6.3092592592592589E-2</v>
      </c>
      <c r="R1076" s="6">
        <f t="shared" si="99"/>
        <v>113.56666666666666</v>
      </c>
      <c r="S1076" t="str">
        <f t="shared" si="100"/>
        <v>games</v>
      </c>
      <c r="T1076" t="str">
        <f t="shared" si="101"/>
        <v>video games</v>
      </c>
    </row>
    <row r="1077" spans="1:20" ht="45" x14ac:dyDescent="0.25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s="12">
        <f t="shared" si="96"/>
        <v>41005.904120370367</v>
      </c>
      <c r="L1077" s="12">
        <f t="shared" si="97"/>
        <v>41035.904120370367</v>
      </c>
      <c r="M1077" t="b">
        <v>0</v>
      </c>
      <c r="N1077">
        <v>3</v>
      </c>
      <c r="O1077" t="b">
        <v>0</v>
      </c>
      <c r="P1077" t="s">
        <v>8282</v>
      </c>
      <c r="Q1077" s="5">
        <f t="shared" si="98"/>
        <v>4.4999999999999998E-2</v>
      </c>
      <c r="R1077" s="6">
        <f t="shared" si="99"/>
        <v>15</v>
      </c>
      <c r="S1077" t="str">
        <f t="shared" si="100"/>
        <v>games</v>
      </c>
      <c r="T1077" t="str">
        <f t="shared" si="101"/>
        <v>video games</v>
      </c>
    </row>
    <row r="1078" spans="1:20" ht="45" x14ac:dyDescent="0.25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s="12">
        <f t="shared" si="96"/>
        <v>41838.377893518518</v>
      </c>
      <c r="L1078" s="12">
        <f t="shared" si="97"/>
        <v>41893.377893518518</v>
      </c>
      <c r="M1078" t="b">
        <v>0</v>
      </c>
      <c r="N1078">
        <v>975</v>
      </c>
      <c r="O1078" t="b">
        <v>0</v>
      </c>
      <c r="P1078" t="s">
        <v>8282</v>
      </c>
      <c r="Q1078" s="5">
        <f t="shared" si="98"/>
        <v>0.62765333333333329</v>
      </c>
      <c r="R1078" s="6">
        <f t="shared" si="99"/>
        <v>48.281025641025643</v>
      </c>
      <c r="S1078" t="str">
        <f t="shared" si="100"/>
        <v>games</v>
      </c>
      <c r="T1078" t="str">
        <f t="shared" si="101"/>
        <v>video games</v>
      </c>
    </row>
    <row r="1079" spans="1:20" ht="45" x14ac:dyDescent="0.25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s="12">
        <f t="shared" si="96"/>
        <v>42353.16679398148</v>
      </c>
      <c r="L1079" s="12">
        <f t="shared" si="97"/>
        <v>42383.16679398148</v>
      </c>
      <c r="M1079" t="b">
        <v>0</v>
      </c>
      <c r="N1079">
        <v>167</v>
      </c>
      <c r="O1079" t="b">
        <v>0</v>
      </c>
      <c r="P1079" t="s">
        <v>8282</v>
      </c>
      <c r="Q1079" s="5">
        <f t="shared" si="98"/>
        <v>0.29376000000000002</v>
      </c>
      <c r="R1079" s="6">
        <f t="shared" si="99"/>
        <v>43.976047904191617</v>
      </c>
      <c r="S1079" t="str">
        <f t="shared" si="100"/>
        <v>games</v>
      </c>
      <c r="T1079" t="str">
        <f t="shared" si="101"/>
        <v>video games</v>
      </c>
    </row>
    <row r="1080" spans="1:20" ht="60" x14ac:dyDescent="0.25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s="12">
        <f t="shared" si="96"/>
        <v>40701.195844907408</v>
      </c>
      <c r="L1080" s="12">
        <f t="shared" si="97"/>
        <v>40746.195844907408</v>
      </c>
      <c r="M1080" t="b">
        <v>0</v>
      </c>
      <c r="N1080">
        <v>5</v>
      </c>
      <c r="O1080" t="b">
        <v>0</v>
      </c>
      <c r="P1080" t="s">
        <v>8282</v>
      </c>
      <c r="Q1080" s="5">
        <f t="shared" si="98"/>
        <v>7.4999999999999997E-2</v>
      </c>
      <c r="R1080" s="6">
        <f t="shared" si="99"/>
        <v>9</v>
      </c>
      <c r="S1080" t="str">
        <f t="shared" si="100"/>
        <v>games</v>
      </c>
      <c r="T1080" t="str">
        <f t="shared" si="101"/>
        <v>video games</v>
      </c>
    </row>
    <row r="1081" spans="1:20" ht="60" x14ac:dyDescent="0.25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s="12">
        <f t="shared" si="96"/>
        <v>42479.566388888896</v>
      </c>
      <c r="L1081" s="12">
        <f t="shared" si="97"/>
        <v>42504.566388888896</v>
      </c>
      <c r="M1081" t="b">
        <v>0</v>
      </c>
      <c r="N1081">
        <v>18</v>
      </c>
      <c r="O1081" t="b">
        <v>0</v>
      </c>
      <c r="P1081" t="s">
        <v>8282</v>
      </c>
      <c r="Q1081" s="5">
        <f t="shared" si="98"/>
        <v>2.6076923076923077E-2</v>
      </c>
      <c r="R1081" s="6">
        <f t="shared" si="99"/>
        <v>37.666666666666664</v>
      </c>
      <c r="S1081" t="str">
        <f t="shared" si="100"/>
        <v>games</v>
      </c>
      <c r="T1081" t="str">
        <f t="shared" si="101"/>
        <v>video games</v>
      </c>
    </row>
    <row r="1082" spans="1:20" ht="45" x14ac:dyDescent="0.25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s="12">
        <f t="shared" si="96"/>
        <v>41740.138113425928</v>
      </c>
      <c r="L1082" s="12">
        <f t="shared" si="97"/>
        <v>41770.138113425928</v>
      </c>
      <c r="M1082" t="b">
        <v>0</v>
      </c>
      <c r="N1082">
        <v>98</v>
      </c>
      <c r="O1082" t="b">
        <v>0</v>
      </c>
      <c r="P1082" t="s">
        <v>8282</v>
      </c>
      <c r="Q1082" s="5">
        <f t="shared" si="98"/>
        <v>9.1050000000000006E-2</v>
      </c>
      <c r="R1082" s="6">
        <f t="shared" si="99"/>
        <v>18.581632653061224</v>
      </c>
      <c r="S1082" t="str">
        <f t="shared" si="100"/>
        <v>games</v>
      </c>
      <c r="T1082" t="str">
        <f t="shared" si="101"/>
        <v>video games</v>
      </c>
    </row>
    <row r="1083" spans="1:20" ht="45" x14ac:dyDescent="0.25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s="12">
        <f t="shared" si="96"/>
        <v>42002.926990740743</v>
      </c>
      <c r="L1083" s="12">
        <f t="shared" si="97"/>
        <v>42032.926990740743</v>
      </c>
      <c r="M1083" t="b">
        <v>0</v>
      </c>
      <c r="N1083">
        <v>4</v>
      </c>
      <c r="O1083" t="b">
        <v>0</v>
      </c>
      <c r="P1083" t="s">
        <v>8282</v>
      </c>
      <c r="Q1083" s="5">
        <f t="shared" si="98"/>
        <v>1.7647058823529413E-4</v>
      </c>
      <c r="R1083" s="6">
        <f t="shared" si="99"/>
        <v>3</v>
      </c>
      <c r="S1083" t="str">
        <f t="shared" si="100"/>
        <v>games</v>
      </c>
      <c r="T1083" t="str">
        <f t="shared" si="101"/>
        <v>video games</v>
      </c>
    </row>
    <row r="1084" spans="1:20" ht="45" x14ac:dyDescent="0.25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s="12">
        <f t="shared" si="96"/>
        <v>41101.906111111115</v>
      </c>
      <c r="L1084" s="12">
        <f t="shared" si="97"/>
        <v>41131.906111111115</v>
      </c>
      <c r="M1084" t="b">
        <v>0</v>
      </c>
      <c r="N1084">
        <v>3</v>
      </c>
      <c r="O1084" t="b">
        <v>0</v>
      </c>
      <c r="P1084" t="s">
        <v>8282</v>
      </c>
      <c r="Q1084" s="5">
        <f t="shared" si="98"/>
        <v>5.5999999999999999E-3</v>
      </c>
      <c r="R1084" s="6">
        <f t="shared" si="99"/>
        <v>18.666666666666668</v>
      </c>
      <c r="S1084" t="str">
        <f t="shared" si="100"/>
        <v>games</v>
      </c>
      <c r="T1084" t="str">
        <f t="shared" si="101"/>
        <v>video games</v>
      </c>
    </row>
    <row r="1085" spans="1:20" ht="60" x14ac:dyDescent="0.25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s="12">
        <f t="shared" si="96"/>
        <v>41793.659525462965</v>
      </c>
      <c r="L1085" s="12">
        <f t="shared" si="97"/>
        <v>41853.659525462965</v>
      </c>
      <c r="M1085" t="b">
        <v>0</v>
      </c>
      <c r="N1085">
        <v>1</v>
      </c>
      <c r="O1085" t="b">
        <v>0</v>
      </c>
      <c r="P1085" t="s">
        <v>8282</v>
      </c>
      <c r="Q1085" s="5">
        <f t="shared" si="98"/>
        <v>8.2000000000000007E-3</v>
      </c>
      <c r="R1085" s="6">
        <f t="shared" si="99"/>
        <v>410</v>
      </c>
      <c r="S1085" t="str">
        <f t="shared" si="100"/>
        <v>games</v>
      </c>
      <c r="T1085" t="str">
        <f t="shared" si="101"/>
        <v>video games</v>
      </c>
    </row>
    <row r="1086" spans="1:20" x14ac:dyDescent="0.25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s="12">
        <f t="shared" si="96"/>
        <v>41829.912083333329</v>
      </c>
      <c r="L1086" s="12">
        <f t="shared" si="97"/>
        <v>41859.912083333329</v>
      </c>
      <c r="M1086" t="b">
        <v>0</v>
      </c>
      <c r="N1086">
        <v>0</v>
      </c>
      <c r="O1086" t="b">
        <v>0</v>
      </c>
      <c r="P1086" t="s">
        <v>8282</v>
      </c>
      <c r="Q1086" s="5">
        <f t="shared" si="98"/>
        <v>0</v>
      </c>
      <c r="R1086" s="6" t="e">
        <f t="shared" si="99"/>
        <v>#DIV/0!</v>
      </c>
      <c r="S1086" t="str">
        <f t="shared" si="100"/>
        <v>games</v>
      </c>
      <c r="T1086" t="str">
        <f t="shared" si="101"/>
        <v>video games</v>
      </c>
    </row>
    <row r="1087" spans="1:20" ht="45" x14ac:dyDescent="0.25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s="12">
        <f t="shared" si="96"/>
        <v>42413.671006944445</v>
      </c>
      <c r="L1087" s="12">
        <f t="shared" si="97"/>
        <v>42443.629340277781</v>
      </c>
      <c r="M1087" t="b">
        <v>0</v>
      </c>
      <c r="N1087">
        <v>9</v>
      </c>
      <c r="O1087" t="b">
        <v>0</v>
      </c>
      <c r="P1087" t="s">
        <v>8282</v>
      </c>
      <c r="Q1087" s="5">
        <f t="shared" si="98"/>
        <v>3.4200000000000001E-2</v>
      </c>
      <c r="R1087" s="6">
        <f t="shared" si="99"/>
        <v>114</v>
      </c>
      <c r="S1087" t="str">
        <f t="shared" si="100"/>
        <v>games</v>
      </c>
      <c r="T1087" t="str">
        <f t="shared" si="101"/>
        <v>video games</v>
      </c>
    </row>
    <row r="1088" spans="1:20" x14ac:dyDescent="0.25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s="12">
        <f t="shared" si="96"/>
        <v>41845.866793981484</v>
      </c>
      <c r="L1088" s="12">
        <f t="shared" si="97"/>
        <v>41875.866793981484</v>
      </c>
      <c r="M1088" t="b">
        <v>0</v>
      </c>
      <c r="N1088">
        <v>2</v>
      </c>
      <c r="O1088" t="b">
        <v>0</v>
      </c>
      <c r="P1088" t="s">
        <v>8282</v>
      </c>
      <c r="Q1088" s="5">
        <f t="shared" si="98"/>
        <v>8.3333333333333339E-4</v>
      </c>
      <c r="R1088" s="6">
        <f t="shared" si="99"/>
        <v>7.5</v>
      </c>
      <c r="S1088" t="str">
        <f t="shared" si="100"/>
        <v>games</v>
      </c>
      <c r="T1088" t="str">
        <f t="shared" si="101"/>
        <v>video games</v>
      </c>
    </row>
    <row r="1089" spans="1:20" ht="60" x14ac:dyDescent="0.25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s="12">
        <f t="shared" si="96"/>
        <v>41775.713969907411</v>
      </c>
      <c r="L1089" s="12">
        <f t="shared" si="97"/>
        <v>41805.713969907411</v>
      </c>
      <c r="M1089" t="b">
        <v>0</v>
      </c>
      <c r="N1089">
        <v>0</v>
      </c>
      <c r="O1089" t="b">
        <v>0</v>
      </c>
      <c r="P1089" t="s">
        <v>8282</v>
      </c>
      <c r="Q1089" s="5">
        <f t="shared" si="98"/>
        <v>0</v>
      </c>
      <c r="R1089" s="6" t="e">
        <f t="shared" si="99"/>
        <v>#DIV/0!</v>
      </c>
      <c r="S1089" t="str">
        <f t="shared" si="100"/>
        <v>games</v>
      </c>
      <c r="T1089" t="str">
        <f t="shared" si="101"/>
        <v>video games</v>
      </c>
    </row>
    <row r="1090" spans="1:20" ht="45" x14ac:dyDescent="0.25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s="12">
        <f t="shared" ref="K1090:K1153" si="102">(((J1090/60)/60)/24)+DATE(1970,1,1)</f>
        <v>41723.799386574072</v>
      </c>
      <c r="L1090" s="12">
        <f t="shared" ref="L1090:L1153" si="103">(((I1090/60)/60)/24)+DATE(1970,1,1)</f>
        <v>41753.799386574072</v>
      </c>
      <c r="M1090" t="b">
        <v>0</v>
      </c>
      <c r="N1090">
        <v>147</v>
      </c>
      <c r="O1090" t="b">
        <v>0</v>
      </c>
      <c r="P1090" t="s">
        <v>8282</v>
      </c>
      <c r="Q1090" s="5">
        <f t="shared" ref="Q1090:Q1153" si="104">E1090/D1090</f>
        <v>0.14182977777777778</v>
      </c>
      <c r="R1090" s="6">
        <f t="shared" ref="R1090:R1153" si="105">E1090/N1090</f>
        <v>43.41727891156463</v>
      </c>
      <c r="S1090" t="str">
        <f t="shared" ref="S1090:S1153" si="106">LEFT(P1090,FIND("/",P1090,1)-1)</f>
        <v>games</v>
      </c>
      <c r="T1090" t="str">
        <f t="shared" ref="T1090:T1153" si="107">MID(P1090,FIND("/",P1090,1)+1,LEN(P1089))</f>
        <v>video games</v>
      </c>
    </row>
    <row r="1091" spans="1:20" ht="30" x14ac:dyDescent="0.25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s="12">
        <f t="shared" si="102"/>
        <v>42151.189525462964</v>
      </c>
      <c r="L1091" s="12">
        <f t="shared" si="103"/>
        <v>42181.189525462964</v>
      </c>
      <c r="M1091" t="b">
        <v>0</v>
      </c>
      <c r="N1091">
        <v>49</v>
      </c>
      <c r="O1091" t="b">
        <v>0</v>
      </c>
      <c r="P1091" t="s">
        <v>8282</v>
      </c>
      <c r="Q1091" s="5">
        <f t="shared" si="104"/>
        <v>7.8266666666666665E-2</v>
      </c>
      <c r="R1091" s="6">
        <f t="shared" si="105"/>
        <v>23.959183673469386</v>
      </c>
      <c r="S1091" t="str">
        <f t="shared" si="106"/>
        <v>games</v>
      </c>
      <c r="T1091" t="str">
        <f t="shared" si="107"/>
        <v>video games</v>
      </c>
    </row>
    <row r="1092" spans="1:20" ht="60" x14ac:dyDescent="0.25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s="12">
        <f t="shared" si="102"/>
        <v>42123.185798611114</v>
      </c>
      <c r="L1092" s="12">
        <f t="shared" si="103"/>
        <v>42153.185798611114</v>
      </c>
      <c r="M1092" t="b">
        <v>0</v>
      </c>
      <c r="N1092">
        <v>1</v>
      </c>
      <c r="O1092" t="b">
        <v>0</v>
      </c>
      <c r="P1092" t="s">
        <v>8282</v>
      </c>
      <c r="Q1092" s="5">
        <f t="shared" si="104"/>
        <v>3.8464497269020693E-4</v>
      </c>
      <c r="R1092" s="6">
        <f t="shared" si="105"/>
        <v>5</v>
      </c>
      <c r="S1092" t="str">
        <f t="shared" si="106"/>
        <v>games</v>
      </c>
      <c r="T1092" t="str">
        <f t="shared" si="107"/>
        <v>video games</v>
      </c>
    </row>
    <row r="1093" spans="1:20" ht="60" x14ac:dyDescent="0.25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s="12">
        <f t="shared" si="102"/>
        <v>42440.820277777777</v>
      </c>
      <c r="L1093" s="12">
        <f t="shared" si="103"/>
        <v>42470.778611111105</v>
      </c>
      <c r="M1093" t="b">
        <v>0</v>
      </c>
      <c r="N1093">
        <v>2</v>
      </c>
      <c r="O1093" t="b">
        <v>0</v>
      </c>
      <c r="P1093" t="s">
        <v>8282</v>
      </c>
      <c r="Q1093" s="5">
        <f t="shared" si="104"/>
        <v>0.125</v>
      </c>
      <c r="R1093" s="6">
        <f t="shared" si="105"/>
        <v>12.5</v>
      </c>
      <c r="S1093" t="str">
        <f t="shared" si="106"/>
        <v>games</v>
      </c>
      <c r="T1093" t="str">
        <f t="shared" si="107"/>
        <v>video games</v>
      </c>
    </row>
    <row r="1094" spans="1:20" ht="60" x14ac:dyDescent="0.25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s="12">
        <f t="shared" si="102"/>
        <v>41250.025902777779</v>
      </c>
      <c r="L1094" s="12">
        <f t="shared" si="103"/>
        <v>41280.025902777779</v>
      </c>
      <c r="M1094" t="b">
        <v>0</v>
      </c>
      <c r="N1094">
        <v>7</v>
      </c>
      <c r="O1094" t="b">
        <v>0</v>
      </c>
      <c r="P1094" t="s">
        <v>8282</v>
      </c>
      <c r="Q1094" s="5">
        <f t="shared" si="104"/>
        <v>1.0500000000000001E-2</v>
      </c>
      <c r="R1094" s="6">
        <f t="shared" si="105"/>
        <v>3</v>
      </c>
      <c r="S1094" t="str">
        <f t="shared" si="106"/>
        <v>games</v>
      </c>
      <c r="T1094" t="str">
        <f t="shared" si="107"/>
        <v>video games</v>
      </c>
    </row>
    <row r="1095" spans="1:20" ht="45" x14ac:dyDescent="0.25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s="12">
        <f t="shared" si="102"/>
        <v>42396.973807870367</v>
      </c>
      <c r="L1095" s="12">
        <f t="shared" si="103"/>
        <v>42411.973807870367</v>
      </c>
      <c r="M1095" t="b">
        <v>0</v>
      </c>
      <c r="N1095">
        <v>4</v>
      </c>
      <c r="O1095" t="b">
        <v>0</v>
      </c>
      <c r="P1095" t="s">
        <v>8282</v>
      </c>
      <c r="Q1095" s="5">
        <f t="shared" si="104"/>
        <v>0.14083333333333334</v>
      </c>
      <c r="R1095" s="6">
        <f t="shared" si="105"/>
        <v>10.5625</v>
      </c>
      <c r="S1095" t="str">
        <f t="shared" si="106"/>
        <v>games</v>
      </c>
      <c r="T1095" t="str">
        <f t="shared" si="107"/>
        <v>video games</v>
      </c>
    </row>
    <row r="1096" spans="1:20" ht="60" x14ac:dyDescent="0.25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s="12">
        <f t="shared" si="102"/>
        <v>40795.713344907403</v>
      </c>
      <c r="L1096" s="12">
        <f t="shared" si="103"/>
        <v>40825.713344907403</v>
      </c>
      <c r="M1096" t="b">
        <v>0</v>
      </c>
      <c r="N1096">
        <v>27</v>
      </c>
      <c r="O1096" t="b">
        <v>0</v>
      </c>
      <c r="P1096" t="s">
        <v>8282</v>
      </c>
      <c r="Q1096" s="5">
        <f t="shared" si="104"/>
        <v>0.18300055555555556</v>
      </c>
      <c r="R1096" s="6">
        <f t="shared" si="105"/>
        <v>122.00037037037038</v>
      </c>
      <c r="S1096" t="str">
        <f t="shared" si="106"/>
        <v>games</v>
      </c>
      <c r="T1096" t="str">
        <f t="shared" si="107"/>
        <v>video games</v>
      </c>
    </row>
    <row r="1097" spans="1:20" ht="60" x14ac:dyDescent="0.25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s="12">
        <f t="shared" si="102"/>
        <v>41486.537268518521</v>
      </c>
      <c r="L1097" s="12">
        <f t="shared" si="103"/>
        <v>41516.537268518521</v>
      </c>
      <c r="M1097" t="b">
        <v>0</v>
      </c>
      <c r="N1097">
        <v>94</v>
      </c>
      <c r="O1097" t="b">
        <v>0</v>
      </c>
      <c r="P1097" t="s">
        <v>8282</v>
      </c>
      <c r="Q1097" s="5">
        <f t="shared" si="104"/>
        <v>5.0347999999999997E-2</v>
      </c>
      <c r="R1097" s="6">
        <f t="shared" si="105"/>
        <v>267.80851063829789</v>
      </c>
      <c r="S1097" t="str">
        <f t="shared" si="106"/>
        <v>games</v>
      </c>
      <c r="T1097" t="str">
        <f t="shared" si="107"/>
        <v>video games</v>
      </c>
    </row>
    <row r="1098" spans="1:20" ht="60" x14ac:dyDescent="0.25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s="12">
        <f t="shared" si="102"/>
        <v>41885.51798611111</v>
      </c>
      <c r="L1098" s="12">
        <f t="shared" si="103"/>
        <v>41916.145833333336</v>
      </c>
      <c r="M1098" t="b">
        <v>0</v>
      </c>
      <c r="N1098">
        <v>29</v>
      </c>
      <c r="O1098" t="b">
        <v>0</v>
      </c>
      <c r="P1098" t="s">
        <v>8282</v>
      </c>
      <c r="Q1098" s="5">
        <f t="shared" si="104"/>
        <v>0.17933333333333334</v>
      </c>
      <c r="R1098" s="6">
        <f t="shared" si="105"/>
        <v>74.206896551724142</v>
      </c>
      <c r="S1098" t="str">
        <f t="shared" si="106"/>
        <v>games</v>
      </c>
      <c r="T1098" t="str">
        <f t="shared" si="107"/>
        <v>video games</v>
      </c>
    </row>
    <row r="1099" spans="1:20" ht="45" x14ac:dyDescent="0.25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s="12">
        <f t="shared" si="102"/>
        <v>41660.792557870373</v>
      </c>
      <c r="L1099" s="12">
        <f t="shared" si="103"/>
        <v>41700.792557870373</v>
      </c>
      <c r="M1099" t="b">
        <v>0</v>
      </c>
      <c r="N1099">
        <v>7</v>
      </c>
      <c r="O1099" t="b">
        <v>0</v>
      </c>
      <c r="P1099" t="s">
        <v>8282</v>
      </c>
      <c r="Q1099" s="5">
        <f t="shared" si="104"/>
        <v>4.6999999999999999E-4</v>
      </c>
      <c r="R1099" s="6">
        <f t="shared" si="105"/>
        <v>6.7142857142857144</v>
      </c>
      <c r="S1099" t="str">
        <f t="shared" si="106"/>
        <v>games</v>
      </c>
      <c r="T1099" t="str">
        <f t="shared" si="107"/>
        <v>video games</v>
      </c>
    </row>
    <row r="1100" spans="1:20" ht="30" x14ac:dyDescent="0.25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s="12">
        <f t="shared" si="102"/>
        <v>41712.762673611112</v>
      </c>
      <c r="L1100" s="12">
        <f t="shared" si="103"/>
        <v>41742.762673611112</v>
      </c>
      <c r="M1100" t="b">
        <v>0</v>
      </c>
      <c r="N1100">
        <v>22</v>
      </c>
      <c r="O1100" t="b">
        <v>0</v>
      </c>
      <c r="P1100" t="s">
        <v>8282</v>
      </c>
      <c r="Q1100" s="5">
        <f t="shared" si="104"/>
        <v>7.2120000000000004E-2</v>
      </c>
      <c r="R1100" s="6">
        <f t="shared" si="105"/>
        <v>81.954545454545453</v>
      </c>
      <c r="S1100" t="str">
        <f t="shared" si="106"/>
        <v>games</v>
      </c>
      <c r="T1100" t="str">
        <f t="shared" si="107"/>
        <v>video games</v>
      </c>
    </row>
    <row r="1101" spans="1:20" ht="60" x14ac:dyDescent="0.25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s="12">
        <f t="shared" si="102"/>
        <v>42107.836435185185</v>
      </c>
      <c r="L1101" s="12">
        <f t="shared" si="103"/>
        <v>42137.836435185185</v>
      </c>
      <c r="M1101" t="b">
        <v>0</v>
      </c>
      <c r="N1101">
        <v>1</v>
      </c>
      <c r="O1101" t="b">
        <v>0</v>
      </c>
      <c r="P1101" t="s">
        <v>8282</v>
      </c>
      <c r="Q1101" s="5">
        <f t="shared" si="104"/>
        <v>5.0000000000000001E-3</v>
      </c>
      <c r="R1101" s="6">
        <f t="shared" si="105"/>
        <v>25</v>
      </c>
      <c r="S1101" t="str">
        <f t="shared" si="106"/>
        <v>games</v>
      </c>
      <c r="T1101" t="str">
        <f t="shared" si="107"/>
        <v>video games</v>
      </c>
    </row>
    <row r="1102" spans="1:20" ht="45" x14ac:dyDescent="0.25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s="12">
        <f t="shared" si="102"/>
        <v>42384.110775462963</v>
      </c>
      <c r="L1102" s="12">
        <f t="shared" si="103"/>
        <v>42414.110775462963</v>
      </c>
      <c r="M1102" t="b">
        <v>0</v>
      </c>
      <c r="N1102">
        <v>10</v>
      </c>
      <c r="O1102" t="b">
        <v>0</v>
      </c>
      <c r="P1102" t="s">
        <v>8282</v>
      </c>
      <c r="Q1102" s="5">
        <f t="shared" si="104"/>
        <v>2.5000000000000001E-2</v>
      </c>
      <c r="R1102" s="6">
        <f t="shared" si="105"/>
        <v>10</v>
      </c>
      <c r="S1102" t="str">
        <f t="shared" si="106"/>
        <v>games</v>
      </c>
      <c r="T1102" t="str">
        <f t="shared" si="107"/>
        <v>video games</v>
      </c>
    </row>
    <row r="1103" spans="1:20" ht="45" x14ac:dyDescent="0.25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s="12">
        <f t="shared" si="102"/>
        <v>42538.77243055556</v>
      </c>
      <c r="L1103" s="12">
        <f t="shared" si="103"/>
        <v>42565.758333333331</v>
      </c>
      <c r="M1103" t="b">
        <v>0</v>
      </c>
      <c r="N1103">
        <v>6</v>
      </c>
      <c r="O1103" t="b">
        <v>0</v>
      </c>
      <c r="P1103" t="s">
        <v>8282</v>
      </c>
      <c r="Q1103" s="5">
        <f t="shared" si="104"/>
        <v>4.0999999999999999E-4</v>
      </c>
      <c r="R1103" s="6">
        <f t="shared" si="105"/>
        <v>6.833333333333333</v>
      </c>
      <c r="S1103" t="str">
        <f t="shared" si="106"/>
        <v>games</v>
      </c>
      <c r="T1103" t="str">
        <f t="shared" si="107"/>
        <v>video games</v>
      </c>
    </row>
    <row r="1104" spans="1:20" ht="60" x14ac:dyDescent="0.25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s="12">
        <f t="shared" si="102"/>
        <v>41577.045428240745</v>
      </c>
      <c r="L1104" s="12">
        <f t="shared" si="103"/>
        <v>41617.249305555553</v>
      </c>
      <c r="M1104" t="b">
        <v>0</v>
      </c>
      <c r="N1104">
        <v>24</v>
      </c>
      <c r="O1104" t="b">
        <v>0</v>
      </c>
      <c r="P1104" t="s">
        <v>8282</v>
      </c>
      <c r="Q1104" s="5">
        <f t="shared" si="104"/>
        <v>5.3124999999999999E-2</v>
      </c>
      <c r="R1104" s="6">
        <f t="shared" si="105"/>
        <v>17.708333333333332</v>
      </c>
      <c r="S1104" t="str">
        <f t="shared" si="106"/>
        <v>games</v>
      </c>
      <c r="T1104" t="str">
        <f t="shared" si="107"/>
        <v>video games</v>
      </c>
    </row>
    <row r="1105" spans="1:20" ht="45" x14ac:dyDescent="0.25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s="12">
        <f t="shared" si="102"/>
        <v>42479.22210648148</v>
      </c>
      <c r="L1105" s="12">
        <f t="shared" si="103"/>
        <v>42539.22210648148</v>
      </c>
      <c r="M1105" t="b">
        <v>0</v>
      </c>
      <c r="N1105">
        <v>15</v>
      </c>
      <c r="O1105" t="b">
        <v>0</v>
      </c>
      <c r="P1105" t="s">
        <v>8282</v>
      </c>
      <c r="Q1105" s="5">
        <f t="shared" si="104"/>
        <v>1.6199999999999999E-2</v>
      </c>
      <c r="R1105" s="6">
        <f t="shared" si="105"/>
        <v>16.2</v>
      </c>
      <c r="S1105" t="str">
        <f t="shared" si="106"/>
        <v>games</v>
      </c>
      <c r="T1105" t="str">
        <f t="shared" si="107"/>
        <v>video games</v>
      </c>
    </row>
    <row r="1106" spans="1:20" ht="60" x14ac:dyDescent="0.25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s="12">
        <f t="shared" si="102"/>
        <v>41771.40996527778</v>
      </c>
      <c r="L1106" s="12">
        <f t="shared" si="103"/>
        <v>41801.40996527778</v>
      </c>
      <c r="M1106" t="b">
        <v>0</v>
      </c>
      <c r="N1106">
        <v>37</v>
      </c>
      <c r="O1106" t="b">
        <v>0</v>
      </c>
      <c r="P1106" t="s">
        <v>8282</v>
      </c>
      <c r="Q1106" s="5">
        <f t="shared" si="104"/>
        <v>4.9516666666666667E-2</v>
      </c>
      <c r="R1106" s="6">
        <f t="shared" si="105"/>
        <v>80.297297297297291</v>
      </c>
      <c r="S1106" t="str">
        <f t="shared" si="106"/>
        <v>games</v>
      </c>
      <c r="T1106" t="str">
        <f t="shared" si="107"/>
        <v>video games</v>
      </c>
    </row>
    <row r="1107" spans="1:20" ht="60" x14ac:dyDescent="0.25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s="12">
        <f t="shared" si="102"/>
        <v>41692.135729166665</v>
      </c>
      <c r="L1107" s="12">
        <f t="shared" si="103"/>
        <v>41722.0940625</v>
      </c>
      <c r="M1107" t="b">
        <v>0</v>
      </c>
      <c r="N1107">
        <v>20</v>
      </c>
      <c r="O1107" t="b">
        <v>0</v>
      </c>
      <c r="P1107" t="s">
        <v>8282</v>
      </c>
      <c r="Q1107" s="5">
        <f t="shared" si="104"/>
        <v>1.5900000000000001E-3</v>
      </c>
      <c r="R1107" s="6">
        <f t="shared" si="105"/>
        <v>71.55</v>
      </c>
      <c r="S1107" t="str">
        <f t="shared" si="106"/>
        <v>games</v>
      </c>
      <c r="T1107" t="str">
        <f t="shared" si="107"/>
        <v>video games</v>
      </c>
    </row>
    <row r="1108" spans="1:20" ht="45" x14ac:dyDescent="0.25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s="12">
        <f t="shared" si="102"/>
        <v>40973.740451388891</v>
      </c>
      <c r="L1108" s="12">
        <f t="shared" si="103"/>
        <v>41003.698784722219</v>
      </c>
      <c r="M1108" t="b">
        <v>0</v>
      </c>
      <c r="N1108">
        <v>7</v>
      </c>
      <c r="O1108" t="b">
        <v>0</v>
      </c>
      <c r="P1108" t="s">
        <v>8282</v>
      </c>
      <c r="Q1108" s="5">
        <f t="shared" si="104"/>
        <v>0.41249999999999998</v>
      </c>
      <c r="R1108" s="6">
        <f t="shared" si="105"/>
        <v>23.571428571428573</v>
      </c>
      <c r="S1108" t="str">
        <f t="shared" si="106"/>
        <v>games</v>
      </c>
      <c r="T1108" t="str">
        <f t="shared" si="107"/>
        <v>video games</v>
      </c>
    </row>
    <row r="1109" spans="1:20" ht="60" x14ac:dyDescent="0.25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s="12">
        <f t="shared" si="102"/>
        <v>41813.861388888887</v>
      </c>
      <c r="L1109" s="12">
        <f t="shared" si="103"/>
        <v>41843.861388888887</v>
      </c>
      <c r="M1109" t="b">
        <v>0</v>
      </c>
      <c r="N1109">
        <v>0</v>
      </c>
      <c r="O1109" t="b">
        <v>0</v>
      </c>
      <c r="P1109" t="s">
        <v>8282</v>
      </c>
      <c r="Q1109" s="5">
        <f t="shared" si="104"/>
        <v>0</v>
      </c>
      <c r="R1109" s="6" t="e">
        <f t="shared" si="105"/>
        <v>#DIV/0!</v>
      </c>
      <c r="S1109" t="str">
        <f t="shared" si="106"/>
        <v>games</v>
      </c>
      <c r="T1109" t="str">
        <f t="shared" si="107"/>
        <v>video games</v>
      </c>
    </row>
    <row r="1110" spans="1:20" ht="60" x14ac:dyDescent="0.25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s="12">
        <f t="shared" si="102"/>
        <v>40952.636979166666</v>
      </c>
      <c r="L1110" s="12">
        <f t="shared" si="103"/>
        <v>41012.595312500001</v>
      </c>
      <c r="M1110" t="b">
        <v>0</v>
      </c>
      <c r="N1110">
        <v>21</v>
      </c>
      <c r="O1110" t="b">
        <v>0</v>
      </c>
      <c r="P1110" t="s">
        <v>8282</v>
      </c>
      <c r="Q1110" s="5">
        <f t="shared" si="104"/>
        <v>2.93E-2</v>
      </c>
      <c r="R1110" s="6">
        <f t="shared" si="105"/>
        <v>34.88095238095238</v>
      </c>
      <c r="S1110" t="str">
        <f t="shared" si="106"/>
        <v>games</v>
      </c>
      <c r="T1110" t="str">
        <f t="shared" si="107"/>
        <v>video games</v>
      </c>
    </row>
    <row r="1111" spans="1:20" ht="60" x14ac:dyDescent="0.25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s="12">
        <f t="shared" si="102"/>
        <v>42662.752199074079</v>
      </c>
      <c r="L1111" s="12">
        <f t="shared" si="103"/>
        <v>42692.793865740736</v>
      </c>
      <c r="M1111" t="b">
        <v>0</v>
      </c>
      <c r="N1111">
        <v>3</v>
      </c>
      <c r="O1111" t="b">
        <v>0</v>
      </c>
      <c r="P1111" t="s">
        <v>8282</v>
      </c>
      <c r="Q1111" s="5">
        <f t="shared" si="104"/>
        <v>4.4999999999999997E-3</v>
      </c>
      <c r="R1111" s="6">
        <f t="shared" si="105"/>
        <v>15</v>
      </c>
      <c r="S1111" t="str">
        <f t="shared" si="106"/>
        <v>games</v>
      </c>
      <c r="T1111" t="str">
        <f t="shared" si="107"/>
        <v>video games</v>
      </c>
    </row>
    <row r="1112" spans="1:20" ht="60" x14ac:dyDescent="0.25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s="12">
        <f t="shared" si="102"/>
        <v>41220.933124999996</v>
      </c>
      <c r="L1112" s="12">
        <f t="shared" si="103"/>
        <v>41250.933124999996</v>
      </c>
      <c r="M1112" t="b">
        <v>0</v>
      </c>
      <c r="N1112">
        <v>11</v>
      </c>
      <c r="O1112" t="b">
        <v>0</v>
      </c>
      <c r="P1112" t="s">
        <v>8282</v>
      </c>
      <c r="Q1112" s="5">
        <f t="shared" si="104"/>
        <v>5.1000000000000004E-3</v>
      </c>
      <c r="R1112" s="6">
        <f t="shared" si="105"/>
        <v>23.181818181818183</v>
      </c>
      <c r="S1112" t="str">
        <f t="shared" si="106"/>
        <v>games</v>
      </c>
      <c r="T1112" t="str">
        <f t="shared" si="107"/>
        <v>video games</v>
      </c>
    </row>
    <row r="1113" spans="1:20" ht="60" x14ac:dyDescent="0.25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s="12">
        <f t="shared" si="102"/>
        <v>42347.203587962969</v>
      </c>
      <c r="L1113" s="12">
        <f t="shared" si="103"/>
        <v>42377.203587962969</v>
      </c>
      <c r="M1113" t="b">
        <v>0</v>
      </c>
      <c r="N1113">
        <v>1</v>
      </c>
      <c r="O1113" t="b">
        <v>0</v>
      </c>
      <c r="P1113" t="s">
        <v>8282</v>
      </c>
      <c r="Q1113" s="5">
        <f t="shared" si="104"/>
        <v>4.0000000000000002E-4</v>
      </c>
      <c r="R1113" s="6">
        <f t="shared" si="105"/>
        <v>1</v>
      </c>
      <c r="S1113" t="str">
        <f t="shared" si="106"/>
        <v>games</v>
      </c>
      <c r="T1113" t="str">
        <f t="shared" si="107"/>
        <v>video games</v>
      </c>
    </row>
    <row r="1114" spans="1:20" ht="45" x14ac:dyDescent="0.25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s="12">
        <f t="shared" si="102"/>
        <v>41963.759386574078</v>
      </c>
      <c r="L1114" s="12">
        <f t="shared" si="103"/>
        <v>42023.354166666672</v>
      </c>
      <c r="M1114" t="b">
        <v>0</v>
      </c>
      <c r="N1114">
        <v>312</v>
      </c>
      <c r="O1114" t="b">
        <v>0</v>
      </c>
      <c r="P1114" t="s">
        <v>8282</v>
      </c>
      <c r="Q1114" s="5">
        <f t="shared" si="104"/>
        <v>0.35537409090909089</v>
      </c>
      <c r="R1114" s="6">
        <f t="shared" si="105"/>
        <v>100.23371794871794</v>
      </c>
      <c r="S1114" t="str">
        <f t="shared" si="106"/>
        <v>games</v>
      </c>
      <c r="T1114" t="str">
        <f t="shared" si="107"/>
        <v>video games</v>
      </c>
    </row>
    <row r="1115" spans="1:20" ht="60" x14ac:dyDescent="0.25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s="12">
        <f t="shared" si="102"/>
        <v>41835.977083333331</v>
      </c>
      <c r="L1115" s="12">
        <f t="shared" si="103"/>
        <v>41865.977083333331</v>
      </c>
      <c r="M1115" t="b">
        <v>0</v>
      </c>
      <c r="N1115">
        <v>1</v>
      </c>
      <c r="O1115" t="b">
        <v>0</v>
      </c>
      <c r="P1115" t="s">
        <v>8282</v>
      </c>
      <c r="Q1115" s="5">
        <f t="shared" si="104"/>
        <v>5.0000000000000001E-3</v>
      </c>
      <c r="R1115" s="6">
        <f t="shared" si="105"/>
        <v>5</v>
      </c>
      <c r="S1115" t="str">
        <f t="shared" si="106"/>
        <v>games</v>
      </c>
      <c r="T1115" t="str">
        <f t="shared" si="107"/>
        <v>video games</v>
      </c>
    </row>
    <row r="1116" spans="1:20" ht="60" x14ac:dyDescent="0.25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s="12">
        <f t="shared" si="102"/>
        <v>41526.345914351856</v>
      </c>
      <c r="L1116" s="12">
        <f t="shared" si="103"/>
        <v>41556.345914351856</v>
      </c>
      <c r="M1116" t="b">
        <v>0</v>
      </c>
      <c r="N1116">
        <v>3</v>
      </c>
      <c r="O1116" t="b">
        <v>0</v>
      </c>
      <c r="P1116" t="s">
        <v>8282</v>
      </c>
      <c r="Q1116" s="5">
        <f t="shared" si="104"/>
        <v>1.6666666666666668E-3</v>
      </c>
      <c r="R1116" s="6">
        <f t="shared" si="105"/>
        <v>3.3333333333333335</v>
      </c>
      <c r="S1116" t="str">
        <f t="shared" si="106"/>
        <v>games</v>
      </c>
      <c r="T1116" t="str">
        <f t="shared" si="107"/>
        <v>video games</v>
      </c>
    </row>
    <row r="1117" spans="1:20" ht="60" x14ac:dyDescent="0.25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s="12">
        <f t="shared" si="102"/>
        <v>42429.695543981477</v>
      </c>
      <c r="L1117" s="12">
        <f t="shared" si="103"/>
        <v>42459.653877314813</v>
      </c>
      <c r="M1117" t="b">
        <v>0</v>
      </c>
      <c r="N1117">
        <v>4</v>
      </c>
      <c r="O1117" t="b">
        <v>0</v>
      </c>
      <c r="P1117" t="s">
        <v>8282</v>
      </c>
      <c r="Q1117" s="5">
        <f t="shared" si="104"/>
        <v>1.325E-3</v>
      </c>
      <c r="R1117" s="6">
        <f t="shared" si="105"/>
        <v>13.25</v>
      </c>
      <c r="S1117" t="str">
        <f t="shared" si="106"/>
        <v>games</v>
      </c>
      <c r="T1117" t="str">
        <f t="shared" si="107"/>
        <v>video games</v>
      </c>
    </row>
    <row r="1118" spans="1:20" ht="45" x14ac:dyDescent="0.25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s="12">
        <f t="shared" si="102"/>
        <v>41009.847314814811</v>
      </c>
      <c r="L1118" s="12">
        <f t="shared" si="103"/>
        <v>41069.847314814811</v>
      </c>
      <c r="M1118" t="b">
        <v>0</v>
      </c>
      <c r="N1118">
        <v>10</v>
      </c>
      <c r="O1118" t="b">
        <v>0</v>
      </c>
      <c r="P1118" t="s">
        <v>8282</v>
      </c>
      <c r="Q1118" s="5">
        <f t="shared" si="104"/>
        <v>3.5704000000000004E-4</v>
      </c>
      <c r="R1118" s="6">
        <f t="shared" si="105"/>
        <v>17.852</v>
      </c>
      <c r="S1118" t="str">
        <f t="shared" si="106"/>
        <v>games</v>
      </c>
      <c r="T1118" t="str">
        <f t="shared" si="107"/>
        <v>video games</v>
      </c>
    </row>
    <row r="1119" spans="1:20" ht="45" x14ac:dyDescent="0.25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s="12">
        <f t="shared" si="102"/>
        <v>42333.598530092597</v>
      </c>
      <c r="L1119" s="12">
        <f t="shared" si="103"/>
        <v>42363.598530092597</v>
      </c>
      <c r="M1119" t="b">
        <v>0</v>
      </c>
      <c r="N1119">
        <v>8</v>
      </c>
      <c r="O1119" t="b">
        <v>0</v>
      </c>
      <c r="P1119" t="s">
        <v>8282</v>
      </c>
      <c r="Q1119" s="5">
        <f t="shared" si="104"/>
        <v>8.3000000000000004E-2</v>
      </c>
      <c r="R1119" s="6">
        <f t="shared" si="105"/>
        <v>10.375</v>
      </c>
      <c r="S1119" t="str">
        <f t="shared" si="106"/>
        <v>games</v>
      </c>
      <c r="T1119" t="str">
        <f t="shared" si="107"/>
        <v>video games</v>
      </c>
    </row>
    <row r="1120" spans="1:20" ht="60" x14ac:dyDescent="0.25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s="12">
        <f t="shared" si="102"/>
        <v>41704.16642361111</v>
      </c>
      <c r="L1120" s="12">
        <f t="shared" si="103"/>
        <v>41734.124756944446</v>
      </c>
      <c r="M1120" t="b">
        <v>0</v>
      </c>
      <c r="N1120">
        <v>3</v>
      </c>
      <c r="O1120" t="b">
        <v>0</v>
      </c>
      <c r="P1120" t="s">
        <v>8282</v>
      </c>
      <c r="Q1120" s="5">
        <f t="shared" si="104"/>
        <v>2.4222222222222221E-2</v>
      </c>
      <c r="R1120" s="6">
        <f t="shared" si="105"/>
        <v>36.333333333333336</v>
      </c>
      <c r="S1120" t="str">
        <f t="shared" si="106"/>
        <v>games</v>
      </c>
      <c r="T1120" t="str">
        <f t="shared" si="107"/>
        <v>video games</v>
      </c>
    </row>
    <row r="1121" spans="1:20" ht="60" x14ac:dyDescent="0.25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s="12">
        <f t="shared" si="102"/>
        <v>41722.792407407411</v>
      </c>
      <c r="L1121" s="12">
        <f t="shared" si="103"/>
        <v>41735.792407407411</v>
      </c>
      <c r="M1121" t="b">
        <v>0</v>
      </c>
      <c r="N1121">
        <v>1</v>
      </c>
      <c r="O1121" t="b">
        <v>0</v>
      </c>
      <c r="P1121" t="s">
        <v>8282</v>
      </c>
      <c r="Q1121" s="5">
        <f t="shared" si="104"/>
        <v>2.3809523809523812E-3</v>
      </c>
      <c r="R1121" s="6">
        <f t="shared" si="105"/>
        <v>5</v>
      </c>
      <c r="S1121" t="str">
        <f t="shared" si="106"/>
        <v>games</v>
      </c>
      <c r="T1121" t="str">
        <f t="shared" si="107"/>
        <v>video games</v>
      </c>
    </row>
    <row r="1122" spans="1:20" ht="45" x14ac:dyDescent="0.25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s="12">
        <f t="shared" si="102"/>
        <v>40799.872685185182</v>
      </c>
      <c r="L1122" s="12">
        <f t="shared" si="103"/>
        <v>40844.872685185182</v>
      </c>
      <c r="M1122" t="b">
        <v>0</v>
      </c>
      <c r="N1122">
        <v>0</v>
      </c>
      <c r="O1122" t="b">
        <v>0</v>
      </c>
      <c r="P1122" t="s">
        <v>8282</v>
      </c>
      <c r="Q1122" s="5">
        <f t="shared" si="104"/>
        <v>0</v>
      </c>
      <c r="R1122" s="6" t="e">
        <f t="shared" si="105"/>
        <v>#DIV/0!</v>
      </c>
      <c r="S1122" t="str">
        <f t="shared" si="106"/>
        <v>games</v>
      </c>
      <c r="T1122" t="str">
        <f t="shared" si="107"/>
        <v>video games</v>
      </c>
    </row>
    <row r="1123" spans="1:20" ht="45" x14ac:dyDescent="0.25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s="12">
        <f t="shared" si="102"/>
        <v>42412.934212962966</v>
      </c>
      <c r="L1123" s="12">
        <f t="shared" si="103"/>
        <v>42442.892546296294</v>
      </c>
      <c r="M1123" t="b">
        <v>0</v>
      </c>
      <c r="N1123">
        <v>5</v>
      </c>
      <c r="O1123" t="b">
        <v>0</v>
      </c>
      <c r="P1123" t="s">
        <v>8282</v>
      </c>
      <c r="Q1123" s="5">
        <f t="shared" si="104"/>
        <v>1.16E-4</v>
      </c>
      <c r="R1123" s="6">
        <f t="shared" si="105"/>
        <v>5.8</v>
      </c>
      <c r="S1123" t="str">
        <f t="shared" si="106"/>
        <v>games</v>
      </c>
      <c r="T1123" t="str">
        <f t="shared" si="107"/>
        <v>video games</v>
      </c>
    </row>
    <row r="1124" spans="1:20" ht="60" x14ac:dyDescent="0.25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s="12">
        <f t="shared" si="102"/>
        <v>41410.703993055555</v>
      </c>
      <c r="L1124" s="12">
        <f t="shared" si="103"/>
        <v>41424.703993055555</v>
      </c>
      <c r="M1124" t="b">
        <v>0</v>
      </c>
      <c r="N1124">
        <v>0</v>
      </c>
      <c r="O1124" t="b">
        <v>0</v>
      </c>
      <c r="P1124" t="s">
        <v>8282</v>
      </c>
      <c r="Q1124" s="5">
        <f t="shared" si="104"/>
        <v>0</v>
      </c>
      <c r="R1124" s="6" t="e">
        <f t="shared" si="105"/>
        <v>#DIV/0!</v>
      </c>
      <c r="S1124" t="str">
        <f t="shared" si="106"/>
        <v>games</v>
      </c>
      <c r="T1124" t="str">
        <f t="shared" si="107"/>
        <v>video games</v>
      </c>
    </row>
    <row r="1125" spans="1:20" ht="60" x14ac:dyDescent="0.25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s="12">
        <f t="shared" si="102"/>
        <v>41718.5237037037</v>
      </c>
      <c r="L1125" s="12">
        <f t="shared" si="103"/>
        <v>41748.5237037037</v>
      </c>
      <c r="M1125" t="b">
        <v>0</v>
      </c>
      <c r="N1125">
        <v>3</v>
      </c>
      <c r="O1125" t="b">
        <v>0</v>
      </c>
      <c r="P1125" t="s">
        <v>8282</v>
      </c>
      <c r="Q1125" s="5">
        <f t="shared" si="104"/>
        <v>2.2000000000000001E-3</v>
      </c>
      <c r="R1125" s="6">
        <f t="shared" si="105"/>
        <v>3.6666666666666665</v>
      </c>
      <c r="S1125" t="str">
        <f t="shared" si="106"/>
        <v>games</v>
      </c>
      <c r="T1125" t="str">
        <f t="shared" si="107"/>
        <v>video games</v>
      </c>
    </row>
    <row r="1126" spans="1:20" ht="60" x14ac:dyDescent="0.25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s="12">
        <f t="shared" si="102"/>
        <v>42094.667256944449</v>
      </c>
      <c r="L1126" s="12">
        <f t="shared" si="103"/>
        <v>42124.667256944449</v>
      </c>
      <c r="M1126" t="b">
        <v>0</v>
      </c>
      <c r="N1126">
        <v>7</v>
      </c>
      <c r="O1126" t="b">
        <v>0</v>
      </c>
      <c r="P1126" t="s">
        <v>8283</v>
      </c>
      <c r="Q1126" s="5">
        <f t="shared" si="104"/>
        <v>4.7222222222222223E-3</v>
      </c>
      <c r="R1126" s="6">
        <f t="shared" si="105"/>
        <v>60.714285714285715</v>
      </c>
      <c r="S1126" t="str">
        <f t="shared" si="106"/>
        <v>games</v>
      </c>
      <c r="T1126" t="str">
        <f t="shared" si="107"/>
        <v>mobile games</v>
      </c>
    </row>
    <row r="1127" spans="1:20" ht="60" x14ac:dyDescent="0.25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s="12">
        <f t="shared" si="102"/>
        <v>42212.624189814815</v>
      </c>
      <c r="L1127" s="12">
        <f t="shared" si="103"/>
        <v>42272.624189814815</v>
      </c>
      <c r="M1127" t="b">
        <v>0</v>
      </c>
      <c r="N1127">
        <v>0</v>
      </c>
      <c r="O1127" t="b">
        <v>0</v>
      </c>
      <c r="P1127" t="s">
        <v>8283</v>
      </c>
      <c r="Q1127" s="5">
        <f t="shared" si="104"/>
        <v>0</v>
      </c>
      <c r="R1127" s="6" t="e">
        <f t="shared" si="105"/>
        <v>#DIV/0!</v>
      </c>
      <c r="S1127" t="str">
        <f t="shared" si="106"/>
        <v>games</v>
      </c>
      <c r="T1127" t="str">
        <f t="shared" si="107"/>
        <v>mobile games</v>
      </c>
    </row>
    <row r="1128" spans="1:20" ht="45" x14ac:dyDescent="0.25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s="12">
        <f t="shared" si="102"/>
        <v>42535.327476851846</v>
      </c>
      <c r="L1128" s="12">
        <f t="shared" si="103"/>
        <v>42565.327476851846</v>
      </c>
      <c r="M1128" t="b">
        <v>0</v>
      </c>
      <c r="N1128">
        <v>2</v>
      </c>
      <c r="O1128" t="b">
        <v>0</v>
      </c>
      <c r="P1128" t="s">
        <v>8283</v>
      </c>
      <c r="Q1128" s="5">
        <f t="shared" si="104"/>
        <v>5.0000000000000001E-3</v>
      </c>
      <c r="R1128" s="6">
        <f t="shared" si="105"/>
        <v>5</v>
      </c>
      <c r="S1128" t="str">
        <f t="shared" si="106"/>
        <v>games</v>
      </c>
      <c r="T1128" t="str">
        <f t="shared" si="107"/>
        <v>mobile games</v>
      </c>
    </row>
    <row r="1129" spans="1:20" ht="60" x14ac:dyDescent="0.25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s="12">
        <f t="shared" si="102"/>
        <v>41926.854166666664</v>
      </c>
      <c r="L1129" s="12">
        <f t="shared" si="103"/>
        <v>41957.895833333328</v>
      </c>
      <c r="M1129" t="b">
        <v>0</v>
      </c>
      <c r="N1129">
        <v>23</v>
      </c>
      <c r="O1129" t="b">
        <v>0</v>
      </c>
      <c r="P1129" t="s">
        <v>8283</v>
      </c>
      <c r="Q1129" s="5">
        <f t="shared" si="104"/>
        <v>1.6714285714285713E-2</v>
      </c>
      <c r="R1129" s="6">
        <f t="shared" si="105"/>
        <v>25.434782608695652</v>
      </c>
      <c r="S1129" t="str">
        <f t="shared" si="106"/>
        <v>games</v>
      </c>
      <c r="T1129" t="str">
        <f t="shared" si="107"/>
        <v>mobile games</v>
      </c>
    </row>
    <row r="1130" spans="1:20" x14ac:dyDescent="0.25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s="12">
        <f t="shared" si="102"/>
        <v>41828.649502314816</v>
      </c>
      <c r="L1130" s="12">
        <f t="shared" si="103"/>
        <v>41858.649502314816</v>
      </c>
      <c r="M1130" t="b">
        <v>0</v>
      </c>
      <c r="N1130">
        <v>1</v>
      </c>
      <c r="O1130" t="b">
        <v>0</v>
      </c>
      <c r="P1130" t="s">
        <v>8283</v>
      </c>
      <c r="Q1130" s="5">
        <f t="shared" si="104"/>
        <v>1E-3</v>
      </c>
      <c r="R1130" s="6">
        <f t="shared" si="105"/>
        <v>1</v>
      </c>
      <c r="S1130" t="str">
        <f t="shared" si="106"/>
        <v>games</v>
      </c>
      <c r="T1130" t="str">
        <f t="shared" si="107"/>
        <v>mobile games</v>
      </c>
    </row>
    <row r="1131" spans="1:20" ht="45" x14ac:dyDescent="0.25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s="12">
        <f t="shared" si="102"/>
        <v>42496.264965277776</v>
      </c>
      <c r="L1131" s="12">
        <f t="shared" si="103"/>
        <v>42526.264965277776</v>
      </c>
      <c r="M1131" t="b">
        <v>0</v>
      </c>
      <c r="N1131">
        <v>2</v>
      </c>
      <c r="O1131" t="b">
        <v>0</v>
      </c>
      <c r="P1131" t="s">
        <v>8283</v>
      </c>
      <c r="Q1131" s="5">
        <f t="shared" si="104"/>
        <v>1.0499999999999999E-3</v>
      </c>
      <c r="R1131" s="6">
        <f t="shared" si="105"/>
        <v>10.5</v>
      </c>
      <c r="S1131" t="str">
        <f t="shared" si="106"/>
        <v>games</v>
      </c>
      <c r="T1131" t="str">
        <f t="shared" si="107"/>
        <v>mobile games</v>
      </c>
    </row>
    <row r="1132" spans="1:20" ht="60" x14ac:dyDescent="0.25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s="12">
        <f t="shared" si="102"/>
        <v>41908.996527777781</v>
      </c>
      <c r="L1132" s="12">
        <f t="shared" si="103"/>
        <v>41969.038194444445</v>
      </c>
      <c r="M1132" t="b">
        <v>0</v>
      </c>
      <c r="N1132">
        <v>3</v>
      </c>
      <c r="O1132" t="b">
        <v>0</v>
      </c>
      <c r="P1132" t="s">
        <v>8283</v>
      </c>
      <c r="Q1132" s="5">
        <f t="shared" si="104"/>
        <v>2.2000000000000001E-3</v>
      </c>
      <c r="R1132" s="6">
        <f t="shared" si="105"/>
        <v>3.6666666666666665</v>
      </c>
      <c r="S1132" t="str">
        <f t="shared" si="106"/>
        <v>games</v>
      </c>
      <c r="T1132" t="str">
        <f t="shared" si="107"/>
        <v>mobile games</v>
      </c>
    </row>
    <row r="1133" spans="1:20" ht="60" x14ac:dyDescent="0.25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s="12">
        <f t="shared" si="102"/>
        <v>42332.908194444448</v>
      </c>
      <c r="L1133" s="12">
        <f t="shared" si="103"/>
        <v>42362.908194444448</v>
      </c>
      <c r="M1133" t="b">
        <v>0</v>
      </c>
      <c r="N1133">
        <v>0</v>
      </c>
      <c r="O1133" t="b">
        <v>0</v>
      </c>
      <c r="P1133" t="s">
        <v>8283</v>
      </c>
      <c r="Q1133" s="5">
        <f t="shared" si="104"/>
        <v>0</v>
      </c>
      <c r="R1133" s="6" t="e">
        <f t="shared" si="105"/>
        <v>#DIV/0!</v>
      </c>
      <c r="S1133" t="str">
        <f t="shared" si="106"/>
        <v>games</v>
      </c>
      <c r="T1133" t="str">
        <f t="shared" si="107"/>
        <v>mobile games</v>
      </c>
    </row>
    <row r="1134" spans="1:20" ht="45" x14ac:dyDescent="0.25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s="12">
        <f t="shared" si="102"/>
        <v>42706.115405092598</v>
      </c>
      <c r="L1134" s="12">
        <f t="shared" si="103"/>
        <v>42736.115405092598</v>
      </c>
      <c r="M1134" t="b">
        <v>0</v>
      </c>
      <c r="N1134">
        <v>13</v>
      </c>
      <c r="O1134" t="b">
        <v>0</v>
      </c>
      <c r="P1134" t="s">
        <v>8283</v>
      </c>
      <c r="Q1134" s="5">
        <f t="shared" si="104"/>
        <v>0.14380000000000001</v>
      </c>
      <c r="R1134" s="6">
        <f t="shared" si="105"/>
        <v>110.61538461538461</v>
      </c>
      <c r="S1134" t="str">
        <f t="shared" si="106"/>
        <v>games</v>
      </c>
      <c r="T1134" t="str">
        <f t="shared" si="107"/>
        <v>mobile games</v>
      </c>
    </row>
    <row r="1135" spans="1:20" ht="60" x14ac:dyDescent="0.25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s="12">
        <f t="shared" si="102"/>
        <v>41821.407187500001</v>
      </c>
      <c r="L1135" s="12">
        <f t="shared" si="103"/>
        <v>41851.407187500001</v>
      </c>
      <c r="M1135" t="b">
        <v>0</v>
      </c>
      <c r="N1135">
        <v>1</v>
      </c>
      <c r="O1135" t="b">
        <v>0</v>
      </c>
      <c r="P1135" t="s">
        <v>8283</v>
      </c>
      <c r="Q1135" s="5">
        <f t="shared" si="104"/>
        <v>6.6666666666666671E-3</v>
      </c>
      <c r="R1135" s="6">
        <f t="shared" si="105"/>
        <v>20</v>
      </c>
      <c r="S1135" t="str">
        <f t="shared" si="106"/>
        <v>games</v>
      </c>
      <c r="T1135" t="str">
        <f t="shared" si="107"/>
        <v>mobile games</v>
      </c>
    </row>
    <row r="1136" spans="1:20" ht="45" x14ac:dyDescent="0.25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s="12">
        <f t="shared" si="102"/>
        <v>41958.285046296296</v>
      </c>
      <c r="L1136" s="12">
        <f t="shared" si="103"/>
        <v>41972.189583333333</v>
      </c>
      <c r="M1136" t="b">
        <v>0</v>
      </c>
      <c r="N1136">
        <v>1</v>
      </c>
      <c r="O1136" t="b">
        <v>0</v>
      </c>
      <c r="P1136" t="s">
        <v>8283</v>
      </c>
      <c r="Q1136" s="5">
        <f t="shared" si="104"/>
        <v>4.0000000000000003E-5</v>
      </c>
      <c r="R1136" s="6">
        <f t="shared" si="105"/>
        <v>1</v>
      </c>
      <c r="S1136" t="str">
        <f t="shared" si="106"/>
        <v>games</v>
      </c>
      <c r="T1136" t="str">
        <f t="shared" si="107"/>
        <v>mobile games</v>
      </c>
    </row>
    <row r="1137" spans="1:20" ht="60" x14ac:dyDescent="0.25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s="12">
        <f t="shared" si="102"/>
        <v>42558.989513888882</v>
      </c>
      <c r="L1137" s="12">
        <f t="shared" si="103"/>
        <v>42588.989513888882</v>
      </c>
      <c r="M1137" t="b">
        <v>0</v>
      </c>
      <c r="N1137">
        <v>1</v>
      </c>
      <c r="O1137" t="b">
        <v>0</v>
      </c>
      <c r="P1137" t="s">
        <v>8283</v>
      </c>
      <c r="Q1137" s="5">
        <f t="shared" si="104"/>
        <v>0.05</v>
      </c>
      <c r="R1137" s="6">
        <f t="shared" si="105"/>
        <v>50</v>
      </c>
      <c r="S1137" t="str">
        <f t="shared" si="106"/>
        <v>games</v>
      </c>
      <c r="T1137" t="str">
        <f t="shared" si="107"/>
        <v>mobile games</v>
      </c>
    </row>
    <row r="1138" spans="1:20" ht="45" x14ac:dyDescent="0.25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s="12">
        <f t="shared" si="102"/>
        <v>42327.671631944439</v>
      </c>
      <c r="L1138" s="12">
        <f t="shared" si="103"/>
        <v>42357.671631944439</v>
      </c>
      <c r="M1138" t="b">
        <v>0</v>
      </c>
      <c r="N1138">
        <v>6</v>
      </c>
      <c r="O1138" t="b">
        <v>0</v>
      </c>
      <c r="P1138" t="s">
        <v>8283</v>
      </c>
      <c r="Q1138" s="5">
        <f t="shared" si="104"/>
        <v>6.4439140811455853E-2</v>
      </c>
      <c r="R1138" s="6">
        <f t="shared" si="105"/>
        <v>45</v>
      </c>
      <c r="S1138" t="str">
        <f t="shared" si="106"/>
        <v>games</v>
      </c>
      <c r="T1138" t="str">
        <f t="shared" si="107"/>
        <v>mobile games</v>
      </c>
    </row>
    <row r="1139" spans="1:20" ht="60" x14ac:dyDescent="0.25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s="12">
        <f t="shared" si="102"/>
        <v>42453.819687499999</v>
      </c>
      <c r="L1139" s="12">
        <f t="shared" si="103"/>
        <v>42483.819687499999</v>
      </c>
      <c r="M1139" t="b">
        <v>0</v>
      </c>
      <c r="N1139">
        <v>39</v>
      </c>
      <c r="O1139" t="b">
        <v>0</v>
      </c>
      <c r="P1139" t="s">
        <v>8283</v>
      </c>
      <c r="Q1139" s="5">
        <f t="shared" si="104"/>
        <v>0.39500000000000002</v>
      </c>
      <c r="R1139" s="6">
        <f t="shared" si="105"/>
        <v>253.2051282051282</v>
      </c>
      <c r="S1139" t="str">
        <f t="shared" si="106"/>
        <v>games</v>
      </c>
      <c r="T1139" t="str">
        <f t="shared" si="107"/>
        <v>mobile games</v>
      </c>
    </row>
    <row r="1140" spans="1:20" ht="60" x14ac:dyDescent="0.25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s="12">
        <f t="shared" si="102"/>
        <v>42736.9066087963</v>
      </c>
      <c r="L1140" s="12">
        <f t="shared" si="103"/>
        <v>42756.9066087963</v>
      </c>
      <c r="M1140" t="b">
        <v>0</v>
      </c>
      <c r="N1140">
        <v>4</v>
      </c>
      <c r="O1140" t="b">
        <v>0</v>
      </c>
      <c r="P1140" t="s">
        <v>8283</v>
      </c>
      <c r="Q1140" s="5">
        <f t="shared" si="104"/>
        <v>3.5714285714285713E-3</v>
      </c>
      <c r="R1140" s="6">
        <f t="shared" si="105"/>
        <v>31.25</v>
      </c>
      <c r="S1140" t="str">
        <f t="shared" si="106"/>
        <v>games</v>
      </c>
      <c r="T1140" t="str">
        <f t="shared" si="107"/>
        <v>mobile games</v>
      </c>
    </row>
    <row r="1141" spans="1:20" ht="60" x14ac:dyDescent="0.25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s="12">
        <f t="shared" si="102"/>
        <v>41975.347523148142</v>
      </c>
      <c r="L1141" s="12">
        <f t="shared" si="103"/>
        <v>42005.347523148142</v>
      </c>
      <c r="M1141" t="b">
        <v>0</v>
      </c>
      <c r="N1141">
        <v>1</v>
      </c>
      <c r="O1141" t="b">
        <v>0</v>
      </c>
      <c r="P1141" t="s">
        <v>8283</v>
      </c>
      <c r="Q1141" s="5">
        <f t="shared" si="104"/>
        <v>6.2500000000000001E-4</v>
      </c>
      <c r="R1141" s="6">
        <f t="shared" si="105"/>
        <v>5</v>
      </c>
      <c r="S1141" t="str">
        <f t="shared" si="106"/>
        <v>games</v>
      </c>
      <c r="T1141" t="str">
        <f t="shared" si="107"/>
        <v>mobile games</v>
      </c>
    </row>
    <row r="1142" spans="1:20" ht="45" x14ac:dyDescent="0.25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s="12">
        <f t="shared" si="102"/>
        <v>42192.462048611109</v>
      </c>
      <c r="L1142" s="12">
        <f t="shared" si="103"/>
        <v>42222.462048611109</v>
      </c>
      <c r="M1142" t="b">
        <v>0</v>
      </c>
      <c r="N1142">
        <v>0</v>
      </c>
      <c r="O1142" t="b">
        <v>0</v>
      </c>
      <c r="P1142" t="s">
        <v>8283</v>
      </c>
      <c r="Q1142" s="5">
        <f t="shared" si="104"/>
        <v>0</v>
      </c>
      <c r="R1142" s="6" t="e">
        <f t="shared" si="105"/>
        <v>#DIV/0!</v>
      </c>
      <c r="S1142" t="str">
        <f t="shared" si="106"/>
        <v>games</v>
      </c>
      <c r="T1142" t="str">
        <f t="shared" si="107"/>
        <v>mobile games</v>
      </c>
    </row>
    <row r="1143" spans="1:20" x14ac:dyDescent="0.25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s="12">
        <f t="shared" si="102"/>
        <v>42164.699652777781</v>
      </c>
      <c r="L1143" s="12">
        <f t="shared" si="103"/>
        <v>42194.699652777781</v>
      </c>
      <c r="M1143" t="b">
        <v>0</v>
      </c>
      <c r="N1143">
        <v>0</v>
      </c>
      <c r="O1143" t="b">
        <v>0</v>
      </c>
      <c r="P1143" t="s">
        <v>8283</v>
      </c>
      <c r="Q1143" s="5">
        <f t="shared" si="104"/>
        <v>0</v>
      </c>
      <c r="R1143" s="6" t="e">
        <f t="shared" si="105"/>
        <v>#DIV/0!</v>
      </c>
      <c r="S1143" t="str">
        <f t="shared" si="106"/>
        <v>games</v>
      </c>
      <c r="T1143" t="str">
        <f t="shared" si="107"/>
        <v>mobile games</v>
      </c>
    </row>
    <row r="1144" spans="1:20" ht="45" x14ac:dyDescent="0.25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s="12">
        <f t="shared" si="102"/>
        <v>42022.006099537044</v>
      </c>
      <c r="L1144" s="12">
        <f t="shared" si="103"/>
        <v>42052.006099537044</v>
      </c>
      <c r="M1144" t="b">
        <v>0</v>
      </c>
      <c r="N1144">
        <v>0</v>
      </c>
      <c r="O1144" t="b">
        <v>0</v>
      </c>
      <c r="P1144" t="s">
        <v>8283</v>
      </c>
      <c r="Q1144" s="5">
        <f t="shared" si="104"/>
        <v>0</v>
      </c>
      <c r="R1144" s="6" t="e">
        <f t="shared" si="105"/>
        <v>#DIV/0!</v>
      </c>
      <c r="S1144" t="str">
        <f t="shared" si="106"/>
        <v>games</v>
      </c>
      <c r="T1144" t="str">
        <f t="shared" si="107"/>
        <v>mobile games</v>
      </c>
    </row>
    <row r="1145" spans="1:20" ht="60" x14ac:dyDescent="0.25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s="12">
        <f t="shared" si="102"/>
        <v>42325.19358796296</v>
      </c>
      <c r="L1145" s="12">
        <f t="shared" si="103"/>
        <v>42355.19358796296</v>
      </c>
      <c r="M1145" t="b">
        <v>0</v>
      </c>
      <c r="N1145">
        <v>8</v>
      </c>
      <c r="O1145" t="b">
        <v>0</v>
      </c>
      <c r="P1145" t="s">
        <v>8283</v>
      </c>
      <c r="Q1145" s="5">
        <f t="shared" si="104"/>
        <v>4.1333333333333335E-3</v>
      </c>
      <c r="R1145" s="6">
        <f t="shared" si="105"/>
        <v>23.25</v>
      </c>
      <c r="S1145" t="str">
        <f t="shared" si="106"/>
        <v>games</v>
      </c>
      <c r="T1145" t="str">
        <f t="shared" si="107"/>
        <v>mobile games</v>
      </c>
    </row>
    <row r="1146" spans="1:20" ht="45" x14ac:dyDescent="0.25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s="12">
        <f t="shared" si="102"/>
        <v>42093.181944444441</v>
      </c>
      <c r="L1146" s="12">
        <f t="shared" si="103"/>
        <v>42123.181944444441</v>
      </c>
      <c r="M1146" t="b">
        <v>0</v>
      </c>
      <c r="N1146">
        <v>0</v>
      </c>
      <c r="O1146" t="b">
        <v>0</v>
      </c>
      <c r="P1146" t="s">
        <v>8284</v>
      </c>
      <c r="Q1146" s="5">
        <f t="shared" si="104"/>
        <v>0</v>
      </c>
      <c r="R1146" s="6" t="e">
        <f t="shared" si="105"/>
        <v>#DIV/0!</v>
      </c>
      <c r="S1146" t="str">
        <f t="shared" si="106"/>
        <v>food</v>
      </c>
      <c r="T1146" t="str">
        <f t="shared" si="107"/>
        <v>food trucks</v>
      </c>
    </row>
    <row r="1147" spans="1:20" ht="45" x14ac:dyDescent="0.25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s="12">
        <f t="shared" si="102"/>
        <v>41854.747592592597</v>
      </c>
      <c r="L1147" s="12">
        <f t="shared" si="103"/>
        <v>41914.747592592597</v>
      </c>
      <c r="M1147" t="b">
        <v>0</v>
      </c>
      <c r="N1147">
        <v>1</v>
      </c>
      <c r="O1147" t="b">
        <v>0</v>
      </c>
      <c r="P1147" t="s">
        <v>8284</v>
      </c>
      <c r="Q1147" s="5">
        <f t="shared" si="104"/>
        <v>1.25E-3</v>
      </c>
      <c r="R1147" s="6">
        <f t="shared" si="105"/>
        <v>100</v>
      </c>
      <c r="S1147" t="str">
        <f t="shared" si="106"/>
        <v>food</v>
      </c>
      <c r="T1147" t="str">
        <f t="shared" si="107"/>
        <v>food trucks</v>
      </c>
    </row>
    <row r="1148" spans="1:20" ht="45" x14ac:dyDescent="0.25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s="12">
        <f t="shared" si="102"/>
        <v>41723.9533912037</v>
      </c>
      <c r="L1148" s="12">
        <f t="shared" si="103"/>
        <v>41761.9533912037</v>
      </c>
      <c r="M1148" t="b">
        <v>0</v>
      </c>
      <c r="N1148">
        <v>12</v>
      </c>
      <c r="O1148" t="b">
        <v>0</v>
      </c>
      <c r="P1148" t="s">
        <v>8284</v>
      </c>
      <c r="Q1148" s="5">
        <f t="shared" si="104"/>
        <v>8.8333333333333333E-2</v>
      </c>
      <c r="R1148" s="6">
        <f t="shared" si="105"/>
        <v>44.166666666666664</v>
      </c>
      <c r="S1148" t="str">
        <f t="shared" si="106"/>
        <v>food</v>
      </c>
      <c r="T1148" t="str">
        <f t="shared" si="107"/>
        <v>food trucks</v>
      </c>
    </row>
    <row r="1149" spans="1:20" ht="60" x14ac:dyDescent="0.25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s="12">
        <f t="shared" si="102"/>
        <v>41871.972025462965</v>
      </c>
      <c r="L1149" s="12">
        <f t="shared" si="103"/>
        <v>41931.972025462965</v>
      </c>
      <c r="M1149" t="b">
        <v>0</v>
      </c>
      <c r="N1149">
        <v>0</v>
      </c>
      <c r="O1149" t="b">
        <v>0</v>
      </c>
      <c r="P1149" t="s">
        <v>8284</v>
      </c>
      <c r="Q1149" s="5">
        <f t="shared" si="104"/>
        <v>0</v>
      </c>
      <c r="R1149" s="6" t="e">
        <f t="shared" si="105"/>
        <v>#DIV/0!</v>
      </c>
      <c r="S1149" t="str">
        <f t="shared" si="106"/>
        <v>food</v>
      </c>
      <c r="T1149" t="str">
        <f t="shared" si="107"/>
        <v>food trucks</v>
      </c>
    </row>
    <row r="1150" spans="1:20" ht="30" x14ac:dyDescent="0.25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s="12">
        <f t="shared" si="102"/>
        <v>42675.171076388884</v>
      </c>
      <c r="L1150" s="12">
        <f t="shared" si="103"/>
        <v>42705.212743055556</v>
      </c>
      <c r="M1150" t="b">
        <v>0</v>
      </c>
      <c r="N1150">
        <v>3</v>
      </c>
      <c r="O1150" t="b">
        <v>0</v>
      </c>
      <c r="P1150" t="s">
        <v>8284</v>
      </c>
      <c r="Q1150" s="5">
        <f t="shared" si="104"/>
        <v>4.8666666666666667E-3</v>
      </c>
      <c r="R1150" s="6">
        <f t="shared" si="105"/>
        <v>24.333333333333332</v>
      </c>
      <c r="S1150" t="str">
        <f t="shared" si="106"/>
        <v>food</v>
      </c>
      <c r="T1150" t="str">
        <f t="shared" si="107"/>
        <v>food trucks</v>
      </c>
    </row>
    <row r="1151" spans="1:20" ht="30" x14ac:dyDescent="0.25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s="12">
        <f t="shared" si="102"/>
        <v>42507.71025462963</v>
      </c>
      <c r="L1151" s="12">
        <f t="shared" si="103"/>
        <v>42537.71025462963</v>
      </c>
      <c r="M1151" t="b">
        <v>0</v>
      </c>
      <c r="N1151">
        <v>2</v>
      </c>
      <c r="O1151" t="b">
        <v>0</v>
      </c>
      <c r="P1151" t="s">
        <v>8284</v>
      </c>
      <c r="Q1151" s="5">
        <f t="shared" si="104"/>
        <v>1.5E-3</v>
      </c>
      <c r="R1151" s="6">
        <f t="shared" si="105"/>
        <v>37.5</v>
      </c>
      <c r="S1151" t="str">
        <f t="shared" si="106"/>
        <v>food</v>
      </c>
      <c r="T1151" t="str">
        <f t="shared" si="107"/>
        <v>food trucks</v>
      </c>
    </row>
    <row r="1152" spans="1:20" ht="30" x14ac:dyDescent="0.25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s="12">
        <f t="shared" si="102"/>
        <v>42317.954571759255</v>
      </c>
      <c r="L1152" s="12">
        <f t="shared" si="103"/>
        <v>42377.954571759255</v>
      </c>
      <c r="M1152" t="b">
        <v>0</v>
      </c>
      <c r="N1152">
        <v>6</v>
      </c>
      <c r="O1152" t="b">
        <v>0</v>
      </c>
      <c r="P1152" t="s">
        <v>8284</v>
      </c>
      <c r="Q1152" s="5">
        <f t="shared" si="104"/>
        <v>0.1008</v>
      </c>
      <c r="R1152" s="6">
        <f t="shared" si="105"/>
        <v>42</v>
      </c>
      <c r="S1152" t="str">
        <f t="shared" si="106"/>
        <v>food</v>
      </c>
      <c r="T1152" t="str">
        <f t="shared" si="107"/>
        <v>food trucks</v>
      </c>
    </row>
    <row r="1153" spans="1:20" ht="60" x14ac:dyDescent="0.25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s="12">
        <f t="shared" si="102"/>
        <v>42224.102581018517</v>
      </c>
      <c r="L1153" s="12">
        <f t="shared" si="103"/>
        <v>42254.102581018517</v>
      </c>
      <c r="M1153" t="b">
        <v>0</v>
      </c>
      <c r="N1153">
        <v>0</v>
      </c>
      <c r="O1153" t="b">
        <v>0</v>
      </c>
      <c r="P1153" t="s">
        <v>8284</v>
      </c>
      <c r="Q1153" s="5">
        <f t="shared" si="104"/>
        <v>0</v>
      </c>
      <c r="R1153" s="6" t="e">
        <f t="shared" si="105"/>
        <v>#DIV/0!</v>
      </c>
      <c r="S1153" t="str">
        <f t="shared" si="106"/>
        <v>food</v>
      </c>
      <c r="T1153" t="str">
        <f t="shared" si="107"/>
        <v>food trucks</v>
      </c>
    </row>
    <row r="1154" spans="1:20" x14ac:dyDescent="0.25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s="12">
        <f t="shared" ref="K1154:K1217" si="108">(((J1154/60)/60)/24)+DATE(1970,1,1)</f>
        <v>42109.709629629629</v>
      </c>
      <c r="L1154" s="12">
        <f t="shared" ref="L1154:L1217" si="109">(((I1154/60)/60)/24)+DATE(1970,1,1)</f>
        <v>42139.709629629629</v>
      </c>
      <c r="M1154" t="b">
        <v>0</v>
      </c>
      <c r="N1154">
        <v>15</v>
      </c>
      <c r="O1154" t="b">
        <v>0</v>
      </c>
      <c r="P1154" t="s">
        <v>8284</v>
      </c>
      <c r="Q1154" s="5">
        <f t="shared" ref="Q1154:Q1217" si="110">E1154/D1154</f>
        <v>5.6937500000000002E-2</v>
      </c>
      <c r="R1154" s="6">
        <f t="shared" ref="R1154:R1217" si="111">E1154/N1154</f>
        <v>60.733333333333334</v>
      </c>
      <c r="S1154" t="str">
        <f t="shared" ref="S1154:S1217" si="112">LEFT(P1154,FIND("/",P1154,1)-1)</f>
        <v>food</v>
      </c>
      <c r="T1154" t="str">
        <f t="shared" ref="T1154:T1217" si="113">MID(P1154,FIND("/",P1154,1)+1,LEN(P1153))</f>
        <v>food trucks</v>
      </c>
    </row>
    <row r="1155" spans="1:20" ht="30" x14ac:dyDescent="0.25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s="12">
        <f t="shared" si="108"/>
        <v>42143.714178240742</v>
      </c>
      <c r="L1155" s="12">
        <f t="shared" si="109"/>
        <v>42173.714178240742</v>
      </c>
      <c r="M1155" t="b">
        <v>0</v>
      </c>
      <c r="N1155">
        <v>1</v>
      </c>
      <c r="O1155" t="b">
        <v>0</v>
      </c>
      <c r="P1155" t="s">
        <v>8284</v>
      </c>
      <c r="Q1155" s="5">
        <f t="shared" si="110"/>
        <v>6.2500000000000003E-3</v>
      </c>
      <c r="R1155" s="6">
        <f t="shared" si="111"/>
        <v>50</v>
      </c>
      <c r="S1155" t="str">
        <f t="shared" si="112"/>
        <v>food</v>
      </c>
      <c r="T1155" t="str">
        <f t="shared" si="113"/>
        <v>food trucks</v>
      </c>
    </row>
    <row r="1156" spans="1:20" ht="45" x14ac:dyDescent="0.25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s="12">
        <f t="shared" si="108"/>
        <v>42223.108865740738</v>
      </c>
      <c r="L1156" s="12">
        <f t="shared" si="109"/>
        <v>42253.108865740738</v>
      </c>
      <c r="M1156" t="b">
        <v>0</v>
      </c>
      <c r="N1156">
        <v>3</v>
      </c>
      <c r="O1156" t="b">
        <v>0</v>
      </c>
      <c r="P1156" t="s">
        <v>8284</v>
      </c>
      <c r="Q1156" s="5">
        <f t="shared" si="110"/>
        <v>6.5000000000000002E-2</v>
      </c>
      <c r="R1156" s="6">
        <f t="shared" si="111"/>
        <v>108.33333333333333</v>
      </c>
      <c r="S1156" t="str">
        <f t="shared" si="112"/>
        <v>food</v>
      </c>
      <c r="T1156" t="str">
        <f t="shared" si="113"/>
        <v>food trucks</v>
      </c>
    </row>
    <row r="1157" spans="1:20" ht="60" x14ac:dyDescent="0.25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s="12">
        <f t="shared" si="108"/>
        <v>41835.763981481483</v>
      </c>
      <c r="L1157" s="12">
        <f t="shared" si="109"/>
        <v>41865.763981481483</v>
      </c>
      <c r="M1157" t="b">
        <v>0</v>
      </c>
      <c r="N1157">
        <v>8</v>
      </c>
      <c r="O1157" t="b">
        <v>0</v>
      </c>
      <c r="P1157" t="s">
        <v>8284</v>
      </c>
      <c r="Q1157" s="5">
        <f t="shared" si="110"/>
        <v>7.5199999999999998E-3</v>
      </c>
      <c r="R1157" s="6">
        <f t="shared" si="111"/>
        <v>23.5</v>
      </c>
      <c r="S1157" t="str">
        <f t="shared" si="112"/>
        <v>food</v>
      </c>
      <c r="T1157" t="str">
        <f t="shared" si="113"/>
        <v>food trucks</v>
      </c>
    </row>
    <row r="1158" spans="1:20" ht="45" x14ac:dyDescent="0.25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s="12">
        <f t="shared" si="108"/>
        <v>42029.07131944444</v>
      </c>
      <c r="L1158" s="12">
        <f t="shared" si="109"/>
        <v>42059.07131944444</v>
      </c>
      <c r="M1158" t="b">
        <v>0</v>
      </c>
      <c r="N1158">
        <v>0</v>
      </c>
      <c r="O1158" t="b">
        <v>0</v>
      </c>
      <c r="P1158" t="s">
        <v>8284</v>
      </c>
      <c r="Q1158" s="5">
        <f t="shared" si="110"/>
        <v>0</v>
      </c>
      <c r="R1158" s="6" t="e">
        <f t="shared" si="111"/>
        <v>#DIV/0!</v>
      </c>
      <c r="S1158" t="str">
        <f t="shared" si="112"/>
        <v>food</v>
      </c>
      <c r="T1158" t="str">
        <f t="shared" si="113"/>
        <v>food trucks</v>
      </c>
    </row>
    <row r="1159" spans="1:20" ht="60" x14ac:dyDescent="0.25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s="12">
        <f t="shared" si="108"/>
        <v>41918.628240740742</v>
      </c>
      <c r="L1159" s="12">
        <f t="shared" si="109"/>
        <v>41978.669907407413</v>
      </c>
      <c r="M1159" t="b">
        <v>0</v>
      </c>
      <c r="N1159">
        <v>3</v>
      </c>
      <c r="O1159" t="b">
        <v>0</v>
      </c>
      <c r="P1159" t="s">
        <v>8284</v>
      </c>
      <c r="Q1159" s="5">
        <f t="shared" si="110"/>
        <v>1.5100000000000001E-2</v>
      </c>
      <c r="R1159" s="6">
        <f t="shared" si="111"/>
        <v>50.333333333333336</v>
      </c>
      <c r="S1159" t="str">
        <f t="shared" si="112"/>
        <v>food</v>
      </c>
      <c r="T1159" t="str">
        <f t="shared" si="113"/>
        <v>food trucks</v>
      </c>
    </row>
    <row r="1160" spans="1:20" ht="60" x14ac:dyDescent="0.25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s="12">
        <f t="shared" si="108"/>
        <v>41952.09175925926</v>
      </c>
      <c r="L1160" s="12">
        <f t="shared" si="109"/>
        <v>41982.09175925926</v>
      </c>
      <c r="M1160" t="b">
        <v>0</v>
      </c>
      <c r="N1160">
        <v>3</v>
      </c>
      <c r="O1160" t="b">
        <v>0</v>
      </c>
      <c r="P1160" t="s">
        <v>8284</v>
      </c>
      <c r="Q1160" s="5">
        <f t="shared" si="110"/>
        <v>4.6666666666666671E-3</v>
      </c>
      <c r="R1160" s="6">
        <f t="shared" si="111"/>
        <v>11.666666666666666</v>
      </c>
      <c r="S1160" t="str">
        <f t="shared" si="112"/>
        <v>food</v>
      </c>
      <c r="T1160" t="str">
        <f t="shared" si="113"/>
        <v>food trucks</v>
      </c>
    </row>
    <row r="1161" spans="1:20" ht="60" x14ac:dyDescent="0.25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s="12">
        <f t="shared" si="108"/>
        <v>42154.726446759261</v>
      </c>
      <c r="L1161" s="12">
        <f t="shared" si="109"/>
        <v>42185.65625</v>
      </c>
      <c r="M1161" t="b">
        <v>0</v>
      </c>
      <c r="N1161">
        <v>0</v>
      </c>
      <c r="O1161" t="b">
        <v>0</v>
      </c>
      <c r="P1161" t="s">
        <v>8284</v>
      </c>
      <c r="Q1161" s="5">
        <f t="shared" si="110"/>
        <v>0</v>
      </c>
      <c r="R1161" s="6" t="e">
        <f t="shared" si="111"/>
        <v>#DIV/0!</v>
      </c>
      <c r="S1161" t="str">
        <f t="shared" si="112"/>
        <v>food</v>
      </c>
      <c r="T1161" t="str">
        <f t="shared" si="113"/>
        <v>food trucks</v>
      </c>
    </row>
    <row r="1162" spans="1:20" ht="45" x14ac:dyDescent="0.25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s="12">
        <f t="shared" si="108"/>
        <v>42061.154930555553</v>
      </c>
      <c r="L1162" s="12">
        <f t="shared" si="109"/>
        <v>42091.113263888896</v>
      </c>
      <c r="M1162" t="b">
        <v>0</v>
      </c>
      <c r="N1162">
        <v>19</v>
      </c>
      <c r="O1162" t="b">
        <v>0</v>
      </c>
      <c r="P1162" t="s">
        <v>8284</v>
      </c>
      <c r="Q1162" s="5">
        <f t="shared" si="110"/>
        <v>3.85E-2</v>
      </c>
      <c r="R1162" s="6">
        <f t="shared" si="111"/>
        <v>60.789473684210527</v>
      </c>
      <c r="S1162" t="str">
        <f t="shared" si="112"/>
        <v>food</v>
      </c>
      <c r="T1162" t="str">
        <f t="shared" si="113"/>
        <v>food trucks</v>
      </c>
    </row>
    <row r="1163" spans="1:20" ht="60" x14ac:dyDescent="0.25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s="12">
        <f t="shared" si="108"/>
        <v>42122.629502314812</v>
      </c>
      <c r="L1163" s="12">
        <f t="shared" si="109"/>
        <v>42143.629502314812</v>
      </c>
      <c r="M1163" t="b">
        <v>0</v>
      </c>
      <c r="N1163">
        <v>0</v>
      </c>
      <c r="O1163" t="b">
        <v>0</v>
      </c>
      <c r="P1163" t="s">
        <v>8284</v>
      </c>
      <c r="Q1163" s="5">
        <f t="shared" si="110"/>
        <v>0</v>
      </c>
      <c r="R1163" s="6" t="e">
        <f t="shared" si="111"/>
        <v>#DIV/0!</v>
      </c>
      <c r="S1163" t="str">
        <f t="shared" si="112"/>
        <v>food</v>
      </c>
      <c r="T1163" t="str">
        <f t="shared" si="113"/>
        <v>food trucks</v>
      </c>
    </row>
    <row r="1164" spans="1:20" ht="60" x14ac:dyDescent="0.25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s="12">
        <f t="shared" si="108"/>
        <v>41876.683611111112</v>
      </c>
      <c r="L1164" s="12">
        <f t="shared" si="109"/>
        <v>41907.683611111112</v>
      </c>
      <c r="M1164" t="b">
        <v>0</v>
      </c>
      <c r="N1164">
        <v>2</v>
      </c>
      <c r="O1164" t="b">
        <v>0</v>
      </c>
      <c r="P1164" t="s">
        <v>8284</v>
      </c>
      <c r="Q1164" s="5">
        <f t="shared" si="110"/>
        <v>5.8333333333333338E-4</v>
      </c>
      <c r="R1164" s="6">
        <f t="shared" si="111"/>
        <v>17.5</v>
      </c>
      <c r="S1164" t="str">
        <f t="shared" si="112"/>
        <v>food</v>
      </c>
      <c r="T1164" t="str">
        <f t="shared" si="113"/>
        <v>food trucks</v>
      </c>
    </row>
    <row r="1165" spans="1:20" ht="60" x14ac:dyDescent="0.25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s="12">
        <f t="shared" si="108"/>
        <v>41830.723611111112</v>
      </c>
      <c r="L1165" s="12">
        <f t="shared" si="109"/>
        <v>41860.723611111112</v>
      </c>
      <c r="M1165" t="b">
        <v>0</v>
      </c>
      <c r="N1165">
        <v>0</v>
      </c>
      <c r="O1165" t="b">
        <v>0</v>
      </c>
      <c r="P1165" t="s">
        <v>8284</v>
      </c>
      <c r="Q1165" s="5">
        <f t="shared" si="110"/>
        <v>0</v>
      </c>
      <c r="R1165" s="6" t="e">
        <f t="shared" si="111"/>
        <v>#DIV/0!</v>
      </c>
      <c r="S1165" t="str">
        <f t="shared" si="112"/>
        <v>food</v>
      </c>
      <c r="T1165" t="str">
        <f t="shared" si="113"/>
        <v>food trucks</v>
      </c>
    </row>
    <row r="1166" spans="1:20" ht="60" x14ac:dyDescent="0.25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s="12">
        <f t="shared" si="108"/>
        <v>42509.724328703705</v>
      </c>
      <c r="L1166" s="12">
        <f t="shared" si="109"/>
        <v>42539.724328703705</v>
      </c>
      <c r="M1166" t="b">
        <v>0</v>
      </c>
      <c r="N1166">
        <v>0</v>
      </c>
      <c r="O1166" t="b">
        <v>0</v>
      </c>
      <c r="P1166" t="s">
        <v>8284</v>
      </c>
      <c r="Q1166" s="5">
        <f t="shared" si="110"/>
        <v>0</v>
      </c>
      <c r="R1166" s="6" t="e">
        <f t="shared" si="111"/>
        <v>#DIV/0!</v>
      </c>
      <c r="S1166" t="str">
        <f t="shared" si="112"/>
        <v>food</v>
      </c>
      <c r="T1166" t="str">
        <f t="shared" si="113"/>
        <v>food trucks</v>
      </c>
    </row>
    <row r="1167" spans="1:20" ht="60" x14ac:dyDescent="0.25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s="12">
        <f t="shared" si="108"/>
        <v>41792.214467592588</v>
      </c>
      <c r="L1167" s="12">
        <f t="shared" si="109"/>
        <v>41826.214467592588</v>
      </c>
      <c r="M1167" t="b">
        <v>0</v>
      </c>
      <c r="N1167">
        <v>25</v>
      </c>
      <c r="O1167" t="b">
        <v>0</v>
      </c>
      <c r="P1167" t="s">
        <v>8284</v>
      </c>
      <c r="Q1167" s="5">
        <f t="shared" si="110"/>
        <v>0.20705000000000001</v>
      </c>
      <c r="R1167" s="6">
        <f t="shared" si="111"/>
        <v>82.82</v>
      </c>
      <c r="S1167" t="str">
        <f t="shared" si="112"/>
        <v>food</v>
      </c>
      <c r="T1167" t="str">
        <f t="shared" si="113"/>
        <v>food trucks</v>
      </c>
    </row>
    <row r="1168" spans="1:20" ht="60" x14ac:dyDescent="0.25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s="12">
        <f t="shared" si="108"/>
        <v>42150.485439814816</v>
      </c>
      <c r="L1168" s="12">
        <f t="shared" si="109"/>
        <v>42181.166666666672</v>
      </c>
      <c r="M1168" t="b">
        <v>0</v>
      </c>
      <c r="N1168">
        <v>8</v>
      </c>
      <c r="O1168" t="b">
        <v>0</v>
      </c>
      <c r="P1168" t="s">
        <v>8284</v>
      </c>
      <c r="Q1168" s="5">
        <f t="shared" si="110"/>
        <v>0.19139999999999999</v>
      </c>
      <c r="R1168" s="6">
        <f t="shared" si="111"/>
        <v>358.875</v>
      </c>
      <c r="S1168" t="str">
        <f t="shared" si="112"/>
        <v>food</v>
      </c>
      <c r="T1168" t="str">
        <f t="shared" si="113"/>
        <v>food trucks</v>
      </c>
    </row>
    <row r="1169" spans="1:20" ht="45" x14ac:dyDescent="0.25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s="12">
        <f t="shared" si="108"/>
        <v>41863.734895833331</v>
      </c>
      <c r="L1169" s="12">
        <f t="shared" si="109"/>
        <v>41894.734895833331</v>
      </c>
      <c r="M1169" t="b">
        <v>0</v>
      </c>
      <c r="N1169">
        <v>16</v>
      </c>
      <c r="O1169" t="b">
        <v>0</v>
      </c>
      <c r="P1169" t="s">
        <v>8284</v>
      </c>
      <c r="Q1169" s="5">
        <f t="shared" si="110"/>
        <v>1.6316666666666667E-2</v>
      </c>
      <c r="R1169" s="6">
        <f t="shared" si="111"/>
        <v>61.1875</v>
      </c>
      <c r="S1169" t="str">
        <f t="shared" si="112"/>
        <v>food</v>
      </c>
      <c r="T1169" t="str">
        <f t="shared" si="113"/>
        <v>food trucks</v>
      </c>
    </row>
    <row r="1170" spans="1:20" ht="45" x14ac:dyDescent="0.25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s="12">
        <f t="shared" si="108"/>
        <v>42605.053993055553</v>
      </c>
      <c r="L1170" s="12">
        <f t="shared" si="109"/>
        <v>42635.053993055553</v>
      </c>
      <c r="M1170" t="b">
        <v>0</v>
      </c>
      <c r="N1170">
        <v>3</v>
      </c>
      <c r="O1170" t="b">
        <v>0</v>
      </c>
      <c r="P1170" t="s">
        <v>8284</v>
      </c>
      <c r="Q1170" s="5">
        <f t="shared" si="110"/>
        <v>5.6666666666666664E-2</v>
      </c>
      <c r="R1170" s="6">
        <f t="shared" si="111"/>
        <v>340</v>
      </c>
      <c r="S1170" t="str">
        <f t="shared" si="112"/>
        <v>food</v>
      </c>
      <c r="T1170" t="str">
        <f t="shared" si="113"/>
        <v>food trucks</v>
      </c>
    </row>
    <row r="1171" spans="1:20" ht="45" x14ac:dyDescent="0.25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s="12">
        <f t="shared" si="108"/>
        <v>42027.353738425925</v>
      </c>
      <c r="L1171" s="12">
        <f t="shared" si="109"/>
        <v>42057.353738425925</v>
      </c>
      <c r="M1171" t="b">
        <v>0</v>
      </c>
      <c r="N1171">
        <v>3</v>
      </c>
      <c r="O1171" t="b">
        <v>0</v>
      </c>
      <c r="P1171" t="s">
        <v>8284</v>
      </c>
      <c r="Q1171" s="5">
        <f t="shared" si="110"/>
        <v>1.6999999999999999E-3</v>
      </c>
      <c r="R1171" s="6">
        <f t="shared" si="111"/>
        <v>5.666666666666667</v>
      </c>
      <c r="S1171" t="str">
        <f t="shared" si="112"/>
        <v>food</v>
      </c>
      <c r="T1171" t="str">
        <f t="shared" si="113"/>
        <v>food trucks</v>
      </c>
    </row>
    <row r="1172" spans="1:20" ht="45" x14ac:dyDescent="0.25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s="12">
        <f t="shared" si="108"/>
        <v>42124.893182870372</v>
      </c>
      <c r="L1172" s="12">
        <f t="shared" si="109"/>
        <v>42154.893182870372</v>
      </c>
      <c r="M1172" t="b">
        <v>0</v>
      </c>
      <c r="N1172">
        <v>2</v>
      </c>
      <c r="O1172" t="b">
        <v>0</v>
      </c>
      <c r="P1172" t="s">
        <v>8284</v>
      </c>
      <c r="Q1172" s="5">
        <f t="shared" si="110"/>
        <v>4.0000000000000001E-3</v>
      </c>
      <c r="R1172" s="6">
        <f t="shared" si="111"/>
        <v>50</v>
      </c>
      <c r="S1172" t="str">
        <f t="shared" si="112"/>
        <v>food</v>
      </c>
      <c r="T1172" t="str">
        <f t="shared" si="113"/>
        <v>food trucks</v>
      </c>
    </row>
    <row r="1173" spans="1:20" ht="45" x14ac:dyDescent="0.25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s="12">
        <f t="shared" si="108"/>
        <v>41938.804710648146</v>
      </c>
      <c r="L1173" s="12">
        <f t="shared" si="109"/>
        <v>41956.846377314811</v>
      </c>
      <c r="M1173" t="b">
        <v>0</v>
      </c>
      <c r="N1173">
        <v>1</v>
      </c>
      <c r="O1173" t="b">
        <v>0</v>
      </c>
      <c r="P1173" t="s">
        <v>8284</v>
      </c>
      <c r="Q1173" s="5">
        <f t="shared" si="110"/>
        <v>1E-3</v>
      </c>
      <c r="R1173" s="6">
        <f t="shared" si="111"/>
        <v>25</v>
      </c>
      <c r="S1173" t="str">
        <f t="shared" si="112"/>
        <v>food</v>
      </c>
      <c r="T1173" t="str">
        <f t="shared" si="113"/>
        <v>food trucks</v>
      </c>
    </row>
    <row r="1174" spans="1:20" ht="30" x14ac:dyDescent="0.25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s="12">
        <f t="shared" si="108"/>
        <v>41841.682314814818</v>
      </c>
      <c r="L1174" s="12">
        <f t="shared" si="109"/>
        <v>41871.682314814818</v>
      </c>
      <c r="M1174" t="b">
        <v>0</v>
      </c>
      <c r="N1174">
        <v>0</v>
      </c>
      <c r="O1174" t="b">
        <v>0</v>
      </c>
      <c r="P1174" t="s">
        <v>8284</v>
      </c>
      <c r="Q1174" s="5">
        <f t="shared" si="110"/>
        <v>0</v>
      </c>
      <c r="R1174" s="6" t="e">
        <f t="shared" si="111"/>
        <v>#DIV/0!</v>
      </c>
      <c r="S1174" t="str">
        <f t="shared" si="112"/>
        <v>food</v>
      </c>
      <c r="T1174" t="str">
        <f t="shared" si="113"/>
        <v>food trucks</v>
      </c>
    </row>
    <row r="1175" spans="1:20" ht="60" x14ac:dyDescent="0.25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s="12">
        <f t="shared" si="108"/>
        <v>42184.185844907406</v>
      </c>
      <c r="L1175" s="12">
        <f t="shared" si="109"/>
        <v>42219.185844907406</v>
      </c>
      <c r="M1175" t="b">
        <v>0</v>
      </c>
      <c r="N1175">
        <v>1</v>
      </c>
      <c r="O1175" t="b">
        <v>0</v>
      </c>
      <c r="P1175" t="s">
        <v>8284</v>
      </c>
      <c r="Q1175" s="5">
        <f t="shared" si="110"/>
        <v>2.4000000000000001E-4</v>
      </c>
      <c r="R1175" s="6">
        <f t="shared" si="111"/>
        <v>30</v>
      </c>
      <c r="S1175" t="str">
        <f t="shared" si="112"/>
        <v>food</v>
      </c>
      <c r="T1175" t="str">
        <f t="shared" si="113"/>
        <v>food trucks</v>
      </c>
    </row>
    <row r="1176" spans="1:20" ht="45" x14ac:dyDescent="0.25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s="12">
        <f t="shared" si="108"/>
        <v>42468.84174768519</v>
      </c>
      <c r="L1176" s="12">
        <f t="shared" si="109"/>
        <v>42498.84174768519</v>
      </c>
      <c r="M1176" t="b">
        <v>0</v>
      </c>
      <c r="N1176">
        <v>19</v>
      </c>
      <c r="O1176" t="b">
        <v>0</v>
      </c>
      <c r="P1176" t="s">
        <v>8284</v>
      </c>
      <c r="Q1176" s="5">
        <f t="shared" si="110"/>
        <v>5.906666666666667E-2</v>
      </c>
      <c r="R1176" s="6">
        <f t="shared" si="111"/>
        <v>46.631578947368418</v>
      </c>
      <c r="S1176" t="str">
        <f t="shared" si="112"/>
        <v>food</v>
      </c>
      <c r="T1176" t="str">
        <f t="shared" si="113"/>
        <v>food trucks</v>
      </c>
    </row>
    <row r="1177" spans="1:20" ht="45" x14ac:dyDescent="0.25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s="12">
        <f t="shared" si="108"/>
        <v>42170.728460648148</v>
      </c>
      <c r="L1177" s="12">
        <f t="shared" si="109"/>
        <v>42200.728460648148</v>
      </c>
      <c r="M1177" t="b">
        <v>0</v>
      </c>
      <c r="N1177">
        <v>9</v>
      </c>
      <c r="O1177" t="b">
        <v>0</v>
      </c>
      <c r="P1177" t="s">
        <v>8284</v>
      </c>
      <c r="Q1177" s="5">
        <f t="shared" si="110"/>
        <v>2.9250000000000002E-2</v>
      </c>
      <c r="R1177" s="6">
        <f t="shared" si="111"/>
        <v>65</v>
      </c>
      <c r="S1177" t="str">
        <f t="shared" si="112"/>
        <v>food</v>
      </c>
      <c r="T1177" t="str">
        <f t="shared" si="113"/>
        <v>food trucks</v>
      </c>
    </row>
    <row r="1178" spans="1:20" ht="60" x14ac:dyDescent="0.25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s="12">
        <f t="shared" si="108"/>
        <v>42746.019652777773</v>
      </c>
      <c r="L1178" s="12">
        <f t="shared" si="109"/>
        <v>42800.541666666672</v>
      </c>
      <c r="M1178" t="b">
        <v>0</v>
      </c>
      <c r="N1178">
        <v>1</v>
      </c>
      <c r="O1178" t="b">
        <v>0</v>
      </c>
      <c r="P1178" t="s">
        <v>8284</v>
      </c>
      <c r="Q1178" s="5">
        <f t="shared" si="110"/>
        <v>5.7142857142857142E-5</v>
      </c>
      <c r="R1178" s="6">
        <f t="shared" si="111"/>
        <v>10</v>
      </c>
      <c r="S1178" t="str">
        <f t="shared" si="112"/>
        <v>food</v>
      </c>
      <c r="T1178" t="str">
        <f t="shared" si="113"/>
        <v>food trucks</v>
      </c>
    </row>
    <row r="1179" spans="1:20" ht="60" x14ac:dyDescent="0.25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s="12">
        <f t="shared" si="108"/>
        <v>41897.660833333335</v>
      </c>
      <c r="L1179" s="12">
        <f t="shared" si="109"/>
        <v>41927.660833333335</v>
      </c>
      <c r="M1179" t="b">
        <v>0</v>
      </c>
      <c r="N1179">
        <v>0</v>
      </c>
      <c r="O1179" t="b">
        <v>0</v>
      </c>
      <c r="P1179" t="s">
        <v>8284</v>
      </c>
      <c r="Q1179" s="5">
        <f t="shared" si="110"/>
        <v>0</v>
      </c>
      <c r="R1179" s="6" t="e">
        <f t="shared" si="111"/>
        <v>#DIV/0!</v>
      </c>
      <c r="S1179" t="str">
        <f t="shared" si="112"/>
        <v>food</v>
      </c>
      <c r="T1179" t="str">
        <f t="shared" si="113"/>
        <v>food trucks</v>
      </c>
    </row>
    <row r="1180" spans="1:20" ht="60" x14ac:dyDescent="0.25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s="12">
        <f t="shared" si="108"/>
        <v>41837.905694444446</v>
      </c>
      <c r="L1180" s="12">
        <f t="shared" si="109"/>
        <v>41867.905694444446</v>
      </c>
      <c r="M1180" t="b">
        <v>0</v>
      </c>
      <c r="N1180">
        <v>1</v>
      </c>
      <c r="O1180" t="b">
        <v>0</v>
      </c>
      <c r="P1180" t="s">
        <v>8284</v>
      </c>
      <c r="Q1180" s="5">
        <f t="shared" si="110"/>
        <v>6.666666666666667E-5</v>
      </c>
      <c r="R1180" s="6">
        <f t="shared" si="111"/>
        <v>5</v>
      </c>
      <c r="S1180" t="str">
        <f t="shared" si="112"/>
        <v>food</v>
      </c>
      <c r="T1180" t="str">
        <f t="shared" si="113"/>
        <v>food trucks</v>
      </c>
    </row>
    <row r="1181" spans="1:20" ht="45" x14ac:dyDescent="0.25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s="12">
        <f t="shared" si="108"/>
        <v>42275.720219907409</v>
      </c>
      <c r="L1181" s="12">
        <f t="shared" si="109"/>
        <v>42305.720219907409</v>
      </c>
      <c r="M1181" t="b">
        <v>0</v>
      </c>
      <c r="N1181">
        <v>5</v>
      </c>
      <c r="O1181" t="b">
        <v>0</v>
      </c>
      <c r="P1181" t="s">
        <v>8284</v>
      </c>
      <c r="Q1181" s="5">
        <f t="shared" si="110"/>
        <v>5.3333333333333337E-2</v>
      </c>
      <c r="R1181" s="6">
        <f t="shared" si="111"/>
        <v>640</v>
      </c>
      <c r="S1181" t="str">
        <f t="shared" si="112"/>
        <v>food</v>
      </c>
      <c r="T1181" t="str">
        <f t="shared" si="113"/>
        <v>food trucks</v>
      </c>
    </row>
    <row r="1182" spans="1:20" ht="45" x14ac:dyDescent="0.25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s="12">
        <f t="shared" si="108"/>
        <v>41781.806875000002</v>
      </c>
      <c r="L1182" s="12">
        <f t="shared" si="109"/>
        <v>41818.806875000002</v>
      </c>
      <c r="M1182" t="b">
        <v>0</v>
      </c>
      <c r="N1182">
        <v>85</v>
      </c>
      <c r="O1182" t="b">
        <v>0</v>
      </c>
      <c r="P1182" t="s">
        <v>8284</v>
      </c>
      <c r="Q1182" s="5">
        <f t="shared" si="110"/>
        <v>0.11749999999999999</v>
      </c>
      <c r="R1182" s="6">
        <f t="shared" si="111"/>
        <v>69.117647058823536</v>
      </c>
      <c r="S1182" t="str">
        <f t="shared" si="112"/>
        <v>food</v>
      </c>
      <c r="T1182" t="str">
        <f t="shared" si="113"/>
        <v>food trucks</v>
      </c>
    </row>
    <row r="1183" spans="1:20" ht="30" x14ac:dyDescent="0.25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s="12">
        <f t="shared" si="108"/>
        <v>42034.339363425926</v>
      </c>
      <c r="L1183" s="12">
        <f t="shared" si="109"/>
        <v>42064.339363425926</v>
      </c>
      <c r="M1183" t="b">
        <v>0</v>
      </c>
      <c r="N1183">
        <v>3</v>
      </c>
      <c r="O1183" t="b">
        <v>0</v>
      </c>
      <c r="P1183" t="s">
        <v>8284</v>
      </c>
      <c r="Q1183" s="5">
        <f t="shared" si="110"/>
        <v>8.0000000000000007E-5</v>
      </c>
      <c r="R1183" s="6">
        <f t="shared" si="111"/>
        <v>1.3333333333333333</v>
      </c>
      <c r="S1183" t="str">
        <f t="shared" si="112"/>
        <v>food</v>
      </c>
      <c r="T1183" t="str">
        <f t="shared" si="113"/>
        <v>food trucks</v>
      </c>
    </row>
    <row r="1184" spans="1:20" ht="60" x14ac:dyDescent="0.25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s="12">
        <f t="shared" si="108"/>
        <v>42728.827407407407</v>
      </c>
      <c r="L1184" s="12">
        <f t="shared" si="109"/>
        <v>42747.695833333331</v>
      </c>
      <c r="M1184" t="b">
        <v>0</v>
      </c>
      <c r="N1184">
        <v>4</v>
      </c>
      <c r="O1184" t="b">
        <v>0</v>
      </c>
      <c r="P1184" t="s">
        <v>8284</v>
      </c>
      <c r="Q1184" s="5">
        <f t="shared" si="110"/>
        <v>4.2000000000000003E-2</v>
      </c>
      <c r="R1184" s="6">
        <f t="shared" si="111"/>
        <v>10.5</v>
      </c>
      <c r="S1184" t="str">
        <f t="shared" si="112"/>
        <v>food</v>
      </c>
      <c r="T1184" t="str">
        <f t="shared" si="113"/>
        <v>food trucks</v>
      </c>
    </row>
    <row r="1185" spans="1:20" ht="60" x14ac:dyDescent="0.25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s="12">
        <f t="shared" si="108"/>
        <v>42656.86137731481</v>
      </c>
      <c r="L1185" s="12">
        <f t="shared" si="109"/>
        <v>42676.165972222225</v>
      </c>
      <c r="M1185" t="b">
        <v>0</v>
      </c>
      <c r="N1185">
        <v>3</v>
      </c>
      <c r="O1185" t="b">
        <v>0</v>
      </c>
      <c r="P1185" t="s">
        <v>8284</v>
      </c>
      <c r="Q1185" s="5">
        <f t="shared" si="110"/>
        <v>0.04</v>
      </c>
      <c r="R1185" s="6">
        <f t="shared" si="111"/>
        <v>33.333333333333336</v>
      </c>
      <c r="S1185" t="str">
        <f t="shared" si="112"/>
        <v>food</v>
      </c>
      <c r="T1185" t="str">
        <f t="shared" si="113"/>
        <v>food trucks</v>
      </c>
    </row>
    <row r="1186" spans="1:20" ht="60" x14ac:dyDescent="0.25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s="12">
        <f t="shared" si="108"/>
        <v>42741.599664351852</v>
      </c>
      <c r="L1186" s="12">
        <f t="shared" si="109"/>
        <v>42772.599664351852</v>
      </c>
      <c r="M1186" t="b">
        <v>0</v>
      </c>
      <c r="N1186">
        <v>375</v>
      </c>
      <c r="O1186" t="b">
        <v>1</v>
      </c>
      <c r="P1186" t="s">
        <v>8285</v>
      </c>
      <c r="Q1186" s="5">
        <f t="shared" si="110"/>
        <v>1.0493636363636363</v>
      </c>
      <c r="R1186" s="6">
        <f t="shared" si="111"/>
        <v>61.562666666666665</v>
      </c>
      <c r="S1186" t="str">
        <f t="shared" si="112"/>
        <v>photography</v>
      </c>
      <c r="T1186" t="str">
        <f t="shared" si="113"/>
        <v>photobooks</v>
      </c>
    </row>
    <row r="1187" spans="1:20" ht="60" x14ac:dyDescent="0.25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s="12">
        <f t="shared" si="108"/>
        <v>42130.865150462967</v>
      </c>
      <c r="L1187" s="12">
        <f t="shared" si="109"/>
        <v>42163.166666666672</v>
      </c>
      <c r="M1187" t="b">
        <v>0</v>
      </c>
      <c r="N1187">
        <v>111</v>
      </c>
      <c r="O1187" t="b">
        <v>1</v>
      </c>
      <c r="P1187" t="s">
        <v>8285</v>
      </c>
      <c r="Q1187" s="5">
        <f t="shared" si="110"/>
        <v>1.0544</v>
      </c>
      <c r="R1187" s="6">
        <f t="shared" si="111"/>
        <v>118.73873873873873</v>
      </c>
      <c r="S1187" t="str">
        <f t="shared" si="112"/>
        <v>photography</v>
      </c>
      <c r="T1187" t="str">
        <f t="shared" si="113"/>
        <v>photobooks</v>
      </c>
    </row>
    <row r="1188" spans="1:20" ht="60" x14ac:dyDescent="0.25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s="12">
        <f t="shared" si="108"/>
        <v>42123.86336805555</v>
      </c>
      <c r="L1188" s="12">
        <f t="shared" si="109"/>
        <v>42156.945833333331</v>
      </c>
      <c r="M1188" t="b">
        <v>0</v>
      </c>
      <c r="N1188">
        <v>123</v>
      </c>
      <c r="O1188" t="b">
        <v>1</v>
      </c>
      <c r="P1188" t="s">
        <v>8285</v>
      </c>
      <c r="Q1188" s="5">
        <f t="shared" si="110"/>
        <v>1.0673333333333332</v>
      </c>
      <c r="R1188" s="6">
        <f t="shared" si="111"/>
        <v>65.081300813008127</v>
      </c>
      <c r="S1188" t="str">
        <f t="shared" si="112"/>
        <v>photography</v>
      </c>
      <c r="T1188" t="str">
        <f t="shared" si="113"/>
        <v>photobooks</v>
      </c>
    </row>
    <row r="1189" spans="1:20" ht="60" x14ac:dyDescent="0.25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s="12">
        <f t="shared" si="108"/>
        <v>42109.894942129627</v>
      </c>
      <c r="L1189" s="12">
        <f t="shared" si="109"/>
        <v>42141.75</v>
      </c>
      <c r="M1189" t="b">
        <v>0</v>
      </c>
      <c r="N1189">
        <v>70</v>
      </c>
      <c r="O1189" t="b">
        <v>1</v>
      </c>
      <c r="P1189" t="s">
        <v>8285</v>
      </c>
      <c r="Q1189" s="5">
        <f t="shared" si="110"/>
        <v>1.0412571428571429</v>
      </c>
      <c r="R1189" s="6">
        <f t="shared" si="111"/>
        <v>130.15714285714284</v>
      </c>
      <c r="S1189" t="str">
        <f t="shared" si="112"/>
        <v>photography</v>
      </c>
      <c r="T1189" t="str">
        <f t="shared" si="113"/>
        <v>photobooks</v>
      </c>
    </row>
    <row r="1190" spans="1:20" ht="45" x14ac:dyDescent="0.25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s="12">
        <f t="shared" si="108"/>
        <v>42711.700694444444</v>
      </c>
      <c r="L1190" s="12">
        <f t="shared" si="109"/>
        <v>42732.700694444444</v>
      </c>
      <c r="M1190" t="b">
        <v>0</v>
      </c>
      <c r="N1190">
        <v>85</v>
      </c>
      <c r="O1190" t="b">
        <v>1</v>
      </c>
      <c r="P1190" t="s">
        <v>8285</v>
      </c>
      <c r="Q1190" s="5">
        <f t="shared" si="110"/>
        <v>1.6054999999999999</v>
      </c>
      <c r="R1190" s="6">
        <f t="shared" si="111"/>
        <v>37.776470588235291</v>
      </c>
      <c r="S1190" t="str">
        <f t="shared" si="112"/>
        <v>photography</v>
      </c>
      <c r="T1190" t="str">
        <f t="shared" si="113"/>
        <v>photobooks</v>
      </c>
    </row>
    <row r="1191" spans="1:20" ht="60" x14ac:dyDescent="0.25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s="12">
        <f t="shared" si="108"/>
        <v>42529.979108796295</v>
      </c>
      <c r="L1191" s="12">
        <f t="shared" si="109"/>
        <v>42550.979108796295</v>
      </c>
      <c r="M1191" t="b">
        <v>0</v>
      </c>
      <c r="N1191">
        <v>86</v>
      </c>
      <c r="O1191" t="b">
        <v>1</v>
      </c>
      <c r="P1191" t="s">
        <v>8285</v>
      </c>
      <c r="Q1191" s="5">
        <f t="shared" si="110"/>
        <v>1.0777777777777777</v>
      </c>
      <c r="R1191" s="6">
        <f t="shared" si="111"/>
        <v>112.79069767441861</v>
      </c>
      <c r="S1191" t="str">
        <f t="shared" si="112"/>
        <v>photography</v>
      </c>
      <c r="T1191" t="str">
        <f t="shared" si="113"/>
        <v>photobooks</v>
      </c>
    </row>
    <row r="1192" spans="1:20" ht="45" x14ac:dyDescent="0.25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s="12">
        <f t="shared" si="108"/>
        <v>41852.665798611109</v>
      </c>
      <c r="L1192" s="12">
        <f t="shared" si="109"/>
        <v>41882.665798611109</v>
      </c>
      <c r="M1192" t="b">
        <v>0</v>
      </c>
      <c r="N1192">
        <v>13</v>
      </c>
      <c r="O1192" t="b">
        <v>1</v>
      </c>
      <c r="P1192" t="s">
        <v>8285</v>
      </c>
      <c r="Q1192" s="5">
        <f t="shared" si="110"/>
        <v>1.35</v>
      </c>
      <c r="R1192" s="6">
        <f t="shared" si="111"/>
        <v>51.92307692307692</v>
      </c>
      <c r="S1192" t="str">
        <f t="shared" si="112"/>
        <v>photography</v>
      </c>
      <c r="T1192" t="str">
        <f t="shared" si="113"/>
        <v>photobooks</v>
      </c>
    </row>
    <row r="1193" spans="1:20" ht="60" x14ac:dyDescent="0.25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s="12">
        <f t="shared" si="108"/>
        <v>42419.603703703702</v>
      </c>
      <c r="L1193" s="12">
        <f t="shared" si="109"/>
        <v>42449.562037037031</v>
      </c>
      <c r="M1193" t="b">
        <v>0</v>
      </c>
      <c r="N1193">
        <v>33</v>
      </c>
      <c r="O1193" t="b">
        <v>1</v>
      </c>
      <c r="P1193" t="s">
        <v>8285</v>
      </c>
      <c r="Q1193" s="5">
        <f t="shared" si="110"/>
        <v>1.0907407407407408</v>
      </c>
      <c r="R1193" s="6">
        <f t="shared" si="111"/>
        <v>89.242424242424249</v>
      </c>
      <c r="S1193" t="str">
        <f t="shared" si="112"/>
        <v>photography</v>
      </c>
      <c r="T1193" t="str">
        <f t="shared" si="113"/>
        <v>photobooks</v>
      </c>
    </row>
    <row r="1194" spans="1:20" ht="30" x14ac:dyDescent="0.25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s="12">
        <f t="shared" si="108"/>
        <v>42747.506689814814</v>
      </c>
      <c r="L1194" s="12">
        <f t="shared" si="109"/>
        <v>42777.506689814814</v>
      </c>
      <c r="M1194" t="b">
        <v>0</v>
      </c>
      <c r="N1194">
        <v>15</v>
      </c>
      <c r="O1194" t="b">
        <v>1</v>
      </c>
      <c r="P1194" t="s">
        <v>8285</v>
      </c>
      <c r="Q1194" s="5">
        <f t="shared" si="110"/>
        <v>2.9</v>
      </c>
      <c r="R1194" s="6">
        <f t="shared" si="111"/>
        <v>19.333333333333332</v>
      </c>
      <c r="S1194" t="str">
        <f t="shared" si="112"/>
        <v>photography</v>
      </c>
      <c r="T1194" t="str">
        <f t="shared" si="113"/>
        <v>photobooks</v>
      </c>
    </row>
    <row r="1195" spans="1:20" ht="60" x14ac:dyDescent="0.25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s="12">
        <f t="shared" si="108"/>
        <v>42409.776076388895</v>
      </c>
      <c r="L1195" s="12">
        <f t="shared" si="109"/>
        <v>42469.734409722223</v>
      </c>
      <c r="M1195" t="b">
        <v>0</v>
      </c>
      <c r="N1195">
        <v>273</v>
      </c>
      <c r="O1195" t="b">
        <v>1</v>
      </c>
      <c r="P1195" t="s">
        <v>8285</v>
      </c>
      <c r="Q1195" s="5">
        <f t="shared" si="110"/>
        <v>1.0395714285714286</v>
      </c>
      <c r="R1195" s="6">
        <f t="shared" si="111"/>
        <v>79.967032967032964</v>
      </c>
      <c r="S1195" t="str">
        <f t="shared" si="112"/>
        <v>photography</v>
      </c>
      <c r="T1195" t="str">
        <f t="shared" si="113"/>
        <v>photobooks</v>
      </c>
    </row>
    <row r="1196" spans="1:20" ht="60" x14ac:dyDescent="0.25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s="12">
        <f t="shared" si="108"/>
        <v>42072.488182870366</v>
      </c>
      <c r="L1196" s="12">
        <f t="shared" si="109"/>
        <v>42102.488182870366</v>
      </c>
      <c r="M1196" t="b">
        <v>0</v>
      </c>
      <c r="N1196">
        <v>714</v>
      </c>
      <c r="O1196" t="b">
        <v>1</v>
      </c>
      <c r="P1196" t="s">
        <v>8285</v>
      </c>
      <c r="Q1196" s="5">
        <f t="shared" si="110"/>
        <v>3.2223999999999999</v>
      </c>
      <c r="R1196" s="6">
        <f t="shared" si="111"/>
        <v>56.414565826330531</v>
      </c>
      <c r="S1196" t="str">
        <f t="shared" si="112"/>
        <v>photography</v>
      </c>
      <c r="T1196" t="str">
        <f t="shared" si="113"/>
        <v>photobooks</v>
      </c>
    </row>
    <row r="1197" spans="1:20" ht="60" x14ac:dyDescent="0.25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s="12">
        <f t="shared" si="108"/>
        <v>42298.34783564815</v>
      </c>
      <c r="L1197" s="12">
        <f t="shared" si="109"/>
        <v>42358.375</v>
      </c>
      <c r="M1197" t="b">
        <v>0</v>
      </c>
      <c r="N1197">
        <v>170</v>
      </c>
      <c r="O1197" t="b">
        <v>1</v>
      </c>
      <c r="P1197" t="s">
        <v>8285</v>
      </c>
      <c r="Q1197" s="5">
        <f t="shared" si="110"/>
        <v>1.35</v>
      </c>
      <c r="R1197" s="6">
        <f t="shared" si="111"/>
        <v>79.411764705882348</v>
      </c>
      <c r="S1197" t="str">
        <f t="shared" si="112"/>
        <v>photography</v>
      </c>
      <c r="T1197" t="str">
        <f t="shared" si="113"/>
        <v>photobooks</v>
      </c>
    </row>
    <row r="1198" spans="1:20" ht="30" x14ac:dyDescent="0.25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s="12">
        <f t="shared" si="108"/>
        <v>42326.818738425922</v>
      </c>
      <c r="L1198" s="12">
        <f t="shared" si="109"/>
        <v>42356.818738425922</v>
      </c>
      <c r="M1198" t="b">
        <v>0</v>
      </c>
      <c r="N1198">
        <v>512</v>
      </c>
      <c r="O1198" t="b">
        <v>1</v>
      </c>
      <c r="P1198" t="s">
        <v>8285</v>
      </c>
      <c r="Q1198" s="5">
        <f t="shared" si="110"/>
        <v>2.6991034482758622</v>
      </c>
      <c r="R1198" s="6">
        <f t="shared" si="111"/>
        <v>76.439453125</v>
      </c>
      <c r="S1198" t="str">
        <f t="shared" si="112"/>
        <v>photography</v>
      </c>
      <c r="T1198" t="str">
        <f t="shared" si="113"/>
        <v>photobooks</v>
      </c>
    </row>
    <row r="1199" spans="1:20" ht="60" x14ac:dyDescent="0.25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s="12">
        <f t="shared" si="108"/>
        <v>42503.66474537037</v>
      </c>
      <c r="L1199" s="12">
        <f t="shared" si="109"/>
        <v>42534.249305555553</v>
      </c>
      <c r="M1199" t="b">
        <v>0</v>
      </c>
      <c r="N1199">
        <v>314</v>
      </c>
      <c r="O1199" t="b">
        <v>1</v>
      </c>
      <c r="P1199" t="s">
        <v>8285</v>
      </c>
      <c r="Q1199" s="5">
        <f t="shared" si="110"/>
        <v>2.5329333333333333</v>
      </c>
      <c r="R1199" s="6">
        <f t="shared" si="111"/>
        <v>121</v>
      </c>
      <c r="S1199" t="str">
        <f t="shared" si="112"/>
        <v>photography</v>
      </c>
      <c r="T1199" t="str">
        <f t="shared" si="113"/>
        <v>photobooks</v>
      </c>
    </row>
    <row r="1200" spans="1:20" ht="60" x14ac:dyDescent="0.25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s="12">
        <f t="shared" si="108"/>
        <v>42333.619050925925</v>
      </c>
      <c r="L1200" s="12">
        <f t="shared" si="109"/>
        <v>42369.125</v>
      </c>
      <c r="M1200" t="b">
        <v>0</v>
      </c>
      <c r="N1200">
        <v>167</v>
      </c>
      <c r="O1200" t="b">
        <v>1</v>
      </c>
      <c r="P1200" t="s">
        <v>8285</v>
      </c>
      <c r="Q1200" s="5">
        <f t="shared" si="110"/>
        <v>2.6059999999999999</v>
      </c>
      <c r="R1200" s="6">
        <f t="shared" si="111"/>
        <v>54.616766467065865</v>
      </c>
      <c r="S1200" t="str">
        <f t="shared" si="112"/>
        <v>photography</v>
      </c>
      <c r="T1200" t="str">
        <f t="shared" si="113"/>
        <v>photobooks</v>
      </c>
    </row>
    <row r="1201" spans="1:20" ht="60" x14ac:dyDescent="0.25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s="12">
        <f t="shared" si="108"/>
        <v>42161.770833333328</v>
      </c>
      <c r="L1201" s="12">
        <f t="shared" si="109"/>
        <v>42193.770833333328</v>
      </c>
      <c r="M1201" t="b">
        <v>0</v>
      </c>
      <c r="N1201">
        <v>9</v>
      </c>
      <c r="O1201" t="b">
        <v>1</v>
      </c>
      <c r="P1201" t="s">
        <v>8285</v>
      </c>
      <c r="Q1201" s="5">
        <f t="shared" si="110"/>
        <v>1.0131677953348381</v>
      </c>
      <c r="R1201" s="6">
        <f t="shared" si="111"/>
        <v>299.22222222222223</v>
      </c>
      <c r="S1201" t="str">
        <f t="shared" si="112"/>
        <v>photography</v>
      </c>
      <c r="T1201" t="str">
        <f t="shared" si="113"/>
        <v>photobooks</v>
      </c>
    </row>
    <row r="1202" spans="1:20" ht="60" x14ac:dyDescent="0.25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s="12">
        <f t="shared" si="108"/>
        <v>42089.477500000001</v>
      </c>
      <c r="L1202" s="12">
        <f t="shared" si="109"/>
        <v>42110.477500000001</v>
      </c>
      <c r="M1202" t="b">
        <v>0</v>
      </c>
      <c r="N1202">
        <v>103</v>
      </c>
      <c r="O1202" t="b">
        <v>1</v>
      </c>
      <c r="P1202" t="s">
        <v>8285</v>
      </c>
      <c r="Q1202" s="5">
        <f t="shared" si="110"/>
        <v>1.2560416666666667</v>
      </c>
      <c r="R1202" s="6">
        <f t="shared" si="111"/>
        <v>58.533980582524272</v>
      </c>
      <c r="S1202" t="str">
        <f t="shared" si="112"/>
        <v>photography</v>
      </c>
      <c r="T1202" t="str">
        <f t="shared" si="113"/>
        <v>photobooks</v>
      </c>
    </row>
    <row r="1203" spans="1:20" ht="60" x14ac:dyDescent="0.25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s="12">
        <f t="shared" si="108"/>
        <v>42536.60701388889</v>
      </c>
      <c r="L1203" s="12">
        <f t="shared" si="109"/>
        <v>42566.60701388889</v>
      </c>
      <c r="M1203" t="b">
        <v>0</v>
      </c>
      <c r="N1203">
        <v>111</v>
      </c>
      <c r="O1203" t="b">
        <v>1</v>
      </c>
      <c r="P1203" t="s">
        <v>8285</v>
      </c>
      <c r="Q1203" s="5">
        <f t="shared" si="110"/>
        <v>1.0243783333333334</v>
      </c>
      <c r="R1203" s="6">
        <f t="shared" si="111"/>
        <v>55.371801801801809</v>
      </c>
      <c r="S1203" t="str">
        <f t="shared" si="112"/>
        <v>photography</v>
      </c>
      <c r="T1203" t="str">
        <f t="shared" si="113"/>
        <v>photobooks</v>
      </c>
    </row>
    <row r="1204" spans="1:20" ht="60" x14ac:dyDescent="0.25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s="12">
        <f t="shared" si="108"/>
        <v>42152.288819444439</v>
      </c>
      <c r="L1204" s="12">
        <f t="shared" si="109"/>
        <v>42182.288819444439</v>
      </c>
      <c r="M1204" t="b">
        <v>0</v>
      </c>
      <c r="N1204">
        <v>271</v>
      </c>
      <c r="O1204" t="b">
        <v>1</v>
      </c>
      <c r="P1204" t="s">
        <v>8285</v>
      </c>
      <c r="Q1204" s="5">
        <f t="shared" si="110"/>
        <v>1.99244</v>
      </c>
      <c r="R1204" s="6">
        <f t="shared" si="111"/>
        <v>183.80442804428046</v>
      </c>
      <c r="S1204" t="str">
        <f t="shared" si="112"/>
        <v>photography</v>
      </c>
      <c r="T1204" t="str">
        <f t="shared" si="113"/>
        <v>photobooks</v>
      </c>
    </row>
    <row r="1205" spans="1:20" ht="45" x14ac:dyDescent="0.25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s="12">
        <f t="shared" si="108"/>
        <v>42125.614895833336</v>
      </c>
      <c r="L1205" s="12">
        <f t="shared" si="109"/>
        <v>42155.614895833336</v>
      </c>
      <c r="M1205" t="b">
        <v>0</v>
      </c>
      <c r="N1205">
        <v>101</v>
      </c>
      <c r="O1205" t="b">
        <v>1</v>
      </c>
      <c r="P1205" t="s">
        <v>8285</v>
      </c>
      <c r="Q1205" s="5">
        <f t="shared" si="110"/>
        <v>1.0245398773006136</v>
      </c>
      <c r="R1205" s="6">
        <f t="shared" si="111"/>
        <v>165.34653465346534</v>
      </c>
      <c r="S1205" t="str">
        <f t="shared" si="112"/>
        <v>photography</v>
      </c>
      <c r="T1205" t="str">
        <f t="shared" si="113"/>
        <v>photobooks</v>
      </c>
    </row>
    <row r="1206" spans="1:20" ht="45" x14ac:dyDescent="0.25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s="12">
        <f t="shared" si="108"/>
        <v>42297.748067129629</v>
      </c>
      <c r="L1206" s="12">
        <f t="shared" si="109"/>
        <v>42342.208333333328</v>
      </c>
      <c r="M1206" t="b">
        <v>0</v>
      </c>
      <c r="N1206">
        <v>57</v>
      </c>
      <c r="O1206" t="b">
        <v>1</v>
      </c>
      <c r="P1206" t="s">
        <v>8285</v>
      </c>
      <c r="Q1206" s="5">
        <f t="shared" si="110"/>
        <v>1.0294615384615384</v>
      </c>
      <c r="R1206" s="6">
        <f t="shared" si="111"/>
        <v>234.78947368421052</v>
      </c>
      <c r="S1206" t="str">
        <f t="shared" si="112"/>
        <v>photography</v>
      </c>
      <c r="T1206" t="str">
        <f t="shared" si="113"/>
        <v>photobooks</v>
      </c>
    </row>
    <row r="1207" spans="1:20" ht="60" x14ac:dyDescent="0.25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s="12">
        <f t="shared" si="108"/>
        <v>42138.506377314814</v>
      </c>
      <c r="L1207" s="12">
        <f t="shared" si="109"/>
        <v>42168.506377314814</v>
      </c>
      <c r="M1207" t="b">
        <v>0</v>
      </c>
      <c r="N1207">
        <v>62</v>
      </c>
      <c r="O1207" t="b">
        <v>1</v>
      </c>
      <c r="P1207" t="s">
        <v>8285</v>
      </c>
      <c r="Q1207" s="5">
        <f t="shared" si="110"/>
        <v>1.0086153846153847</v>
      </c>
      <c r="R1207" s="6">
        <f t="shared" si="111"/>
        <v>211.48387096774192</v>
      </c>
      <c r="S1207" t="str">
        <f t="shared" si="112"/>
        <v>photography</v>
      </c>
      <c r="T1207" t="str">
        <f t="shared" si="113"/>
        <v>photobooks</v>
      </c>
    </row>
    <row r="1208" spans="1:20" ht="60" x14ac:dyDescent="0.25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s="12">
        <f t="shared" si="108"/>
        <v>42772.776076388895</v>
      </c>
      <c r="L1208" s="12">
        <f t="shared" si="109"/>
        <v>42805.561805555553</v>
      </c>
      <c r="M1208" t="b">
        <v>0</v>
      </c>
      <c r="N1208">
        <v>32</v>
      </c>
      <c r="O1208" t="b">
        <v>1</v>
      </c>
      <c r="P1208" t="s">
        <v>8285</v>
      </c>
      <c r="Q1208" s="5">
        <f t="shared" si="110"/>
        <v>1.1499999999999999</v>
      </c>
      <c r="R1208" s="6">
        <f t="shared" si="111"/>
        <v>32.34375</v>
      </c>
      <c r="S1208" t="str">
        <f t="shared" si="112"/>
        <v>photography</v>
      </c>
      <c r="T1208" t="str">
        <f t="shared" si="113"/>
        <v>photobooks</v>
      </c>
    </row>
    <row r="1209" spans="1:20" ht="30" x14ac:dyDescent="0.25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s="12">
        <f t="shared" si="108"/>
        <v>42430.430243055554</v>
      </c>
      <c r="L1209" s="12">
        <f t="shared" si="109"/>
        <v>42460.416666666672</v>
      </c>
      <c r="M1209" t="b">
        <v>0</v>
      </c>
      <c r="N1209">
        <v>141</v>
      </c>
      <c r="O1209" t="b">
        <v>1</v>
      </c>
      <c r="P1209" t="s">
        <v>8285</v>
      </c>
      <c r="Q1209" s="5">
        <f t="shared" si="110"/>
        <v>1.0416766467065868</v>
      </c>
      <c r="R1209" s="6">
        <f t="shared" si="111"/>
        <v>123.37588652482269</v>
      </c>
      <c r="S1209" t="str">
        <f t="shared" si="112"/>
        <v>photography</v>
      </c>
      <c r="T1209" t="str">
        <f t="shared" si="113"/>
        <v>photobooks</v>
      </c>
    </row>
    <row r="1210" spans="1:20" ht="60" x14ac:dyDescent="0.25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s="12">
        <f t="shared" si="108"/>
        <v>42423.709074074075</v>
      </c>
      <c r="L1210" s="12">
        <f t="shared" si="109"/>
        <v>42453.667407407411</v>
      </c>
      <c r="M1210" t="b">
        <v>0</v>
      </c>
      <c r="N1210">
        <v>75</v>
      </c>
      <c r="O1210" t="b">
        <v>1</v>
      </c>
      <c r="P1210" t="s">
        <v>8285</v>
      </c>
      <c r="Q1210" s="5">
        <f t="shared" si="110"/>
        <v>1.5529999999999999</v>
      </c>
      <c r="R1210" s="6">
        <f t="shared" si="111"/>
        <v>207.06666666666666</v>
      </c>
      <c r="S1210" t="str">
        <f t="shared" si="112"/>
        <v>photography</v>
      </c>
      <c r="T1210" t="str">
        <f t="shared" si="113"/>
        <v>photobooks</v>
      </c>
    </row>
    <row r="1211" spans="1:20" ht="60" x14ac:dyDescent="0.25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s="12">
        <f t="shared" si="108"/>
        <v>42761.846122685187</v>
      </c>
      <c r="L1211" s="12">
        <f t="shared" si="109"/>
        <v>42791.846122685187</v>
      </c>
      <c r="M1211" t="b">
        <v>0</v>
      </c>
      <c r="N1211">
        <v>46</v>
      </c>
      <c r="O1211" t="b">
        <v>1</v>
      </c>
      <c r="P1211" t="s">
        <v>8285</v>
      </c>
      <c r="Q1211" s="5">
        <f t="shared" si="110"/>
        <v>1.06</v>
      </c>
      <c r="R1211" s="6">
        <f t="shared" si="111"/>
        <v>138.2608695652174</v>
      </c>
      <c r="S1211" t="str">
        <f t="shared" si="112"/>
        <v>photography</v>
      </c>
      <c r="T1211" t="str">
        <f t="shared" si="113"/>
        <v>photobooks</v>
      </c>
    </row>
    <row r="1212" spans="1:20" ht="30" x14ac:dyDescent="0.25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s="12">
        <f t="shared" si="108"/>
        <v>42132.941805555558</v>
      </c>
      <c r="L1212" s="12">
        <f t="shared" si="109"/>
        <v>42155.875</v>
      </c>
      <c r="M1212" t="b">
        <v>0</v>
      </c>
      <c r="N1212">
        <v>103</v>
      </c>
      <c r="O1212" t="b">
        <v>1</v>
      </c>
      <c r="P1212" t="s">
        <v>8285</v>
      </c>
      <c r="Q1212" s="5">
        <f t="shared" si="110"/>
        <v>2.5431499999999998</v>
      </c>
      <c r="R1212" s="6">
        <f t="shared" si="111"/>
        <v>493.81553398058253</v>
      </c>
      <c r="S1212" t="str">
        <f t="shared" si="112"/>
        <v>photography</v>
      </c>
      <c r="T1212" t="str">
        <f t="shared" si="113"/>
        <v>photobooks</v>
      </c>
    </row>
    <row r="1213" spans="1:20" ht="60" x14ac:dyDescent="0.25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s="12">
        <f t="shared" si="108"/>
        <v>42515.866446759261</v>
      </c>
      <c r="L1213" s="12">
        <f t="shared" si="109"/>
        <v>42530.866446759261</v>
      </c>
      <c r="M1213" t="b">
        <v>0</v>
      </c>
      <c r="N1213">
        <v>6</v>
      </c>
      <c r="O1213" t="b">
        <v>1</v>
      </c>
      <c r="P1213" t="s">
        <v>8285</v>
      </c>
      <c r="Q1213" s="5">
        <f t="shared" si="110"/>
        <v>1.0109999999999999</v>
      </c>
      <c r="R1213" s="6">
        <f t="shared" si="111"/>
        <v>168.5</v>
      </c>
      <c r="S1213" t="str">
        <f t="shared" si="112"/>
        <v>photography</v>
      </c>
      <c r="T1213" t="str">
        <f t="shared" si="113"/>
        <v>photobooks</v>
      </c>
    </row>
    <row r="1214" spans="1:20" ht="60" x14ac:dyDescent="0.25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s="12">
        <f t="shared" si="108"/>
        <v>42318.950173611112</v>
      </c>
      <c r="L1214" s="12">
        <f t="shared" si="109"/>
        <v>42335.041666666672</v>
      </c>
      <c r="M1214" t="b">
        <v>0</v>
      </c>
      <c r="N1214">
        <v>83</v>
      </c>
      <c r="O1214" t="b">
        <v>1</v>
      </c>
      <c r="P1214" t="s">
        <v>8285</v>
      </c>
      <c r="Q1214" s="5">
        <f t="shared" si="110"/>
        <v>1.2904</v>
      </c>
      <c r="R1214" s="6">
        <f t="shared" si="111"/>
        <v>38.867469879518069</v>
      </c>
      <c r="S1214" t="str">
        <f t="shared" si="112"/>
        <v>photography</v>
      </c>
      <c r="T1214" t="str">
        <f t="shared" si="113"/>
        <v>photobooks</v>
      </c>
    </row>
    <row r="1215" spans="1:20" ht="60" x14ac:dyDescent="0.25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s="12">
        <f t="shared" si="108"/>
        <v>42731.755787037036</v>
      </c>
      <c r="L1215" s="12">
        <f t="shared" si="109"/>
        <v>42766.755787037036</v>
      </c>
      <c r="M1215" t="b">
        <v>0</v>
      </c>
      <c r="N1215">
        <v>108</v>
      </c>
      <c r="O1215" t="b">
        <v>1</v>
      </c>
      <c r="P1215" t="s">
        <v>8285</v>
      </c>
      <c r="Q1215" s="5">
        <f t="shared" si="110"/>
        <v>1.0223076923076924</v>
      </c>
      <c r="R1215" s="6">
        <f t="shared" si="111"/>
        <v>61.527777777777779</v>
      </c>
      <c r="S1215" t="str">
        <f t="shared" si="112"/>
        <v>photography</v>
      </c>
      <c r="T1215" t="str">
        <f t="shared" si="113"/>
        <v>photobooks</v>
      </c>
    </row>
    <row r="1216" spans="1:20" ht="60" x14ac:dyDescent="0.25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s="12">
        <f t="shared" si="108"/>
        <v>42104.840335648143</v>
      </c>
      <c r="L1216" s="12">
        <f t="shared" si="109"/>
        <v>42164.840335648143</v>
      </c>
      <c r="M1216" t="b">
        <v>0</v>
      </c>
      <c r="N1216">
        <v>25</v>
      </c>
      <c r="O1216" t="b">
        <v>1</v>
      </c>
      <c r="P1216" t="s">
        <v>8285</v>
      </c>
      <c r="Q1216" s="5">
        <f t="shared" si="110"/>
        <v>1.3180000000000001</v>
      </c>
      <c r="R1216" s="6">
        <f t="shared" si="111"/>
        <v>105.44</v>
      </c>
      <c r="S1216" t="str">
        <f t="shared" si="112"/>
        <v>photography</v>
      </c>
      <c r="T1216" t="str">
        <f t="shared" si="113"/>
        <v>photobooks</v>
      </c>
    </row>
    <row r="1217" spans="1:20" ht="60" x14ac:dyDescent="0.25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s="12">
        <f t="shared" si="108"/>
        <v>41759.923101851848</v>
      </c>
      <c r="L1217" s="12">
        <f t="shared" si="109"/>
        <v>41789.923101851848</v>
      </c>
      <c r="M1217" t="b">
        <v>0</v>
      </c>
      <c r="N1217">
        <v>549</v>
      </c>
      <c r="O1217" t="b">
        <v>1</v>
      </c>
      <c r="P1217" t="s">
        <v>8285</v>
      </c>
      <c r="Q1217" s="5">
        <f t="shared" si="110"/>
        <v>7.8608020000000005</v>
      </c>
      <c r="R1217" s="6">
        <f t="shared" si="111"/>
        <v>71.592003642987251</v>
      </c>
      <c r="S1217" t="str">
        <f t="shared" si="112"/>
        <v>photography</v>
      </c>
      <c r="T1217" t="str">
        <f t="shared" si="113"/>
        <v>photobooks</v>
      </c>
    </row>
    <row r="1218" spans="1:20" ht="30" x14ac:dyDescent="0.25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s="12">
        <f t="shared" ref="K1218:K1281" si="114">(((J1218/60)/60)/24)+DATE(1970,1,1)</f>
        <v>42247.616400462968</v>
      </c>
      <c r="L1218" s="12">
        <f t="shared" ref="L1218:L1281" si="115">(((I1218/60)/60)/24)+DATE(1970,1,1)</f>
        <v>42279.960416666669</v>
      </c>
      <c r="M1218" t="b">
        <v>0</v>
      </c>
      <c r="N1218">
        <v>222</v>
      </c>
      <c r="O1218" t="b">
        <v>1</v>
      </c>
      <c r="P1218" t="s">
        <v>8285</v>
      </c>
      <c r="Q1218" s="5">
        <f t="shared" ref="Q1218:Q1281" si="116">E1218/D1218</f>
        <v>1.4570000000000001</v>
      </c>
      <c r="R1218" s="6">
        <f t="shared" ref="R1218:R1281" si="117">E1218/N1218</f>
        <v>91.882882882882882</v>
      </c>
      <c r="S1218" t="str">
        <f t="shared" ref="S1218:S1281" si="118">LEFT(P1218,FIND("/",P1218,1)-1)</f>
        <v>photography</v>
      </c>
      <c r="T1218" t="str">
        <f t="shared" ref="T1218:T1281" si="119">MID(P1218,FIND("/",P1218,1)+1,LEN(P1217))</f>
        <v>photobooks</v>
      </c>
    </row>
    <row r="1219" spans="1:20" ht="45" x14ac:dyDescent="0.25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s="12">
        <f t="shared" si="114"/>
        <v>42535.809490740736</v>
      </c>
      <c r="L1219" s="12">
        <f t="shared" si="115"/>
        <v>42565.809490740736</v>
      </c>
      <c r="M1219" t="b">
        <v>0</v>
      </c>
      <c r="N1219">
        <v>183</v>
      </c>
      <c r="O1219" t="b">
        <v>1</v>
      </c>
      <c r="P1219" t="s">
        <v>8285</v>
      </c>
      <c r="Q1219" s="5">
        <f t="shared" si="116"/>
        <v>1.026</v>
      </c>
      <c r="R1219" s="6">
        <f t="shared" si="117"/>
        <v>148.57377049180329</v>
      </c>
      <c r="S1219" t="str">
        <f t="shared" si="118"/>
        <v>photography</v>
      </c>
      <c r="T1219" t="str">
        <f t="shared" si="119"/>
        <v>photobooks</v>
      </c>
    </row>
    <row r="1220" spans="1:20" ht="60" x14ac:dyDescent="0.25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s="12">
        <f t="shared" si="114"/>
        <v>42278.662037037036</v>
      </c>
      <c r="L1220" s="12">
        <f t="shared" si="115"/>
        <v>42309.125</v>
      </c>
      <c r="M1220" t="b">
        <v>0</v>
      </c>
      <c r="N1220">
        <v>89</v>
      </c>
      <c r="O1220" t="b">
        <v>1</v>
      </c>
      <c r="P1220" t="s">
        <v>8285</v>
      </c>
      <c r="Q1220" s="5">
        <f t="shared" si="116"/>
        <v>1.7227777777777777</v>
      </c>
      <c r="R1220" s="6">
        <f t="shared" si="117"/>
        <v>174.2134831460674</v>
      </c>
      <c r="S1220" t="str">
        <f t="shared" si="118"/>
        <v>photography</v>
      </c>
      <c r="T1220" t="str">
        <f t="shared" si="119"/>
        <v>photobooks</v>
      </c>
    </row>
    <row r="1221" spans="1:20" ht="45" x14ac:dyDescent="0.25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s="12">
        <f t="shared" si="114"/>
        <v>42633.461956018517</v>
      </c>
      <c r="L1221" s="12">
        <f t="shared" si="115"/>
        <v>42663.461956018517</v>
      </c>
      <c r="M1221" t="b">
        <v>0</v>
      </c>
      <c r="N1221">
        <v>253</v>
      </c>
      <c r="O1221" t="b">
        <v>1</v>
      </c>
      <c r="P1221" t="s">
        <v>8285</v>
      </c>
      <c r="Q1221" s="5">
        <f t="shared" si="116"/>
        <v>1.5916819571865444</v>
      </c>
      <c r="R1221" s="6">
        <f t="shared" si="117"/>
        <v>102.86166007905139</v>
      </c>
      <c r="S1221" t="str">
        <f t="shared" si="118"/>
        <v>photography</v>
      </c>
      <c r="T1221" t="str">
        <f t="shared" si="119"/>
        <v>photobooks</v>
      </c>
    </row>
    <row r="1222" spans="1:20" ht="45" x14ac:dyDescent="0.25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s="12">
        <f t="shared" si="114"/>
        <v>42211.628611111111</v>
      </c>
      <c r="L1222" s="12">
        <f t="shared" si="115"/>
        <v>42241.628611111111</v>
      </c>
      <c r="M1222" t="b">
        <v>0</v>
      </c>
      <c r="N1222">
        <v>140</v>
      </c>
      <c r="O1222" t="b">
        <v>1</v>
      </c>
      <c r="P1222" t="s">
        <v>8285</v>
      </c>
      <c r="Q1222" s="5">
        <f t="shared" si="116"/>
        <v>1.0376666666666667</v>
      </c>
      <c r="R1222" s="6">
        <f t="shared" si="117"/>
        <v>111.17857142857143</v>
      </c>
      <c r="S1222" t="str">
        <f t="shared" si="118"/>
        <v>photography</v>
      </c>
      <c r="T1222" t="str">
        <f t="shared" si="119"/>
        <v>photobooks</v>
      </c>
    </row>
    <row r="1223" spans="1:20" ht="60" x14ac:dyDescent="0.25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s="12">
        <f t="shared" si="114"/>
        <v>42680.47555555556</v>
      </c>
      <c r="L1223" s="12">
        <f t="shared" si="115"/>
        <v>42708</v>
      </c>
      <c r="M1223" t="b">
        <v>0</v>
      </c>
      <c r="N1223">
        <v>103</v>
      </c>
      <c r="O1223" t="b">
        <v>1</v>
      </c>
      <c r="P1223" t="s">
        <v>8285</v>
      </c>
      <c r="Q1223" s="5">
        <f t="shared" si="116"/>
        <v>1.1140954545454547</v>
      </c>
      <c r="R1223" s="6">
        <f t="shared" si="117"/>
        <v>23.796213592233013</v>
      </c>
      <c r="S1223" t="str">
        <f t="shared" si="118"/>
        <v>photography</v>
      </c>
      <c r="T1223" t="str">
        <f t="shared" si="119"/>
        <v>photobooks</v>
      </c>
    </row>
    <row r="1224" spans="1:20" ht="30" x14ac:dyDescent="0.25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s="12">
        <f t="shared" si="114"/>
        <v>42430.720451388886</v>
      </c>
      <c r="L1224" s="12">
        <f t="shared" si="115"/>
        <v>42461.166666666672</v>
      </c>
      <c r="M1224" t="b">
        <v>0</v>
      </c>
      <c r="N1224">
        <v>138</v>
      </c>
      <c r="O1224" t="b">
        <v>1</v>
      </c>
      <c r="P1224" t="s">
        <v>8285</v>
      </c>
      <c r="Q1224" s="5">
        <f t="shared" si="116"/>
        <v>2.80375</v>
      </c>
      <c r="R1224" s="6">
        <f t="shared" si="117"/>
        <v>81.268115942028984</v>
      </c>
      <c r="S1224" t="str">
        <f t="shared" si="118"/>
        <v>photography</v>
      </c>
      <c r="T1224" t="str">
        <f t="shared" si="119"/>
        <v>photobooks</v>
      </c>
    </row>
    <row r="1225" spans="1:20" ht="45" x14ac:dyDescent="0.25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s="12">
        <f t="shared" si="114"/>
        <v>42654.177187499998</v>
      </c>
      <c r="L1225" s="12">
        <f t="shared" si="115"/>
        <v>42684.218854166669</v>
      </c>
      <c r="M1225" t="b">
        <v>0</v>
      </c>
      <c r="N1225">
        <v>191</v>
      </c>
      <c r="O1225" t="b">
        <v>1</v>
      </c>
      <c r="P1225" t="s">
        <v>8285</v>
      </c>
      <c r="Q1225" s="5">
        <f t="shared" si="116"/>
        <v>1.1210606060606061</v>
      </c>
      <c r="R1225" s="6">
        <f t="shared" si="117"/>
        <v>116.21465968586388</v>
      </c>
      <c r="S1225" t="str">
        <f t="shared" si="118"/>
        <v>photography</v>
      </c>
      <c r="T1225" t="str">
        <f t="shared" si="119"/>
        <v>photobooks</v>
      </c>
    </row>
    <row r="1226" spans="1:20" ht="30" x14ac:dyDescent="0.25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s="12">
        <f t="shared" si="114"/>
        <v>41736.549791666665</v>
      </c>
      <c r="L1226" s="12">
        <f t="shared" si="115"/>
        <v>41796.549791666665</v>
      </c>
      <c r="M1226" t="b">
        <v>0</v>
      </c>
      <c r="N1226">
        <v>18</v>
      </c>
      <c r="O1226" t="b">
        <v>0</v>
      </c>
      <c r="P1226" t="s">
        <v>8286</v>
      </c>
      <c r="Q1226" s="5">
        <f t="shared" si="116"/>
        <v>7.0666666666666669E-2</v>
      </c>
      <c r="R1226" s="6">
        <f t="shared" si="117"/>
        <v>58.888888888888886</v>
      </c>
      <c r="S1226" t="str">
        <f t="shared" si="118"/>
        <v>music</v>
      </c>
      <c r="T1226" t="str">
        <f t="shared" si="119"/>
        <v>world music</v>
      </c>
    </row>
    <row r="1227" spans="1:20" ht="60" x14ac:dyDescent="0.25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s="12">
        <f t="shared" si="114"/>
        <v>41509.905995370369</v>
      </c>
      <c r="L1227" s="12">
        <f t="shared" si="115"/>
        <v>41569.905995370369</v>
      </c>
      <c r="M1227" t="b">
        <v>0</v>
      </c>
      <c r="N1227">
        <v>3</v>
      </c>
      <c r="O1227" t="b">
        <v>0</v>
      </c>
      <c r="P1227" t="s">
        <v>8286</v>
      </c>
      <c r="Q1227" s="5">
        <f t="shared" si="116"/>
        <v>4.3999999999999997E-2</v>
      </c>
      <c r="R1227" s="6">
        <f t="shared" si="117"/>
        <v>44</v>
      </c>
      <c r="S1227" t="str">
        <f t="shared" si="118"/>
        <v>music</v>
      </c>
      <c r="T1227" t="str">
        <f t="shared" si="119"/>
        <v>world music</v>
      </c>
    </row>
    <row r="1228" spans="1:20" ht="45" x14ac:dyDescent="0.25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s="12">
        <f t="shared" si="114"/>
        <v>41715.874780092592</v>
      </c>
      <c r="L1228" s="12">
        <f t="shared" si="115"/>
        <v>41750.041666666664</v>
      </c>
      <c r="M1228" t="b">
        <v>0</v>
      </c>
      <c r="N1228">
        <v>40</v>
      </c>
      <c r="O1228" t="b">
        <v>0</v>
      </c>
      <c r="P1228" t="s">
        <v>8286</v>
      </c>
      <c r="Q1228" s="5">
        <f t="shared" si="116"/>
        <v>3.8739999999999997E-2</v>
      </c>
      <c r="R1228" s="6">
        <f t="shared" si="117"/>
        <v>48.424999999999997</v>
      </c>
      <c r="S1228" t="str">
        <f t="shared" si="118"/>
        <v>music</v>
      </c>
      <c r="T1228" t="str">
        <f t="shared" si="119"/>
        <v>world music</v>
      </c>
    </row>
    <row r="1229" spans="1:20" ht="60" x14ac:dyDescent="0.25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s="12">
        <f t="shared" si="114"/>
        <v>41827.919166666667</v>
      </c>
      <c r="L1229" s="12">
        <f t="shared" si="115"/>
        <v>41858.291666666664</v>
      </c>
      <c r="M1229" t="b">
        <v>0</v>
      </c>
      <c r="N1229">
        <v>0</v>
      </c>
      <c r="O1229" t="b">
        <v>0</v>
      </c>
      <c r="P1229" t="s">
        <v>8286</v>
      </c>
      <c r="Q1229" s="5">
        <f t="shared" si="116"/>
        <v>0</v>
      </c>
      <c r="R1229" s="6" t="e">
        <f t="shared" si="117"/>
        <v>#DIV/0!</v>
      </c>
      <c r="S1229" t="str">
        <f t="shared" si="118"/>
        <v>music</v>
      </c>
      <c r="T1229" t="str">
        <f t="shared" si="119"/>
        <v>world music</v>
      </c>
    </row>
    <row r="1230" spans="1:20" ht="45" x14ac:dyDescent="0.25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s="12">
        <f t="shared" si="114"/>
        <v>40754.729259259257</v>
      </c>
      <c r="L1230" s="12">
        <f t="shared" si="115"/>
        <v>40814.729259259257</v>
      </c>
      <c r="M1230" t="b">
        <v>0</v>
      </c>
      <c r="N1230">
        <v>24</v>
      </c>
      <c r="O1230" t="b">
        <v>0</v>
      </c>
      <c r="P1230" t="s">
        <v>8286</v>
      </c>
      <c r="Q1230" s="5">
        <f t="shared" si="116"/>
        <v>0.29299999999999998</v>
      </c>
      <c r="R1230" s="6">
        <f t="shared" si="117"/>
        <v>61.041666666666664</v>
      </c>
      <c r="S1230" t="str">
        <f t="shared" si="118"/>
        <v>music</v>
      </c>
      <c r="T1230" t="str">
        <f t="shared" si="119"/>
        <v>world music</v>
      </c>
    </row>
    <row r="1231" spans="1:20" ht="60" x14ac:dyDescent="0.25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s="12">
        <f t="shared" si="114"/>
        <v>40985.459803240738</v>
      </c>
      <c r="L1231" s="12">
        <f t="shared" si="115"/>
        <v>41015.666666666664</v>
      </c>
      <c r="M1231" t="b">
        <v>0</v>
      </c>
      <c r="N1231">
        <v>1</v>
      </c>
      <c r="O1231" t="b">
        <v>0</v>
      </c>
      <c r="P1231" t="s">
        <v>8286</v>
      </c>
      <c r="Q1231" s="5">
        <f t="shared" si="116"/>
        <v>9.0909090909090905E-3</v>
      </c>
      <c r="R1231" s="6">
        <f t="shared" si="117"/>
        <v>25</v>
      </c>
      <c r="S1231" t="str">
        <f t="shared" si="118"/>
        <v>music</v>
      </c>
      <c r="T1231" t="str">
        <f t="shared" si="119"/>
        <v>world music</v>
      </c>
    </row>
    <row r="1232" spans="1:20" ht="45" x14ac:dyDescent="0.25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s="12">
        <f t="shared" si="114"/>
        <v>40568.972569444442</v>
      </c>
      <c r="L1232" s="12">
        <f t="shared" si="115"/>
        <v>40598.972569444442</v>
      </c>
      <c r="M1232" t="b">
        <v>0</v>
      </c>
      <c r="N1232">
        <v>0</v>
      </c>
      <c r="O1232" t="b">
        <v>0</v>
      </c>
      <c r="P1232" t="s">
        <v>8286</v>
      </c>
      <c r="Q1232" s="5">
        <f t="shared" si="116"/>
        <v>0</v>
      </c>
      <c r="R1232" s="6" t="e">
        <f t="shared" si="117"/>
        <v>#DIV/0!</v>
      </c>
      <c r="S1232" t="str">
        <f t="shared" si="118"/>
        <v>music</v>
      </c>
      <c r="T1232" t="str">
        <f t="shared" si="119"/>
        <v>world music</v>
      </c>
    </row>
    <row r="1233" spans="1:20" ht="45" x14ac:dyDescent="0.25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s="12">
        <f t="shared" si="114"/>
        <v>42193.941759259258</v>
      </c>
      <c r="L1233" s="12">
        <f t="shared" si="115"/>
        <v>42244.041666666672</v>
      </c>
      <c r="M1233" t="b">
        <v>0</v>
      </c>
      <c r="N1233">
        <v>0</v>
      </c>
      <c r="O1233" t="b">
        <v>0</v>
      </c>
      <c r="P1233" t="s">
        <v>8286</v>
      </c>
      <c r="Q1233" s="5">
        <f t="shared" si="116"/>
        <v>0</v>
      </c>
      <c r="R1233" s="6" t="e">
        <f t="shared" si="117"/>
        <v>#DIV/0!</v>
      </c>
      <c r="S1233" t="str">
        <f t="shared" si="118"/>
        <v>music</v>
      </c>
      <c r="T1233" t="str">
        <f t="shared" si="119"/>
        <v>world music</v>
      </c>
    </row>
    <row r="1234" spans="1:20" ht="60" x14ac:dyDescent="0.25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s="12">
        <f t="shared" si="114"/>
        <v>41506.848032407412</v>
      </c>
      <c r="L1234" s="12">
        <f t="shared" si="115"/>
        <v>41553.848032407412</v>
      </c>
      <c r="M1234" t="b">
        <v>0</v>
      </c>
      <c r="N1234">
        <v>1</v>
      </c>
      <c r="O1234" t="b">
        <v>0</v>
      </c>
      <c r="P1234" t="s">
        <v>8286</v>
      </c>
      <c r="Q1234" s="5">
        <f t="shared" si="116"/>
        <v>8.0000000000000002E-3</v>
      </c>
      <c r="R1234" s="6">
        <f t="shared" si="117"/>
        <v>40</v>
      </c>
      <c r="S1234" t="str">
        <f t="shared" si="118"/>
        <v>music</v>
      </c>
      <c r="T1234" t="str">
        <f t="shared" si="119"/>
        <v>world music</v>
      </c>
    </row>
    <row r="1235" spans="1:20" ht="60" x14ac:dyDescent="0.25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s="12">
        <f t="shared" si="114"/>
        <v>40939.948773148149</v>
      </c>
      <c r="L1235" s="12">
        <f t="shared" si="115"/>
        <v>40960.948773148149</v>
      </c>
      <c r="M1235" t="b">
        <v>0</v>
      </c>
      <c r="N1235">
        <v>6</v>
      </c>
      <c r="O1235" t="b">
        <v>0</v>
      </c>
      <c r="P1235" t="s">
        <v>8286</v>
      </c>
      <c r="Q1235" s="5">
        <f t="shared" si="116"/>
        <v>0.11600000000000001</v>
      </c>
      <c r="R1235" s="6">
        <f t="shared" si="117"/>
        <v>19.333333333333332</v>
      </c>
      <c r="S1235" t="str">
        <f t="shared" si="118"/>
        <v>music</v>
      </c>
      <c r="T1235" t="str">
        <f t="shared" si="119"/>
        <v>world music</v>
      </c>
    </row>
    <row r="1236" spans="1:20" ht="45" x14ac:dyDescent="0.25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s="12">
        <f t="shared" si="114"/>
        <v>42007.788680555561</v>
      </c>
      <c r="L1236" s="12">
        <f t="shared" si="115"/>
        <v>42037.788680555561</v>
      </c>
      <c r="M1236" t="b">
        <v>0</v>
      </c>
      <c r="N1236">
        <v>0</v>
      </c>
      <c r="O1236" t="b">
        <v>0</v>
      </c>
      <c r="P1236" t="s">
        <v>8286</v>
      </c>
      <c r="Q1236" s="5">
        <f t="shared" si="116"/>
        <v>0</v>
      </c>
      <c r="R1236" s="6" t="e">
        <f t="shared" si="117"/>
        <v>#DIV/0!</v>
      </c>
      <c r="S1236" t="str">
        <f t="shared" si="118"/>
        <v>music</v>
      </c>
      <c r="T1236" t="str">
        <f t="shared" si="119"/>
        <v>world music</v>
      </c>
    </row>
    <row r="1237" spans="1:20" ht="60" x14ac:dyDescent="0.25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s="12">
        <f t="shared" si="114"/>
        <v>41583.135405092595</v>
      </c>
      <c r="L1237" s="12">
        <f t="shared" si="115"/>
        <v>41623.135405092595</v>
      </c>
      <c r="M1237" t="b">
        <v>0</v>
      </c>
      <c r="N1237">
        <v>6</v>
      </c>
      <c r="O1237" t="b">
        <v>0</v>
      </c>
      <c r="P1237" t="s">
        <v>8286</v>
      </c>
      <c r="Q1237" s="5">
        <f t="shared" si="116"/>
        <v>2.787363950092912E-2</v>
      </c>
      <c r="R1237" s="6">
        <f t="shared" si="117"/>
        <v>35</v>
      </c>
      <c r="S1237" t="str">
        <f t="shared" si="118"/>
        <v>music</v>
      </c>
      <c r="T1237" t="str">
        <f t="shared" si="119"/>
        <v>world music</v>
      </c>
    </row>
    <row r="1238" spans="1:20" ht="30" x14ac:dyDescent="0.25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s="12">
        <f t="shared" si="114"/>
        <v>41110.680138888885</v>
      </c>
      <c r="L1238" s="12">
        <f t="shared" si="115"/>
        <v>41118.666666666664</v>
      </c>
      <c r="M1238" t="b">
        <v>0</v>
      </c>
      <c r="N1238">
        <v>0</v>
      </c>
      <c r="O1238" t="b">
        <v>0</v>
      </c>
      <c r="P1238" t="s">
        <v>8286</v>
      </c>
      <c r="Q1238" s="5">
        <f t="shared" si="116"/>
        <v>0</v>
      </c>
      <c r="R1238" s="6" t="e">
        <f t="shared" si="117"/>
        <v>#DIV/0!</v>
      </c>
      <c r="S1238" t="str">
        <f t="shared" si="118"/>
        <v>music</v>
      </c>
      <c r="T1238" t="str">
        <f t="shared" si="119"/>
        <v>world music</v>
      </c>
    </row>
    <row r="1239" spans="1:20" ht="60" x14ac:dyDescent="0.25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s="12">
        <f t="shared" si="114"/>
        <v>41125.283159722225</v>
      </c>
      <c r="L1239" s="12">
        <f t="shared" si="115"/>
        <v>41145.283159722225</v>
      </c>
      <c r="M1239" t="b">
        <v>0</v>
      </c>
      <c r="N1239">
        <v>0</v>
      </c>
      <c r="O1239" t="b">
        <v>0</v>
      </c>
      <c r="P1239" t="s">
        <v>8286</v>
      </c>
      <c r="Q1239" s="5">
        <f t="shared" si="116"/>
        <v>0</v>
      </c>
      <c r="R1239" s="6" t="e">
        <f t="shared" si="117"/>
        <v>#DIV/0!</v>
      </c>
      <c r="S1239" t="str">
        <f t="shared" si="118"/>
        <v>music</v>
      </c>
      <c r="T1239" t="str">
        <f t="shared" si="119"/>
        <v>world music</v>
      </c>
    </row>
    <row r="1240" spans="1:20" ht="60" x14ac:dyDescent="0.25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s="12">
        <f t="shared" si="114"/>
        <v>40731.61037037037</v>
      </c>
      <c r="L1240" s="12">
        <f t="shared" si="115"/>
        <v>40761.61037037037</v>
      </c>
      <c r="M1240" t="b">
        <v>0</v>
      </c>
      <c r="N1240">
        <v>3</v>
      </c>
      <c r="O1240" t="b">
        <v>0</v>
      </c>
      <c r="P1240" t="s">
        <v>8286</v>
      </c>
      <c r="Q1240" s="5">
        <f t="shared" si="116"/>
        <v>0.17799999999999999</v>
      </c>
      <c r="R1240" s="6">
        <f t="shared" si="117"/>
        <v>59.333333333333336</v>
      </c>
      <c r="S1240" t="str">
        <f t="shared" si="118"/>
        <v>music</v>
      </c>
      <c r="T1240" t="str">
        <f t="shared" si="119"/>
        <v>world music</v>
      </c>
    </row>
    <row r="1241" spans="1:20" ht="30" x14ac:dyDescent="0.25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s="12">
        <f t="shared" si="114"/>
        <v>40883.962581018517</v>
      </c>
      <c r="L1241" s="12">
        <f t="shared" si="115"/>
        <v>40913.962581018517</v>
      </c>
      <c r="M1241" t="b">
        <v>0</v>
      </c>
      <c r="N1241">
        <v>0</v>
      </c>
      <c r="O1241" t="b">
        <v>0</v>
      </c>
      <c r="P1241" t="s">
        <v>8286</v>
      </c>
      <c r="Q1241" s="5">
        <f t="shared" si="116"/>
        <v>0</v>
      </c>
      <c r="R1241" s="6" t="e">
        <f t="shared" si="117"/>
        <v>#DIV/0!</v>
      </c>
      <c r="S1241" t="str">
        <f t="shared" si="118"/>
        <v>music</v>
      </c>
      <c r="T1241" t="str">
        <f t="shared" si="119"/>
        <v>world music</v>
      </c>
    </row>
    <row r="1242" spans="1:20" ht="45" x14ac:dyDescent="0.25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s="12">
        <f t="shared" si="114"/>
        <v>41409.040011574078</v>
      </c>
      <c r="L1242" s="12">
        <f t="shared" si="115"/>
        <v>41467.910416666666</v>
      </c>
      <c r="M1242" t="b">
        <v>0</v>
      </c>
      <c r="N1242">
        <v>8</v>
      </c>
      <c r="O1242" t="b">
        <v>0</v>
      </c>
      <c r="P1242" t="s">
        <v>8286</v>
      </c>
      <c r="Q1242" s="5">
        <f t="shared" si="116"/>
        <v>3.0124999999999999E-2</v>
      </c>
      <c r="R1242" s="6">
        <f t="shared" si="117"/>
        <v>30.125</v>
      </c>
      <c r="S1242" t="str">
        <f t="shared" si="118"/>
        <v>music</v>
      </c>
      <c r="T1242" t="str">
        <f t="shared" si="119"/>
        <v>world music</v>
      </c>
    </row>
    <row r="1243" spans="1:20" ht="60" x14ac:dyDescent="0.25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s="12">
        <f t="shared" si="114"/>
        <v>41923.837731481479</v>
      </c>
      <c r="L1243" s="12">
        <f t="shared" si="115"/>
        <v>41946.249305555553</v>
      </c>
      <c r="M1243" t="b">
        <v>0</v>
      </c>
      <c r="N1243">
        <v>34</v>
      </c>
      <c r="O1243" t="b">
        <v>0</v>
      </c>
      <c r="P1243" t="s">
        <v>8286</v>
      </c>
      <c r="Q1243" s="5">
        <f t="shared" si="116"/>
        <v>0.50739999999999996</v>
      </c>
      <c r="R1243" s="6">
        <f t="shared" si="117"/>
        <v>74.617647058823536</v>
      </c>
      <c r="S1243" t="str">
        <f t="shared" si="118"/>
        <v>music</v>
      </c>
      <c r="T1243" t="str">
        <f t="shared" si="119"/>
        <v>world music</v>
      </c>
    </row>
    <row r="1244" spans="1:20" ht="60" x14ac:dyDescent="0.25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s="12">
        <f t="shared" si="114"/>
        <v>40782.165532407409</v>
      </c>
      <c r="L1244" s="12">
        <f t="shared" si="115"/>
        <v>40797.554166666669</v>
      </c>
      <c r="M1244" t="b">
        <v>0</v>
      </c>
      <c r="N1244">
        <v>1</v>
      </c>
      <c r="O1244" t="b">
        <v>0</v>
      </c>
      <c r="P1244" t="s">
        <v>8286</v>
      </c>
      <c r="Q1244" s="5">
        <f t="shared" si="116"/>
        <v>5.4884742041712408E-3</v>
      </c>
      <c r="R1244" s="6">
        <f t="shared" si="117"/>
        <v>5</v>
      </c>
      <c r="S1244" t="str">
        <f t="shared" si="118"/>
        <v>music</v>
      </c>
      <c r="T1244" t="str">
        <f t="shared" si="119"/>
        <v>world music</v>
      </c>
    </row>
    <row r="1245" spans="1:20" ht="45" x14ac:dyDescent="0.25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s="12">
        <f t="shared" si="114"/>
        <v>40671.879293981481</v>
      </c>
      <c r="L1245" s="12">
        <f t="shared" si="115"/>
        <v>40732.875</v>
      </c>
      <c r="M1245" t="b">
        <v>0</v>
      </c>
      <c r="N1245">
        <v>38</v>
      </c>
      <c r="O1245" t="b">
        <v>0</v>
      </c>
      <c r="P1245" t="s">
        <v>8286</v>
      </c>
      <c r="Q1245" s="5">
        <f t="shared" si="116"/>
        <v>0.14091666666666666</v>
      </c>
      <c r="R1245" s="6">
        <f t="shared" si="117"/>
        <v>44.5</v>
      </c>
      <c r="S1245" t="str">
        <f t="shared" si="118"/>
        <v>music</v>
      </c>
      <c r="T1245" t="str">
        <f t="shared" si="119"/>
        <v>world music</v>
      </c>
    </row>
    <row r="1246" spans="1:20" ht="45" x14ac:dyDescent="0.25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s="12">
        <f t="shared" si="114"/>
        <v>41355.825497685182</v>
      </c>
      <c r="L1246" s="12">
        <f t="shared" si="115"/>
        <v>41386.875</v>
      </c>
      <c r="M1246" t="b">
        <v>1</v>
      </c>
      <c r="N1246">
        <v>45</v>
      </c>
      <c r="O1246" t="b">
        <v>1</v>
      </c>
      <c r="P1246" t="s">
        <v>8276</v>
      </c>
      <c r="Q1246" s="5">
        <f t="shared" si="116"/>
        <v>1.038</v>
      </c>
      <c r="R1246" s="6">
        <f t="shared" si="117"/>
        <v>46.133333333333333</v>
      </c>
      <c r="S1246" t="str">
        <f t="shared" si="118"/>
        <v>music</v>
      </c>
      <c r="T1246" t="str">
        <f t="shared" si="119"/>
        <v>rock</v>
      </c>
    </row>
    <row r="1247" spans="1:20" ht="45" x14ac:dyDescent="0.25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s="12">
        <f t="shared" si="114"/>
        <v>41774.599930555552</v>
      </c>
      <c r="L1247" s="12">
        <f t="shared" si="115"/>
        <v>41804.599930555552</v>
      </c>
      <c r="M1247" t="b">
        <v>1</v>
      </c>
      <c r="N1247">
        <v>17</v>
      </c>
      <c r="O1247" t="b">
        <v>1</v>
      </c>
      <c r="P1247" t="s">
        <v>8276</v>
      </c>
      <c r="Q1247" s="5">
        <f t="shared" si="116"/>
        <v>1.2024999999999999</v>
      </c>
      <c r="R1247" s="6">
        <f t="shared" si="117"/>
        <v>141.47058823529412</v>
      </c>
      <c r="S1247" t="str">
        <f t="shared" si="118"/>
        <v>music</v>
      </c>
      <c r="T1247" t="str">
        <f t="shared" si="119"/>
        <v>rock</v>
      </c>
    </row>
    <row r="1248" spans="1:20" ht="60" x14ac:dyDescent="0.25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s="12">
        <f t="shared" si="114"/>
        <v>40838.043391203704</v>
      </c>
      <c r="L1248" s="12">
        <f t="shared" si="115"/>
        <v>40883.085057870368</v>
      </c>
      <c r="M1248" t="b">
        <v>1</v>
      </c>
      <c r="N1248">
        <v>31</v>
      </c>
      <c r="O1248" t="b">
        <v>1</v>
      </c>
      <c r="P1248" t="s">
        <v>8276</v>
      </c>
      <c r="Q1248" s="5">
        <f t="shared" si="116"/>
        <v>1.17</v>
      </c>
      <c r="R1248" s="6">
        <f t="shared" si="117"/>
        <v>75.483870967741936</v>
      </c>
      <c r="S1248" t="str">
        <f t="shared" si="118"/>
        <v>music</v>
      </c>
      <c r="T1248" t="str">
        <f t="shared" si="119"/>
        <v>rock</v>
      </c>
    </row>
    <row r="1249" spans="1:20" ht="30" x14ac:dyDescent="0.25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s="12">
        <f t="shared" si="114"/>
        <v>41370.292303240742</v>
      </c>
      <c r="L1249" s="12">
        <f t="shared" si="115"/>
        <v>41400.292303240742</v>
      </c>
      <c r="M1249" t="b">
        <v>1</v>
      </c>
      <c r="N1249">
        <v>50</v>
      </c>
      <c r="O1249" t="b">
        <v>1</v>
      </c>
      <c r="P1249" t="s">
        <v>8276</v>
      </c>
      <c r="Q1249" s="5">
        <f t="shared" si="116"/>
        <v>1.2214285714285715</v>
      </c>
      <c r="R1249" s="6">
        <f t="shared" si="117"/>
        <v>85.5</v>
      </c>
      <c r="S1249" t="str">
        <f t="shared" si="118"/>
        <v>music</v>
      </c>
      <c r="T1249" t="str">
        <f t="shared" si="119"/>
        <v>rock</v>
      </c>
    </row>
    <row r="1250" spans="1:20" ht="45" x14ac:dyDescent="0.25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s="12">
        <f t="shared" si="114"/>
        <v>41767.656863425924</v>
      </c>
      <c r="L1250" s="12">
        <f t="shared" si="115"/>
        <v>41803.290972222225</v>
      </c>
      <c r="M1250" t="b">
        <v>1</v>
      </c>
      <c r="N1250">
        <v>59</v>
      </c>
      <c r="O1250" t="b">
        <v>1</v>
      </c>
      <c r="P1250" t="s">
        <v>8276</v>
      </c>
      <c r="Q1250" s="5">
        <f t="shared" si="116"/>
        <v>1.5164</v>
      </c>
      <c r="R1250" s="6">
        <f t="shared" si="117"/>
        <v>64.254237288135599</v>
      </c>
      <c r="S1250" t="str">
        <f t="shared" si="118"/>
        <v>music</v>
      </c>
      <c r="T1250" t="str">
        <f t="shared" si="119"/>
        <v>rock</v>
      </c>
    </row>
    <row r="1251" spans="1:20" ht="45" x14ac:dyDescent="0.25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s="12">
        <f t="shared" si="114"/>
        <v>41067.74086805556</v>
      </c>
      <c r="L1251" s="12">
        <f t="shared" si="115"/>
        <v>41097.74086805556</v>
      </c>
      <c r="M1251" t="b">
        <v>1</v>
      </c>
      <c r="N1251">
        <v>81</v>
      </c>
      <c r="O1251" t="b">
        <v>1</v>
      </c>
      <c r="P1251" t="s">
        <v>8276</v>
      </c>
      <c r="Q1251" s="5">
        <f t="shared" si="116"/>
        <v>1.0444</v>
      </c>
      <c r="R1251" s="6">
        <f t="shared" si="117"/>
        <v>64.46913580246914</v>
      </c>
      <c r="S1251" t="str">
        <f t="shared" si="118"/>
        <v>music</v>
      </c>
      <c r="T1251" t="str">
        <f t="shared" si="119"/>
        <v>rock</v>
      </c>
    </row>
    <row r="1252" spans="1:20" ht="60" x14ac:dyDescent="0.25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s="12">
        <f t="shared" si="114"/>
        <v>41843.64271990741</v>
      </c>
      <c r="L1252" s="12">
        <f t="shared" si="115"/>
        <v>41888.64271990741</v>
      </c>
      <c r="M1252" t="b">
        <v>1</v>
      </c>
      <c r="N1252">
        <v>508</v>
      </c>
      <c r="O1252" t="b">
        <v>1</v>
      </c>
      <c r="P1252" t="s">
        <v>8276</v>
      </c>
      <c r="Q1252" s="5">
        <f t="shared" si="116"/>
        <v>2.0015333333333332</v>
      </c>
      <c r="R1252" s="6">
        <f t="shared" si="117"/>
        <v>118.2007874015748</v>
      </c>
      <c r="S1252" t="str">
        <f t="shared" si="118"/>
        <v>music</v>
      </c>
      <c r="T1252" t="str">
        <f t="shared" si="119"/>
        <v>rock</v>
      </c>
    </row>
    <row r="1253" spans="1:20" ht="45" x14ac:dyDescent="0.25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s="12">
        <f t="shared" si="114"/>
        <v>40751.814432870371</v>
      </c>
      <c r="L1253" s="12">
        <f t="shared" si="115"/>
        <v>40811.814432870371</v>
      </c>
      <c r="M1253" t="b">
        <v>1</v>
      </c>
      <c r="N1253">
        <v>74</v>
      </c>
      <c r="O1253" t="b">
        <v>1</v>
      </c>
      <c r="P1253" t="s">
        <v>8276</v>
      </c>
      <c r="Q1253" s="5">
        <f t="shared" si="116"/>
        <v>1.018</v>
      </c>
      <c r="R1253" s="6">
        <f t="shared" si="117"/>
        <v>82.540540540540547</v>
      </c>
      <c r="S1253" t="str">
        <f t="shared" si="118"/>
        <v>music</v>
      </c>
      <c r="T1253" t="str">
        <f t="shared" si="119"/>
        <v>rock</v>
      </c>
    </row>
    <row r="1254" spans="1:20" ht="45" x14ac:dyDescent="0.25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s="12">
        <f t="shared" si="114"/>
        <v>41543.988067129627</v>
      </c>
      <c r="L1254" s="12">
        <f t="shared" si="115"/>
        <v>41571.988067129627</v>
      </c>
      <c r="M1254" t="b">
        <v>1</v>
      </c>
      <c r="N1254">
        <v>141</v>
      </c>
      <c r="O1254" t="b">
        <v>1</v>
      </c>
      <c r="P1254" t="s">
        <v>8276</v>
      </c>
      <c r="Q1254" s="5">
        <f t="shared" si="116"/>
        <v>1.3765714285714286</v>
      </c>
      <c r="R1254" s="6">
        <f t="shared" si="117"/>
        <v>34.170212765957444</v>
      </c>
      <c r="S1254" t="str">
        <f t="shared" si="118"/>
        <v>music</v>
      </c>
      <c r="T1254" t="str">
        <f t="shared" si="119"/>
        <v>rock</v>
      </c>
    </row>
    <row r="1255" spans="1:20" ht="60" x14ac:dyDescent="0.25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s="12">
        <f t="shared" si="114"/>
        <v>41855.783645833333</v>
      </c>
      <c r="L1255" s="12">
        <f t="shared" si="115"/>
        <v>41885.783645833333</v>
      </c>
      <c r="M1255" t="b">
        <v>1</v>
      </c>
      <c r="N1255">
        <v>711</v>
      </c>
      <c r="O1255" t="b">
        <v>1</v>
      </c>
      <c r="P1255" t="s">
        <v>8276</v>
      </c>
      <c r="Q1255" s="5">
        <f t="shared" si="116"/>
        <v>3038.3319999999999</v>
      </c>
      <c r="R1255" s="6">
        <f t="shared" si="117"/>
        <v>42.73322081575246</v>
      </c>
      <c r="S1255" t="str">
        <f t="shared" si="118"/>
        <v>music</v>
      </c>
      <c r="T1255" t="str">
        <f t="shared" si="119"/>
        <v>rock</v>
      </c>
    </row>
    <row r="1256" spans="1:20" ht="60" x14ac:dyDescent="0.25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s="12">
        <f t="shared" si="114"/>
        <v>40487.621365740742</v>
      </c>
      <c r="L1256" s="12">
        <f t="shared" si="115"/>
        <v>40544.207638888889</v>
      </c>
      <c r="M1256" t="b">
        <v>1</v>
      </c>
      <c r="N1256">
        <v>141</v>
      </c>
      <c r="O1256" t="b">
        <v>1</v>
      </c>
      <c r="P1256" t="s">
        <v>8276</v>
      </c>
      <c r="Q1256" s="5">
        <f t="shared" si="116"/>
        <v>1.9885074626865671</v>
      </c>
      <c r="R1256" s="6">
        <f t="shared" si="117"/>
        <v>94.489361702127653</v>
      </c>
      <c r="S1256" t="str">
        <f t="shared" si="118"/>
        <v>music</v>
      </c>
      <c r="T1256" t="str">
        <f t="shared" si="119"/>
        <v>rock</v>
      </c>
    </row>
    <row r="1257" spans="1:20" ht="45" x14ac:dyDescent="0.25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s="12">
        <f t="shared" si="114"/>
        <v>41579.845509259263</v>
      </c>
      <c r="L1257" s="12">
        <f t="shared" si="115"/>
        <v>41609.887175925927</v>
      </c>
      <c r="M1257" t="b">
        <v>1</v>
      </c>
      <c r="N1257">
        <v>109</v>
      </c>
      <c r="O1257" t="b">
        <v>1</v>
      </c>
      <c r="P1257" t="s">
        <v>8276</v>
      </c>
      <c r="Q1257" s="5">
        <f t="shared" si="116"/>
        <v>2.0236666666666667</v>
      </c>
      <c r="R1257" s="6">
        <f t="shared" si="117"/>
        <v>55.697247706422019</v>
      </c>
      <c r="S1257" t="str">
        <f t="shared" si="118"/>
        <v>music</v>
      </c>
      <c r="T1257" t="str">
        <f t="shared" si="119"/>
        <v>rock</v>
      </c>
    </row>
    <row r="1258" spans="1:20" ht="60" x14ac:dyDescent="0.25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s="12">
        <f t="shared" si="114"/>
        <v>40921.919340277782</v>
      </c>
      <c r="L1258" s="12">
        <f t="shared" si="115"/>
        <v>40951.919340277782</v>
      </c>
      <c r="M1258" t="b">
        <v>1</v>
      </c>
      <c r="N1258">
        <v>361</v>
      </c>
      <c r="O1258" t="b">
        <v>1</v>
      </c>
      <c r="P1258" t="s">
        <v>8276</v>
      </c>
      <c r="Q1258" s="5">
        <f t="shared" si="116"/>
        <v>1.1796376666666666</v>
      </c>
      <c r="R1258" s="6">
        <f t="shared" si="117"/>
        <v>98.030831024930734</v>
      </c>
      <c r="S1258" t="str">
        <f t="shared" si="118"/>
        <v>music</v>
      </c>
      <c r="T1258" t="str">
        <f t="shared" si="119"/>
        <v>rock</v>
      </c>
    </row>
    <row r="1259" spans="1:20" ht="60" x14ac:dyDescent="0.25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s="12">
        <f t="shared" si="114"/>
        <v>40587.085532407407</v>
      </c>
      <c r="L1259" s="12">
        <f t="shared" si="115"/>
        <v>40636.043865740743</v>
      </c>
      <c r="M1259" t="b">
        <v>1</v>
      </c>
      <c r="N1259">
        <v>176</v>
      </c>
      <c r="O1259" t="b">
        <v>1</v>
      </c>
      <c r="P1259" t="s">
        <v>8276</v>
      </c>
      <c r="Q1259" s="5">
        <f t="shared" si="116"/>
        <v>2.9472727272727273</v>
      </c>
      <c r="R1259" s="6">
        <f t="shared" si="117"/>
        <v>92.102272727272734</v>
      </c>
      <c r="S1259" t="str">
        <f t="shared" si="118"/>
        <v>music</v>
      </c>
      <c r="T1259" t="str">
        <f t="shared" si="119"/>
        <v>rock</v>
      </c>
    </row>
    <row r="1260" spans="1:20" ht="45" x14ac:dyDescent="0.25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s="12">
        <f t="shared" si="114"/>
        <v>41487.611250000002</v>
      </c>
      <c r="L1260" s="12">
        <f t="shared" si="115"/>
        <v>41517.611250000002</v>
      </c>
      <c r="M1260" t="b">
        <v>1</v>
      </c>
      <c r="N1260">
        <v>670</v>
      </c>
      <c r="O1260" t="b">
        <v>1</v>
      </c>
      <c r="P1260" t="s">
        <v>8276</v>
      </c>
      <c r="Q1260" s="5">
        <f t="shared" si="116"/>
        <v>2.1314633333333335</v>
      </c>
      <c r="R1260" s="6">
        <f t="shared" si="117"/>
        <v>38.175462686567165</v>
      </c>
      <c r="S1260" t="str">
        <f t="shared" si="118"/>
        <v>music</v>
      </c>
      <c r="T1260" t="str">
        <f t="shared" si="119"/>
        <v>rock</v>
      </c>
    </row>
    <row r="1261" spans="1:20" ht="45" x14ac:dyDescent="0.25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s="12">
        <f t="shared" si="114"/>
        <v>41766.970648148148</v>
      </c>
      <c r="L1261" s="12">
        <f t="shared" si="115"/>
        <v>41799.165972222225</v>
      </c>
      <c r="M1261" t="b">
        <v>1</v>
      </c>
      <c r="N1261">
        <v>96</v>
      </c>
      <c r="O1261" t="b">
        <v>1</v>
      </c>
      <c r="P1261" t="s">
        <v>8276</v>
      </c>
      <c r="Q1261" s="5">
        <f t="shared" si="116"/>
        <v>1.0424</v>
      </c>
      <c r="R1261" s="6">
        <f t="shared" si="117"/>
        <v>27.145833333333332</v>
      </c>
      <c r="S1261" t="str">
        <f t="shared" si="118"/>
        <v>music</v>
      </c>
      <c r="T1261" t="str">
        <f t="shared" si="119"/>
        <v>rock</v>
      </c>
    </row>
    <row r="1262" spans="1:20" ht="45" x14ac:dyDescent="0.25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s="12">
        <f t="shared" si="114"/>
        <v>41666.842824074076</v>
      </c>
      <c r="L1262" s="12">
        <f t="shared" si="115"/>
        <v>41696.842824074076</v>
      </c>
      <c r="M1262" t="b">
        <v>1</v>
      </c>
      <c r="N1262">
        <v>74</v>
      </c>
      <c r="O1262" t="b">
        <v>1</v>
      </c>
      <c r="P1262" t="s">
        <v>8276</v>
      </c>
      <c r="Q1262" s="5">
        <f t="shared" si="116"/>
        <v>1.1366666666666667</v>
      </c>
      <c r="R1262" s="6">
        <f t="shared" si="117"/>
        <v>50.689189189189186</v>
      </c>
      <c r="S1262" t="str">
        <f t="shared" si="118"/>
        <v>music</v>
      </c>
      <c r="T1262" t="str">
        <f t="shared" si="119"/>
        <v>rock</v>
      </c>
    </row>
    <row r="1263" spans="1:20" ht="45" x14ac:dyDescent="0.25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s="12">
        <f t="shared" si="114"/>
        <v>41638.342905092592</v>
      </c>
      <c r="L1263" s="12">
        <f t="shared" si="115"/>
        <v>41668.342905092592</v>
      </c>
      <c r="M1263" t="b">
        <v>1</v>
      </c>
      <c r="N1263">
        <v>52</v>
      </c>
      <c r="O1263" t="b">
        <v>1</v>
      </c>
      <c r="P1263" t="s">
        <v>8276</v>
      </c>
      <c r="Q1263" s="5">
        <f t="shared" si="116"/>
        <v>1.0125</v>
      </c>
      <c r="R1263" s="6">
        <f t="shared" si="117"/>
        <v>38.942307692307693</v>
      </c>
      <c r="S1263" t="str">
        <f t="shared" si="118"/>
        <v>music</v>
      </c>
      <c r="T1263" t="str">
        <f t="shared" si="119"/>
        <v>rock</v>
      </c>
    </row>
    <row r="1264" spans="1:20" ht="60" x14ac:dyDescent="0.25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s="12">
        <f t="shared" si="114"/>
        <v>41656.762638888889</v>
      </c>
      <c r="L1264" s="12">
        <f t="shared" si="115"/>
        <v>41686.762638888889</v>
      </c>
      <c r="M1264" t="b">
        <v>1</v>
      </c>
      <c r="N1264">
        <v>105</v>
      </c>
      <c r="O1264" t="b">
        <v>1</v>
      </c>
      <c r="P1264" t="s">
        <v>8276</v>
      </c>
      <c r="Q1264" s="5">
        <f t="shared" si="116"/>
        <v>1.2541538461538462</v>
      </c>
      <c r="R1264" s="6">
        <f t="shared" si="117"/>
        <v>77.638095238095232</v>
      </c>
      <c r="S1264" t="str">
        <f t="shared" si="118"/>
        <v>music</v>
      </c>
      <c r="T1264" t="str">
        <f t="shared" si="119"/>
        <v>rock</v>
      </c>
    </row>
    <row r="1265" spans="1:20" ht="30" x14ac:dyDescent="0.25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s="12">
        <f t="shared" si="114"/>
        <v>41692.084143518521</v>
      </c>
      <c r="L1265" s="12">
        <f t="shared" si="115"/>
        <v>41727.041666666664</v>
      </c>
      <c r="M1265" t="b">
        <v>1</v>
      </c>
      <c r="N1265">
        <v>41</v>
      </c>
      <c r="O1265" t="b">
        <v>1</v>
      </c>
      <c r="P1265" t="s">
        <v>8276</v>
      </c>
      <c r="Q1265" s="5">
        <f t="shared" si="116"/>
        <v>1.19</v>
      </c>
      <c r="R1265" s="6">
        <f t="shared" si="117"/>
        <v>43.536585365853661</v>
      </c>
      <c r="S1265" t="str">
        <f t="shared" si="118"/>
        <v>music</v>
      </c>
      <c r="T1265" t="str">
        <f t="shared" si="119"/>
        <v>rock</v>
      </c>
    </row>
    <row r="1266" spans="1:20" ht="60" x14ac:dyDescent="0.25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s="12">
        <f t="shared" si="114"/>
        <v>41547.662997685184</v>
      </c>
      <c r="L1266" s="12">
        <f t="shared" si="115"/>
        <v>41576.662997685184</v>
      </c>
      <c r="M1266" t="b">
        <v>1</v>
      </c>
      <c r="N1266">
        <v>34</v>
      </c>
      <c r="O1266" t="b">
        <v>1</v>
      </c>
      <c r="P1266" t="s">
        <v>8276</v>
      </c>
      <c r="Q1266" s="5">
        <f t="shared" si="116"/>
        <v>1.6646153846153846</v>
      </c>
      <c r="R1266" s="6">
        <f t="shared" si="117"/>
        <v>31.823529411764707</v>
      </c>
      <c r="S1266" t="str">
        <f t="shared" si="118"/>
        <v>music</v>
      </c>
      <c r="T1266" t="str">
        <f t="shared" si="119"/>
        <v>rock</v>
      </c>
    </row>
    <row r="1267" spans="1:20" ht="60" x14ac:dyDescent="0.25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s="12">
        <f t="shared" si="114"/>
        <v>40465.655266203699</v>
      </c>
      <c r="L1267" s="12">
        <f t="shared" si="115"/>
        <v>40512.655266203699</v>
      </c>
      <c r="M1267" t="b">
        <v>1</v>
      </c>
      <c r="N1267">
        <v>66</v>
      </c>
      <c r="O1267" t="b">
        <v>1</v>
      </c>
      <c r="P1267" t="s">
        <v>8276</v>
      </c>
      <c r="Q1267" s="5">
        <f t="shared" si="116"/>
        <v>1.1914771428571429</v>
      </c>
      <c r="R1267" s="6">
        <f t="shared" si="117"/>
        <v>63.184393939393942</v>
      </c>
      <c r="S1267" t="str">
        <f t="shared" si="118"/>
        <v>music</v>
      </c>
      <c r="T1267" t="str">
        <f t="shared" si="119"/>
        <v>rock</v>
      </c>
    </row>
    <row r="1268" spans="1:20" ht="45" x14ac:dyDescent="0.25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s="12">
        <f t="shared" si="114"/>
        <v>41620.87667824074</v>
      </c>
      <c r="L1268" s="12">
        <f t="shared" si="115"/>
        <v>41650.87667824074</v>
      </c>
      <c r="M1268" t="b">
        <v>1</v>
      </c>
      <c r="N1268">
        <v>50</v>
      </c>
      <c r="O1268" t="b">
        <v>1</v>
      </c>
      <c r="P1268" t="s">
        <v>8276</v>
      </c>
      <c r="Q1268" s="5">
        <f t="shared" si="116"/>
        <v>1.0047368421052632</v>
      </c>
      <c r="R1268" s="6">
        <f t="shared" si="117"/>
        <v>190.9</v>
      </c>
      <c r="S1268" t="str">
        <f t="shared" si="118"/>
        <v>music</v>
      </c>
      <c r="T1268" t="str">
        <f t="shared" si="119"/>
        <v>rock</v>
      </c>
    </row>
    <row r="1269" spans="1:20" ht="60" x14ac:dyDescent="0.25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s="12">
        <f t="shared" si="114"/>
        <v>41449.585162037038</v>
      </c>
      <c r="L1269" s="12">
        <f t="shared" si="115"/>
        <v>41479.585162037038</v>
      </c>
      <c r="M1269" t="b">
        <v>1</v>
      </c>
      <c r="N1269">
        <v>159</v>
      </c>
      <c r="O1269" t="b">
        <v>1</v>
      </c>
      <c r="P1269" t="s">
        <v>8276</v>
      </c>
      <c r="Q1269" s="5">
        <f t="shared" si="116"/>
        <v>1.018</v>
      </c>
      <c r="R1269" s="6">
        <f t="shared" si="117"/>
        <v>140.85534591194968</v>
      </c>
      <c r="S1269" t="str">
        <f t="shared" si="118"/>
        <v>music</v>
      </c>
      <c r="T1269" t="str">
        <f t="shared" si="119"/>
        <v>rock</v>
      </c>
    </row>
    <row r="1270" spans="1:20" ht="45" x14ac:dyDescent="0.25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s="12">
        <f t="shared" si="114"/>
        <v>41507.845451388886</v>
      </c>
      <c r="L1270" s="12">
        <f t="shared" si="115"/>
        <v>41537.845451388886</v>
      </c>
      <c r="M1270" t="b">
        <v>1</v>
      </c>
      <c r="N1270">
        <v>182</v>
      </c>
      <c r="O1270" t="b">
        <v>1</v>
      </c>
      <c r="P1270" t="s">
        <v>8276</v>
      </c>
      <c r="Q1270" s="5">
        <f t="shared" si="116"/>
        <v>1.1666666666666667</v>
      </c>
      <c r="R1270" s="6">
        <f t="shared" si="117"/>
        <v>76.92307692307692</v>
      </c>
      <c r="S1270" t="str">
        <f t="shared" si="118"/>
        <v>music</v>
      </c>
      <c r="T1270" t="str">
        <f t="shared" si="119"/>
        <v>rock</v>
      </c>
    </row>
    <row r="1271" spans="1:20" ht="60" x14ac:dyDescent="0.25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s="12">
        <f t="shared" si="114"/>
        <v>42445.823055555549</v>
      </c>
      <c r="L1271" s="12">
        <f t="shared" si="115"/>
        <v>42476</v>
      </c>
      <c r="M1271" t="b">
        <v>1</v>
      </c>
      <c r="N1271">
        <v>206</v>
      </c>
      <c r="O1271" t="b">
        <v>1</v>
      </c>
      <c r="P1271" t="s">
        <v>8276</v>
      </c>
      <c r="Q1271" s="5">
        <f t="shared" si="116"/>
        <v>1.0864893617021276</v>
      </c>
      <c r="R1271" s="6">
        <f t="shared" si="117"/>
        <v>99.15533980582525</v>
      </c>
      <c r="S1271" t="str">
        <f t="shared" si="118"/>
        <v>music</v>
      </c>
      <c r="T1271" t="str">
        <f t="shared" si="119"/>
        <v>rock</v>
      </c>
    </row>
    <row r="1272" spans="1:20" ht="45" x14ac:dyDescent="0.25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s="12">
        <f t="shared" si="114"/>
        <v>40933.856967592597</v>
      </c>
      <c r="L1272" s="12">
        <f t="shared" si="115"/>
        <v>40993.815300925926</v>
      </c>
      <c r="M1272" t="b">
        <v>1</v>
      </c>
      <c r="N1272">
        <v>169</v>
      </c>
      <c r="O1272" t="b">
        <v>1</v>
      </c>
      <c r="P1272" t="s">
        <v>8276</v>
      </c>
      <c r="Q1272" s="5">
        <f t="shared" si="116"/>
        <v>1.1472</v>
      </c>
      <c r="R1272" s="6">
        <f t="shared" si="117"/>
        <v>67.881656804733723</v>
      </c>
      <c r="S1272" t="str">
        <f t="shared" si="118"/>
        <v>music</v>
      </c>
      <c r="T1272" t="str">
        <f t="shared" si="119"/>
        <v>rock</v>
      </c>
    </row>
    <row r="1273" spans="1:20" ht="60" x14ac:dyDescent="0.25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s="12">
        <f t="shared" si="114"/>
        <v>41561.683553240742</v>
      </c>
      <c r="L1273" s="12">
        <f t="shared" si="115"/>
        <v>41591.725219907406</v>
      </c>
      <c r="M1273" t="b">
        <v>1</v>
      </c>
      <c r="N1273">
        <v>31</v>
      </c>
      <c r="O1273" t="b">
        <v>1</v>
      </c>
      <c r="P1273" t="s">
        <v>8276</v>
      </c>
      <c r="Q1273" s="5">
        <f t="shared" si="116"/>
        <v>1.018</v>
      </c>
      <c r="R1273" s="6">
        <f t="shared" si="117"/>
        <v>246.29032258064515</v>
      </c>
      <c r="S1273" t="str">
        <f t="shared" si="118"/>
        <v>music</v>
      </c>
      <c r="T1273" t="str">
        <f t="shared" si="119"/>
        <v>rock</v>
      </c>
    </row>
    <row r="1274" spans="1:20" ht="60" x14ac:dyDescent="0.25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s="12">
        <f t="shared" si="114"/>
        <v>40274.745127314818</v>
      </c>
      <c r="L1274" s="12">
        <f t="shared" si="115"/>
        <v>40344.166666666664</v>
      </c>
      <c r="M1274" t="b">
        <v>1</v>
      </c>
      <c r="N1274">
        <v>28</v>
      </c>
      <c r="O1274" t="b">
        <v>1</v>
      </c>
      <c r="P1274" t="s">
        <v>8276</v>
      </c>
      <c r="Q1274" s="5">
        <f t="shared" si="116"/>
        <v>1.06</v>
      </c>
      <c r="R1274" s="6">
        <f t="shared" si="117"/>
        <v>189.28571428571428</v>
      </c>
      <c r="S1274" t="str">
        <f t="shared" si="118"/>
        <v>music</v>
      </c>
      <c r="T1274" t="str">
        <f t="shared" si="119"/>
        <v>rock</v>
      </c>
    </row>
    <row r="1275" spans="1:20" ht="45" x14ac:dyDescent="0.25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s="12">
        <f t="shared" si="114"/>
        <v>41852.730219907404</v>
      </c>
      <c r="L1275" s="12">
        <f t="shared" si="115"/>
        <v>41882.730219907404</v>
      </c>
      <c r="M1275" t="b">
        <v>1</v>
      </c>
      <c r="N1275">
        <v>54</v>
      </c>
      <c r="O1275" t="b">
        <v>1</v>
      </c>
      <c r="P1275" t="s">
        <v>8276</v>
      </c>
      <c r="Q1275" s="5">
        <f t="shared" si="116"/>
        <v>1.0349999999999999</v>
      </c>
      <c r="R1275" s="6">
        <f t="shared" si="117"/>
        <v>76.666666666666671</v>
      </c>
      <c r="S1275" t="str">
        <f t="shared" si="118"/>
        <v>music</v>
      </c>
      <c r="T1275" t="str">
        <f t="shared" si="119"/>
        <v>rock</v>
      </c>
    </row>
    <row r="1276" spans="1:20" ht="45" x14ac:dyDescent="0.25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s="12">
        <f t="shared" si="114"/>
        <v>41116.690104166664</v>
      </c>
      <c r="L1276" s="12">
        <f t="shared" si="115"/>
        <v>41151.690104166664</v>
      </c>
      <c r="M1276" t="b">
        <v>1</v>
      </c>
      <c r="N1276">
        <v>467</v>
      </c>
      <c r="O1276" t="b">
        <v>1</v>
      </c>
      <c r="P1276" t="s">
        <v>8276</v>
      </c>
      <c r="Q1276" s="5">
        <f t="shared" si="116"/>
        <v>1.5497535999999998</v>
      </c>
      <c r="R1276" s="6">
        <f t="shared" si="117"/>
        <v>82.963254817987149</v>
      </c>
      <c r="S1276" t="str">
        <f t="shared" si="118"/>
        <v>music</v>
      </c>
      <c r="T1276" t="str">
        <f t="shared" si="119"/>
        <v>rock</v>
      </c>
    </row>
    <row r="1277" spans="1:20" ht="45" x14ac:dyDescent="0.25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s="12">
        <f t="shared" si="114"/>
        <v>41458.867905092593</v>
      </c>
      <c r="L1277" s="12">
        <f t="shared" si="115"/>
        <v>41493.867905092593</v>
      </c>
      <c r="M1277" t="b">
        <v>1</v>
      </c>
      <c r="N1277">
        <v>389</v>
      </c>
      <c r="O1277" t="b">
        <v>1</v>
      </c>
      <c r="P1277" t="s">
        <v>8276</v>
      </c>
      <c r="Q1277" s="5">
        <f t="shared" si="116"/>
        <v>1.6214066666666667</v>
      </c>
      <c r="R1277" s="6">
        <f t="shared" si="117"/>
        <v>62.522107969151669</v>
      </c>
      <c r="S1277" t="str">
        <f t="shared" si="118"/>
        <v>music</v>
      </c>
      <c r="T1277" t="str">
        <f t="shared" si="119"/>
        <v>rock</v>
      </c>
    </row>
    <row r="1278" spans="1:20" ht="30" x14ac:dyDescent="0.25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s="12">
        <f t="shared" si="114"/>
        <v>40007.704247685186</v>
      </c>
      <c r="L1278" s="12">
        <f t="shared" si="115"/>
        <v>40057.166666666664</v>
      </c>
      <c r="M1278" t="b">
        <v>1</v>
      </c>
      <c r="N1278">
        <v>68</v>
      </c>
      <c r="O1278" t="b">
        <v>1</v>
      </c>
      <c r="P1278" t="s">
        <v>8276</v>
      </c>
      <c r="Q1278" s="5">
        <f t="shared" si="116"/>
        <v>1.0442100000000001</v>
      </c>
      <c r="R1278" s="6">
        <f t="shared" si="117"/>
        <v>46.06808823529412</v>
      </c>
      <c r="S1278" t="str">
        <f t="shared" si="118"/>
        <v>music</v>
      </c>
      <c r="T1278" t="str">
        <f t="shared" si="119"/>
        <v>rock</v>
      </c>
    </row>
    <row r="1279" spans="1:20" ht="60" x14ac:dyDescent="0.25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s="12">
        <f t="shared" si="114"/>
        <v>41121.561886574076</v>
      </c>
      <c r="L1279" s="12">
        <f t="shared" si="115"/>
        <v>41156.561886574076</v>
      </c>
      <c r="M1279" t="b">
        <v>1</v>
      </c>
      <c r="N1279">
        <v>413</v>
      </c>
      <c r="O1279" t="b">
        <v>1</v>
      </c>
      <c r="P1279" t="s">
        <v>8276</v>
      </c>
      <c r="Q1279" s="5">
        <f t="shared" si="116"/>
        <v>1.0612433333333333</v>
      </c>
      <c r="R1279" s="6">
        <f t="shared" si="117"/>
        <v>38.543946731234868</v>
      </c>
      <c r="S1279" t="str">
        <f t="shared" si="118"/>
        <v>music</v>
      </c>
      <c r="T1279" t="str">
        <f t="shared" si="119"/>
        <v>rock</v>
      </c>
    </row>
    <row r="1280" spans="1:20" ht="60" x14ac:dyDescent="0.25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s="12">
        <f t="shared" si="114"/>
        <v>41786.555162037039</v>
      </c>
      <c r="L1280" s="12">
        <f t="shared" si="115"/>
        <v>41815.083333333336</v>
      </c>
      <c r="M1280" t="b">
        <v>1</v>
      </c>
      <c r="N1280">
        <v>190</v>
      </c>
      <c r="O1280" t="b">
        <v>1</v>
      </c>
      <c r="P1280" t="s">
        <v>8276</v>
      </c>
      <c r="Q1280" s="5">
        <f t="shared" si="116"/>
        <v>1.5493846153846154</v>
      </c>
      <c r="R1280" s="6">
        <f t="shared" si="117"/>
        <v>53.005263157894738</v>
      </c>
      <c r="S1280" t="str">
        <f t="shared" si="118"/>
        <v>music</v>
      </c>
      <c r="T1280" t="str">
        <f t="shared" si="119"/>
        <v>rock</v>
      </c>
    </row>
    <row r="1281" spans="1:20" ht="60" x14ac:dyDescent="0.25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s="12">
        <f t="shared" si="114"/>
        <v>41682.099189814813</v>
      </c>
      <c r="L1281" s="12">
        <f t="shared" si="115"/>
        <v>41722.057523148149</v>
      </c>
      <c r="M1281" t="b">
        <v>1</v>
      </c>
      <c r="N1281">
        <v>189</v>
      </c>
      <c r="O1281" t="b">
        <v>1</v>
      </c>
      <c r="P1281" t="s">
        <v>8276</v>
      </c>
      <c r="Q1281" s="5">
        <f t="shared" si="116"/>
        <v>1.1077157238734421</v>
      </c>
      <c r="R1281" s="6">
        <f t="shared" si="117"/>
        <v>73.355396825396824</v>
      </c>
      <c r="S1281" t="str">
        <f t="shared" si="118"/>
        <v>music</v>
      </c>
      <c r="T1281" t="str">
        <f t="shared" si="119"/>
        <v>rock</v>
      </c>
    </row>
    <row r="1282" spans="1:20" ht="45" x14ac:dyDescent="0.25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s="12">
        <f t="shared" ref="K1282:K1345" si="120">(((J1282/60)/60)/24)+DATE(1970,1,1)</f>
        <v>40513.757569444446</v>
      </c>
      <c r="L1282" s="12">
        <f t="shared" ref="L1282:L1345" si="121">(((I1282/60)/60)/24)+DATE(1970,1,1)</f>
        <v>40603.757569444446</v>
      </c>
      <c r="M1282" t="b">
        <v>1</v>
      </c>
      <c r="N1282">
        <v>130</v>
      </c>
      <c r="O1282" t="b">
        <v>1</v>
      </c>
      <c r="P1282" t="s">
        <v>8276</v>
      </c>
      <c r="Q1282" s="5">
        <f t="shared" ref="Q1282:Q1345" si="122">E1282/D1282</f>
        <v>1.1091186666666666</v>
      </c>
      <c r="R1282" s="6">
        <f t="shared" ref="R1282:R1345" si="123">E1282/N1282</f>
        <v>127.97523076923076</v>
      </c>
      <c r="S1282" t="str">
        <f t="shared" ref="S1282:S1345" si="124">LEFT(P1282,FIND("/",P1282,1)-1)</f>
        <v>music</v>
      </c>
      <c r="T1282" t="str">
        <f t="shared" ref="T1282:T1345" si="125">MID(P1282,FIND("/",P1282,1)+1,LEN(P1281))</f>
        <v>rock</v>
      </c>
    </row>
    <row r="1283" spans="1:20" ht="60" x14ac:dyDescent="0.25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s="12">
        <f t="shared" si="120"/>
        <v>41463.743472222224</v>
      </c>
      <c r="L1283" s="12">
        <f t="shared" si="121"/>
        <v>41483.743472222224</v>
      </c>
      <c r="M1283" t="b">
        <v>1</v>
      </c>
      <c r="N1283">
        <v>74</v>
      </c>
      <c r="O1283" t="b">
        <v>1</v>
      </c>
      <c r="P1283" t="s">
        <v>8276</v>
      </c>
      <c r="Q1283" s="5">
        <f t="shared" si="122"/>
        <v>1.1071428571428572</v>
      </c>
      <c r="R1283" s="6">
        <f t="shared" si="123"/>
        <v>104.72972972972973</v>
      </c>
      <c r="S1283" t="str">
        <f t="shared" si="124"/>
        <v>music</v>
      </c>
      <c r="T1283" t="str">
        <f t="shared" si="125"/>
        <v>rock</v>
      </c>
    </row>
    <row r="1284" spans="1:20" ht="60" x14ac:dyDescent="0.25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s="12">
        <f t="shared" si="120"/>
        <v>41586.475173611114</v>
      </c>
      <c r="L1284" s="12">
        <f t="shared" si="121"/>
        <v>41617.207638888889</v>
      </c>
      <c r="M1284" t="b">
        <v>1</v>
      </c>
      <c r="N1284">
        <v>274</v>
      </c>
      <c r="O1284" t="b">
        <v>1</v>
      </c>
      <c r="P1284" t="s">
        <v>8276</v>
      </c>
      <c r="Q1284" s="5">
        <f t="shared" si="122"/>
        <v>1.2361333333333333</v>
      </c>
      <c r="R1284" s="6">
        <f t="shared" si="123"/>
        <v>67.671532846715323</v>
      </c>
      <c r="S1284" t="str">
        <f t="shared" si="124"/>
        <v>music</v>
      </c>
      <c r="T1284" t="str">
        <f t="shared" si="125"/>
        <v>rock</v>
      </c>
    </row>
    <row r="1285" spans="1:20" ht="45" x14ac:dyDescent="0.25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s="12">
        <f t="shared" si="120"/>
        <v>41320.717465277776</v>
      </c>
      <c r="L1285" s="12">
        <f t="shared" si="121"/>
        <v>41344.166666666664</v>
      </c>
      <c r="M1285" t="b">
        <v>1</v>
      </c>
      <c r="N1285">
        <v>22</v>
      </c>
      <c r="O1285" t="b">
        <v>1</v>
      </c>
      <c r="P1285" t="s">
        <v>8276</v>
      </c>
      <c r="Q1285" s="5">
        <f t="shared" si="122"/>
        <v>2.1105</v>
      </c>
      <c r="R1285" s="6">
        <f t="shared" si="123"/>
        <v>95.931818181818187</v>
      </c>
      <c r="S1285" t="str">
        <f t="shared" si="124"/>
        <v>music</v>
      </c>
      <c r="T1285" t="str">
        <f t="shared" si="125"/>
        <v>rock</v>
      </c>
    </row>
    <row r="1286" spans="1:20" ht="60" x14ac:dyDescent="0.25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s="12">
        <f t="shared" si="120"/>
        <v>42712.23474537037</v>
      </c>
      <c r="L1286" s="12">
        <f t="shared" si="121"/>
        <v>42735.707638888889</v>
      </c>
      <c r="M1286" t="b">
        <v>0</v>
      </c>
      <c r="N1286">
        <v>31</v>
      </c>
      <c r="O1286" t="b">
        <v>1</v>
      </c>
      <c r="P1286" t="s">
        <v>8271</v>
      </c>
      <c r="Q1286" s="5">
        <f t="shared" si="122"/>
        <v>1.01</v>
      </c>
      <c r="R1286" s="6">
        <f t="shared" si="123"/>
        <v>65.161290322580641</v>
      </c>
      <c r="S1286" t="str">
        <f t="shared" si="124"/>
        <v>theater</v>
      </c>
      <c r="T1286" t="str">
        <f t="shared" si="125"/>
        <v>plays</v>
      </c>
    </row>
    <row r="1287" spans="1:20" ht="60" x14ac:dyDescent="0.25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s="12">
        <f t="shared" si="120"/>
        <v>42160.583043981482</v>
      </c>
      <c r="L1287" s="12">
        <f t="shared" si="121"/>
        <v>42175.583043981482</v>
      </c>
      <c r="M1287" t="b">
        <v>0</v>
      </c>
      <c r="N1287">
        <v>63</v>
      </c>
      <c r="O1287" t="b">
        <v>1</v>
      </c>
      <c r="P1287" t="s">
        <v>8271</v>
      </c>
      <c r="Q1287" s="5">
        <f t="shared" si="122"/>
        <v>1.0165</v>
      </c>
      <c r="R1287" s="6">
        <f t="shared" si="123"/>
        <v>32.269841269841272</v>
      </c>
      <c r="S1287" t="str">
        <f t="shared" si="124"/>
        <v>theater</v>
      </c>
      <c r="T1287" t="str">
        <f t="shared" si="125"/>
        <v>plays</v>
      </c>
    </row>
    <row r="1288" spans="1:20" ht="45" x14ac:dyDescent="0.25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s="12">
        <f t="shared" si="120"/>
        <v>42039.384571759263</v>
      </c>
      <c r="L1288" s="12">
        <f t="shared" si="121"/>
        <v>42052.583333333328</v>
      </c>
      <c r="M1288" t="b">
        <v>0</v>
      </c>
      <c r="N1288">
        <v>20</v>
      </c>
      <c r="O1288" t="b">
        <v>1</v>
      </c>
      <c r="P1288" t="s">
        <v>8271</v>
      </c>
      <c r="Q1288" s="5">
        <f t="shared" si="122"/>
        <v>1.0833333333333333</v>
      </c>
      <c r="R1288" s="6">
        <f t="shared" si="123"/>
        <v>81.25</v>
      </c>
      <c r="S1288" t="str">
        <f t="shared" si="124"/>
        <v>theater</v>
      </c>
      <c r="T1288" t="str">
        <f t="shared" si="125"/>
        <v>plays</v>
      </c>
    </row>
    <row r="1289" spans="1:20" ht="90" x14ac:dyDescent="0.25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s="12">
        <f t="shared" si="120"/>
        <v>42107.621018518519</v>
      </c>
      <c r="L1289" s="12">
        <f t="shared" si="121"/>
        <v>42167.621018518519</v>
      </c>
      <c r="M1289" t="b">
        <v>0</v>
      </c>
      <c r="N1289">
        <v>25</v>
      </c>
      <c r="O1289" t="b">
        <v>1</v>
      </c>
      <c r="P1289" t="s">
        <v>8271</v>
      </c>
      <c r="Q1289" s="5">
        <f t="shared" si="122"/>
        <v>2.42</v>
      </c>
      <c r="R1289" s="6">
        <f t="shared" si="123"/>
        <v>24.2</v>
      </c>
      <c r="S1289" t="str">
        <f t="shared" si="124"/>
        <v>theater</v>
      </c>
      <c r="T1289" t="str">
        <f t="shared" si="125"/>
        <v>plays</v>
      </c>
    </row>
    <row r="1290" spans="1:20" ht="60" x14ac:dyDescent="0.25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s="12">
        <f t="shared" si="120"/>
        <v>42561.154664351852</v>
      </c>
      <c r="L1290" s="12">
        <f t="shared" si="121"/>
        <v>42592.166666666672</v>
      </c>
      <c r="M1290" t="b">
        <v>0</v>
      </c>
      <c r="N1290">
        <v>61</v>
      </c>
      <c r="O1290" t="b">
        <v>1</v>
      </c>
      <c r="P1290" t="s">
        <v>8271</v>
      </c>
      <c r="Q1290" s="5">
        <f t="shared" si="122"/>
        <v>1.0044999999999999</v>
      </c>
      <c r="R1290" s="6">
        <f t="shared" si="123"/>
        <v>65.868852459016395</v>
      </c>
      <c r="S1290" t="str">
        <f t="shared" si="124"/>
        <v>theater</v>
      </c>
      <c r="T1290" t="str">
        <f t="shared" si="125"/>
        <v>plays</v>
      </c>
    </row>
    <row r="1291" spans="1:20" ht="45" x14ac:dyDescent="0.25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s="12">
        <f t="shared" si="120"/>
        <v>42709.134780092587</v>
      </c>
      <c r="L1291" s="12">
        <f t="shared" si="121"/>
        <v>42739.134780092587</v>
      </c>
      <c r="M1291" t="b">
        <v>0</v>
      </c>
      <c r="N1291">
        <v>52</v>
      </c>
      <c r="O1291" t="b">
        <v>1</v>
      </c>
      <c r="P1291" t="s">
        <v>8271</v>
      </c>
      <c r="Q1291" s="5">
        <f t="shared" si="122"/>
        <v>1.2506666666666666</v>
      </c>
      <c r="R1291" s="6">
        <f t="shared" si="123"/>
        <v>36.07692307692308</v>
      </c>
      <c r="S1291" t="str">
        <f t="shared" si="124"/>
        <v>theater</v>
      </c>
      <c r="T1291" t="str">
        <f t="shared" si="125"/>
        <v>plays</v>
      </c>
    </row>
    <row r="1292" spans="1:20" ht="30" x14ac:dyDescent="0.25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s="12">
        <f t="shared" si="120"/>
        <v>42086.614942129629</v>
      </c>
      <c r="L1292" s="12">
        <f t="shared" si="121"/>
        <v>42117.290972222225</v>
      </c>
      <c r="M1292" t="b">
        <v>0</v>
      </c>
      <c r="N1292">
        <v>86</v>
      </c>
      <c r="O1292" t="b">
        <v>1</v>
      </c>
      <c r="P1292" t="s">
        <v>8271</v>
      </c>
      <c r="Q1292" s="5">
        <f t="shared" si="122"/>
        <v>1.0857142857142856</v>
      </c>
      <c r="R1292" s="6">
        <f t="shared" si="123"/>
        <v>44.186046511627907</v>
      </c>
      <c r="S1292" t="str">
        <f t="shared" si="124"/>
        <v>theater</v>
      </c>
      <c r="T1292" t="str">
        <f t="shared" si="125"/>
        <v>plays</v>
      </c>
    </row>
    <row r="1293" spans="1:20" ht="60" x14ac:dyDescent="0.25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s="12">
        <f t="shared" si="120"/>
        <v>42064.652673611112</v>
      </c>
      <c r="L1293" s="12">
        <f t="shared" si="121"/>
        <v>42101.291666666672</v>
      </c>
      <c r="M1293" t="b">
        <v>0</v>
      </c>
      <c r="N1293">
        <v>42</v>
      </c>
      <c r="O1293" t="b">
        <v>1</v>
      </c>
      <c r="P1293" t="s">
        <v>8271</v>
      </c>
      <c r="Q1293" s="5">
        <f t="shared" si="122"/>
        <v>1.4570000000000001</v>
      </c>
      <c r="R1293" s="6">
        <f t="shared" si="123"/>
        <v>104.07142857142857</v>
      </c>
      <c r="S1293" t="str">
        <f t="shared" si="124"/>
        <v>theater</v>
      </c>
      <c r="T1293" t="str">
        <f t="shared" si="125"/>
        <v>plays</v>
      </c>
    </row>
    <row r="1294" spans="1:20" ht="60" x14ac:dyDescent="0.25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s="12">
        <f t="shared" si="120"/>
        <v>42256.764212962968</v>
      </c>
      <c r="L1294" s="12">
        <f t="shared" si="121"/>
        <v>42283.957638888889</v>
      </c>
      <c r="M1294" t="b">
        <v>0</v>
      </c>
      <c r="N1294">
        <v>52</v>
      </c>
      <c r="O1294" t="b">
        <v>1</v>
      </c>
      <c r="P1294" t="s">
        <v>8271</v>
      </c>
      <c r="Q1294" s="5">
        <f t="shared" si="122"/>
        <v>1.1000000000000001</v>
      </c>
      <c r="R1294" s="6">
        <f t="shared" si="123"/>
        <v>35.96153846153846</v>
      </c>
      <c r="S1294" t="str">
        <f t="shared" si="124"/>
        <v>theater</v>
      </c>
      <c r="T1294" t="str">
        <f t="shared" si="125"/>
        <v>plays</v>
      </c>
    </row>
    <row r="1295" spans="1:20" ht="60" x14ac:dyDescent="0.25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s="12">
        <f t="shared" si="120"/>
        <v>42292.701053240744</v>
      </c>
      <c r="L1295" s="12">
        <f t="shared" si="121"/>
        <v>42322.742719907401</v>
      </c>
      <c r="M1295" t="b">
        <v>0</v>
      </c>
      <c r="N1295">
        <v>120</v>
      </c>
      <c r="O1295" t="b">
        <v>1</v>
      </c>
      <c r="P1295" t="s">
        <v>8271</v>
      </c>
      <c r="Q1295" s="5">
        <f t="shared" si="122"/>
        <v>1.0223333333333333</v>
      </c>
      <c r="R1295" s="6">
        <f t="shared" si="123"/>
        <v>127.79166666666667</v>
      </c>
      <c r="S1295" t="str">
        <f t="shared" si="124"/>
        <v>theater</v>
      </c>
      <c r="T1295" t="str">
        <f t="shared" si="125"/>
        <v>plays</v>
      </c>
    </row>
    <row r="1296" spans="1:20" ht="60" x14ac:dyDescent="0.25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s="12">
        <f t="shared" si="120"/>
        <v>42278.453668981485</v>
      </c>
      <c r="L1296" s="12">
        <f t="shared" si="121"/>
        <v>42296.458333333328</v>
      </c>
      <c r="M1296" t="b">
        <v>0</v>
      </c>
      <c r="N1296">
        <v>22</v>
      </c>
      <c r="O1296" t="b">
        <v>1</v>
      </c>
      <c r="P1296" t="s">
        <v>8271</v>
      </c>
      <c r="Q1296" s="5">
        <f t="shared" si="122"/>
        <v>1.22</v>
      </c>
      <c r="R1296" s="6">
        <f t="shared" si="123"/>
        <v>27.727272727272727</v>
      </c>
      <c r="S1296" t="str">
        <f t="shared" si="124"/>
        <v>theater</v>
      </c>
      <c r="T1296" t="str">
        <f t="shared" si="125"/>
        <v>plays</v>
      </c>
    </row>
    <row r="1297" spans="1:20" ht="60" x14ac:dyDescent="0.25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s="12">
        <f t="shared" si="120"/>
        <v>42184.572881944448</v>
      </c>
      <c r="L1297" s="12">
        <f t="shared" si="121"/>
        <v>42214.708333333328</v>
      </c>
      <c r="M1297" t="b">
        <v>0</v>
      </c>
      <c r="N1297">
        <v>64</v>
      </c>
      <c r="O1297" t="b">
        <v>1</v>
      </c>
      <c r="P1297" t="s">
        <v>8271</v>
      </c>
      <c r="Q1297" s="5">
        <f t="shared" si="122"/>
        <v>1.0196000000000001</v>
      </c>
      <c r="R1297" s="6">
        <f t="shared" si="123"/>
        <v>39.828125</v>
      </c>
      <c r="S1297" t="str">
        <f t="shared" si="124"/>
        <v>theater</v>
      </c>
      <c r="T1297" t="str">
        <f t="shared" si="125"/>
        <v>plays</v>
      </c>
    </row>
    <row r="1298" spans="1:20" ht="60" x14ac:dyDescent="0.25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s="12">
        <f t="shared" si="120"/>
        <v>42423.050613425927</v>
      </c>
      <c r="L1298" s="12">
        <f t="shared" si="121"/>
        <v>42443.008946759262</v>
      </c>
      <c r="M1298" t="b">
        <v>0</v>
      </c>
      <c r="N1298">
        <v>23</v>
      </c>
      <c r="O1298" t="b">
        <v>1</v>
      </c>
      <c r="P1298" t="s">
        <v>8271</v>
      </c>
      <c r="Q1298" s="5">
        <f t="shared" si="122"/>
        <v>1.411764705882353</v>
      </c>
      <c r="R1298" s="6">
        <f t="shared" si="123"/>
        <v>52.173913043478258</v>
      </c>
      <c r="S1298" t="str">
        <f t="shared" si="124"/>
        <v>theater</v>
      </c>
      <c r="T1298" t="str">
        <f t="shared" si="125"/>
        <v>plays</v>
      </c>
    </row>
    <row r="1299" spans="1:20" ht="60" x14ac:dyDescent="0.25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s="12">
        <f t="shared" si="120"/>
        <v>42461.747199074074</v>
      </c>
      <c r="L1299" s="12">
        <f t="shared" si="121"/>
        <v>42491.747199074074</v>
      </c>
      <c r="M1299" t="b">
        <v>0</v>
      </c>
      <c r="N1299">
        <v>238</v>
      </c>
      <c r="O1299" t="b">
        <v>1</v>
      </c>
      <c r="P1299" t="s">
        <v>8271</v>
      </c>
      <c r="Q1299" s="5">
        <f t="shared" si="122"/>
        <v>1.0952500000000001</v>
      </c>
      <c r="R1299" s="6">
        <f t="shared" si="123"/>
        <v>92.037815126050418</v>
      </c>
      <c r="S1299" t="str">
        <f t="shared" si="124"/>
        <v>theater</v>
      </c>
      <c r="T1299" t="str">
        <f t="shared" si="125"/>
        <v>plays</v>
      </c>
    </row>
    <row r="1300" spans="1:20" ht="60" x14ac:dyDescent="0.25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s="12">
        <f t="shared" si="120"/>
        <v>42458.680925925932</v>
      </c>
      <c r="L1300" s="12">
        <f t="shared" si="121"/>
        <v>42488.680925925932</v>
      </c>
      <c r="M1300" t="b">
        <v>0</v>
      </c>
      <c r="N1300">
        <v>33</v>
      </c>
      <c r="O1300" t="b">
        <v>1</v>
      </c>
      <c r="P1300" t="s">
        <v>8271</v>
      </c>
      <c r="Q1300" s="5">
        <f t="shared" si="122"/>
        <v>1.0465</v>
      </c>
      <c r="R1300" s="6">
        <f t="shared" si="123"/>
        <v>63.424242424242422</v>
      </c>
      <c r="S1300" t="str">
        <f t="shared" si="124"/>
        <v>theater</v>
      </c>
      <c r="T1300" t="str">
        <f t="shared" si="125"/>
        <v>plays</v>
      </c>
    </row>
    <row r="1301" spans="1:20" ht="45" x14ac:dyDescent="0.25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s="12">
        <f t="shared" si="120"/>
        <v>42169.814340277779</v>
      </c>
      <c r="L1301" s="12">
        <f t="shared" si="121"/>
        <v>42199.814340277779</v>
      </c>
      <c r="M1301" t="b">
        <v>0</v>
      </c>
      <c r="N1301">
        <v>32</v>
      </c>
      <c r="O1301" t="b">
        <v>1</v>
      </c>
      <c r="P1301" t="s">
        <v>8271</v>
      </c>
      <c r="Q1301" s="5">
        <f t="shared" si="122"/>
        <v>1.24</v>
      </c>
      <c r="R1301" s="6">
        <f t="shared" si="123"/>
        <v>135.625</v>
      </c>
      <c r="S1301" t="str">
        <f t="shared" si="124"/>
        <v>theater</v>
      </c>
      <c r="T1301" t="str">
        <f t="shared" si="125"/>
        <v>plays</v>
      </c>
    </row>
    <row r="1302" spans="1:20" ht="60" x14ac:dyDescent="0.25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s="12">
        <f t="shared" si="120"/>
        <v>42483.675208333334</v>
      </c>
      <c r="L1302" s="12">
        <f t="shared" si="121"/>
        <v>42522.789583333331</v>
      </c>
      <c r="M1302" t="b">
        <v>0</v>
      </c>
      <c r="N1302">
        <v>24</v>
      </c>
      <c r="O1302" t="b">
        <v>1</v>
      </c>
      <c r="P1302" t="s">
        <v>8271</v>
      </c>
      <c r="Q1302" s="5">
        <f t="shared" si="122"/>
        <v>1.35</v>
      </c>
      <c r="R1302" s="6">
        <f t="shared" si="123"/>
        <v>168.75</v>
      </c>
      <c r="S1302" t="str">
        <f t="shared" si="124"/>
        <v>theater</v>
      </c>
      <c r="T1302" t="str">
        <f t="shared" si="125"/>
        <v>plays</v>
      </c>
    </row>
    <row r="1303" spans="1:20" ht="60" x14ac:dyDescent="0.25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s="12">
        <f t="shared" si="120"/>
        <v>42195.749745370369</v>
      </c>
      <c r="L1303" s="12">
        <f t="shared" si="121"/>
        <v>42206.125</v>
      </c>
      <c r="M1303" t="b">
        <v>0</v>
      </c>
      <c r="N1303">
        <v>29</v>
      </c>
      <c r="O1303" t="b">
        <v>1</v>
      </c>
      <c r="P1303" t="s">
        <v>8271</v>
      </c>
      <c r="Q1303" s="5">
        <f t="shared" si="122"/>
        <v>1.0275000000000001</v>
      </c>
      <c r="R1303" s="6">
        <f t="shared" si="123"/>
        <v>70.862068965517238</v>
      </c>
      <c r="S1303" t="str">
        <f t="shared" si="124"/>
        <v>theater</v>
      </c>
      <c r="T1303" t="str">
        <f t="shared" si="125"/>
        <v>plays</v>
      </c>
    </row>
    <row r="1304" spans="1:20" ht="45" x14ac:dyDescent="0.25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s="12">
        <f t="shared" si="120"/>
        <v>42675.057997685188</v>
      </c>
      <c r="L1304" s="12">
        <f t="shared" si="121"/>
        <v>42705.099664351852</v>
      </c>
      <c r="M1304" t="b">
        <v>0</v>
      </c>
      <c r="N1304">
        <v>50</v>
      </c>
      <c r="O1304" t="b">
        <v>1</v>
      </c>
      <c r="P1304" t="s">
        <v>8271</v>
      </c>
      <c r="Q1304" s="5">
        <f t="shared" si="122"/>
        <v>1</v>
      </c>
      <c r="R1304" s="6">
        <f t="shared" si="123"/>
        <v>50</v>
      </c>
      <c r="S1304" t="str">
        <f t="shared" si="124"/>
        <v>theater</v>
      </c>
      <c r="T1304" t="str">
        <f t="shared" si="125"/>
        <v>plays</v>
      </c>
    </row>
    <row r="1305" spans="1:20" ht="30" x14ac:dyDescent="0.25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s="12">
        <f t="shared" si="120"/>
        <v>42566.441203703704</v>
      </c>
      <c r="L1305" s="12">
        <f t="shared" si="121"/>
        <v>42582.458333333328</v>
      </c>
      <c r="M1305" t="b">
        <v>0</v>
      </c>
      <c r="N1305">
        <v>108</v>
      </c>
      <c r="O1305" t="b">
        <v>1</v>
      </c>
      <c r="P1305" t="s">
        <v>8271</v>
      </c>
      <c r="Q1305" s="5">
        <f t="shared" si="122"/>
        <v>1.3026085714285716</v>
      </c>
      <c r="R1305" s="6">
        <f t="shared" si="123"/>
        <v>42.214166666666671</v>
      </c>
      <c r="S1305" t="str">
        <f t="shared" si="124"/>
        <v>theater</v>
      </c>
      <c r="T1305" t="str">
        <f t="shared" si="125"/>
        <v>plays</v>
      </c>
    </row>
    <row r="1306" spans="1:20" ht="45" x14ac:dyDescent="0.25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s="12">
        <f t="shared" si="120"/>
        <v>42747.194502314815</v>
      </c>
      <c r="L1306" s="12">
        <f t="shared" si="121"/>
        <v>42807.152835648143</v>
      </c>
      <c r="M1306" t="b">
        <v>0</v>
      </c>
      <c r="N1306">
        <v>104</v>
      </c>
      <c r="O1306" t="b">
        <v>0</v>
      </c>
      <c r="P1306" t="s">
        <v>8273</v>
      </c>
      <c r="Q1306" s="5">
        <f t="shared" si="122"/>
        <v>0.39627499999999999</v>
      </c>
      <c r="R1306" s="6">
        <f t="shared" si="123"/>
        <v>152.41346153846155</v>
      </c>
      <c r="S1306" t="str">
        <f t="shared" si="124"/>
        <v>technology</v>
      </c>
      <c r="T1306" t="str">
        <f t="shared" si="125"/>
        <v>wearables</v>
      </c>
    </row>
    <row r="1307" spans="1:20" ht="60" x14ac:dyDescent="0.25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s="12">
        <f t="shared" si="120"/>
        <v>42543.665601851855</v>
      </c>
      <c r="L1307" s="12">
        <f t="shared" si="121"/>
        <v>42572.729166666672</v>
      </c>
      <c r="M1307" t="b">
        <v>0</v>
      </c>
      <c r="N1307">
        <v>86</v>
      </c>
      <c r="O1307" t="b">
        <v>0</v>
      </c>
      <c r="P1307" t="s">
        <v>8273</v>
      </c>
      <c r="Q1307" s="5">
        <f t="shared" si="122"/>
        <v>0.25976666666666665</v>
      </c>
      <c r="R1307" s="6">
        <f t="shared" si="123"/>
        <v>90.616279069767444</v>
      </c>
      <c r="S1307" t="str">
        <f t="shared" si="124"/>
        <v>technology</v>
      </c>
      <c r="T1307" t="str">
        <f t="shared" si="125"/>
        <v>wearables</v>
      </c>
    </row>
    <row r="1308" spans="1:20" ht="60" x14ac:dyDescent="0.25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s="12">
        <f t="shared" si="120"/>
        <v>41947.457569444443</v>
      </c>
      <c r="L1308" s="12">
        <f t="shared" si="121"/>
        <v>41977.457569444443</v>
      </c>
      <c r="M1308" t="b">
        <v>0</v>
      </c>
      <c r="N1308">
        <v>356</v>
      </c>
      <c r="O1308" t="b">
        <v>0</v>
      </c>
      <c r="P1308" t="s">
        <v>8273</v>
      </c>
      <c r="Q1308" s="5">
        <f t="shared" si="122"/>
        <v>0.65246363636363636</v>
      </c>
      <c r="R1308" s="6">
        <f t="shared" si="123"/>
        <v>201.60393258426967</v>
      </c>
      <c r="S1308" t="str">
        <f t="shared" si="124"/>
        <v>technology</v>
      </c>
      <c r="T1308" t="str">
        <f t="shared" si="125"/>
        <v>wearables</v>
      </c>
    </row>
    <row r="1309" spans="1:20" ht="30" x14ac:dyDescent="0.25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s="12">
        <f t="shared" si="120"/>
        <v>42387.503229166665</v>
      </c>
      <c r="L1309" s="12">
        <f t="shared" si="121"/>
        <v>42417.503229166665</v>
      </c>
      <c r="M1309" t="b">
        <v>0</v>
      </c>
      <c r="N1309">
        <v>45</v>
      </c>
      <c r="O1309" t="b">
        <v>0</v>
      </c>
      <c r="P1309" t="s">
        <v>8273</v>
      </c>
      <c r="Q1309" s="5">
        <f t="shared" si="122"/>
        <v>0.11514000000000001</v>
      </c>
      <c r="R1309" s="6">
        <f t="shared" si="123"/>
        <v>127.93333333333334</v>
      </c>
      <c r="S1309" t="str">
        <f t="shared" si="124"/>
        <v>technology</v>
      </c>
      <c r="T1309" t="str">
        <f t="shared" si="125"/>
        <v>wearables</v>
      </c>
    </row>
    <row r="1310" spans="1:20" ht="30" x14ac:dyDescent="0.25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s="12">
        <f t="shared" si="120"/>
        <v>42611.613564814819</v>
      </c>
      <c r="L1310" s="12">
        <f t="shared" si="121"/>
        <v>42651.613564814819</v>
      </c>
      <c r="M1310" t="b">
        <v>0</v>
      </c>
      <c r="N1310">
        <v>38</v>
      </c>
      <c r="O1310" t="b">
        <v>0</v>
      </c>
      <c r="P1310" t="s">
        <v>8273</v>
      </c>
      <c r="Q1310" s="5">
        <f t="shared" si="122"/>
        <v>0.11360000000000001</v>
      </c>
      <c r="R1310" s="6">
        <f t="shared" si="123"/>
        <v>29.894736842105264</v>
      </c>
      <c r="S1310" t="str">
        <f t="shared" si="124"/>
        <v>technology</v>
      </c>
      <c r="T1310" t="str">
        <f t="shared" si="125"/>
        <v>wearables</v>
      </c>
    </row>
    <row r="1311" spans="1:20" ht="45" x14ac:dyDescent="0.25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s="12">
        <f t="shared" si="120"/>
        <v>42257.882731481484</v>
      </c>
      <c r="L1311" s="12">
        <f t="shared" si="121"/>
        <v>42292.882731481484</v>
      </c>
      <c r="M1311" t="b">
        <v>0</v>
      </c>
      <c r="N1311">
        <v>35</v>
      </c>
      <c r="O1311" t="b">
        <v>0</v>
      </c>
      <c r="P1311" t="s">
        <v>8273</v>
      </c>
      <c r="Q1311" s="5">
        <f t="shared" si="122"/>
        <v>1.1199130434782609</v>
      </c>
      <c r="R1311" s="6">
        <f t="shared" si="123"/>
        <v>367.97142857142859</v>
      </c>
      <c r="S1311" t="str">
        <f t="shared" si="124"/>
        <v>technology</v>
      </c>
      <c r="T1311" t="str">
        <f t="shared" si="125"/>
        <v>wearables</v>
      </c>
    </row>
    <row r="1312" spans="1:20" ht="45" x14ac:dyDescent="0.25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s="12">
        <f t="shared" si="120"/>
        <v>42556.667245370365</v>
      </c>
      <c r="L1312" s="12">
        <f t="shared" si="121"/>
        <v>42601.667245370365</v>
      </c>
      <c r="M1312" t="b">
        <v>0</v>
      </c>
      <c r="N1312">
        <v>24</v>
      </c>
      <c r="O1312" t="b">
        <v>0</v>
      </c>
      <c r="P1312" t="s">
        <v>8273</v>
      </c>
      <c r="Q1312" s="5">
        <f t="shared" si="122"/>
        <v>0.155</v>
      </c>
      <c r="R1312" s="6">
        <f t="shared" si="123"/>
        <v>129.16666666666666</v>
      </c>
      <c r="S1312" t="str">
        <f t="shared" si="124"/>
        <v>technology</v>
      </c>
      <c r="T1312" t="str">
        <f t="shared" si="125"/>
        <v>wearables</v>
      </c>
    </row>
    <row r="1313" spans="1:20" ht="60" x14ac:dyDescent="0.25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s="12">
        <f t="shared" si="120"/>
        <v>42669.802303240736</v>
      </c>
      <c r="L1313" s="12">
        <f t="shared" si="121"/>
        <v>42704.843969907408</v>
      </c>
      <c r="M1313" t="b">
        <v>0</v>
      </c>
      <c r="N1313">
        <v>100</v>
      </c>
      <c r="O1313" t="b">
        <v>0</v>
      </c>
      <c r="P1313" t="s">
        <v>8273</v>
      </c>
      <c r="Q1313" s="5">
        <f t="shared" si="122"/>
        <v>0.32028000000000001</v>
      </c>
      <c r="R1313" s="6">
        <f t="shared" si="123"/>
        <v>800.7</v>
      </c>
      <c r="S1313" t="str">
        <f t="shared" si="124"/>
        <v>technology</v>
      </c>
      <c r="T1313" t="str">
        <f t="shared" si="125"/>
        <v>wearables</v>
      </c>
    </row>
    <row r="1314" spans="1:20" ht="45" x14ac:dyDescent="0.25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s="12">
        <f t="shared" si="120"/>
        <v>42082.702800925923</v>
      </c>
      <c r="L1314" s="12">
        <f t="shared" si="121"/>
        <v>42112.702800925923</v>
      </c>
      <c r="M1314" t="b">
        <v>0</v>
      </c>
      <c r="N1314">
        <v>1</v>
      </c>
      <c r="O1314" t="b">
        <v>0</v>
      </c>
      <c r="P1314" t="s">
        <v>8273</v>
      </c>
      <c r="Q1314" s="5">
        <f t="shared" si="122"/>
        <v>6.0869565217391303E-3</v>
      </c>
      <c r="R1314" s="6">
        <f t="shared" si="123"/>
        <v>28</v>
      </c>
      <c r="S1314" t="str">
        <f t="shared" si="124"/>
        <v>technology</v>
      </c>
      <c r="T1314" t="str">
        <f t="shared" si="125"/>
        <v>wearables</v>
      </c>
    </row>
    <row r="1315" spans="1:20" ht="60" x14ac:dyDescent="0.25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s="12">
        <f t="shared" si="120"/>
        <v>42402.709652777776</v>
      </c>
      <c r="L1315" s="12">
        <f t="shared" si="121"/>
        <v>42432.709652777776</v>
      </c>
      <c r="M1315" t="b">
        <v>0</v>
      </c>
      <c r="N1315">
        <v>122</v>
      </c>
      <c r="O1315" t="b">
        <v>0</v>
      </c>
      <c r="P1315" t="s">
        <v>8273</v>
      </c>
      <c r="Q1315" s="5">
        <f t="shared" si="122"/>
        <v>0.31114999999999998</v>
      </c>
      <c r="R1315" s="6">
        <f t="shared" si="123"/>
        <v>102.01639344262296</v>
      </c>
      <c r="S1315" t="str">
        <f t="shared" si="124"/>
        <v>technology</v>
      </c>
      <c r="T1315" t="str">
        <f t="shared" si="125"/>
        <v>wearables</v>
      </c>
    </row>
    <row r="1316" spans="1:20" ht="60" x14ac:dyDescent="0.25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s="12">
        <f t="shared" si="120"/>
        <v>42604.669675925921</v>
      </c>
      <c r="L1316" s="12">
        <f t="shared" si="121"/>
        <v>42664.669675925921</v>
      </c>
      <c r="M1316" t="b">
        <v>0</v>
      </c>
      <c r="N1316">
        <v>11</v>
      </c>
      <c r="O1316" t="b">
        <v>0</v>
      </c>
      <c r="P1316" t="s">
        <v>8273</v>
      </c>
      <c r="Q1316" s="5">
        <f t="shared" si="122"/>
        <v>1.1266666666666666E-2</v>
      </c>
      <c r="R1316" s="6">
        <f t="shared" si="123"/>
        <v>184.36363636363637</v>
      </c>
      <c r="S1316" t="str">
        <f t="shared" si="124"/>
        <v>technology</v>
      </c>
      <c r="T1316" t="str">
        <f t="shared" si="125"/>
        <v>wearables</v>
      </c>
    </row>
    <row r="1317" spans="1:20" ht="30" x14ac:dyDescent="0.25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s="12">
        <f t="shared" si="120"/>
        <v>42278.498240740737</v>
      </c>
      <c r="L1317" s="12">
        <f t="shared" si="121"/>
        <v>42314.041666666672</v>
      </c>
      <c r="M1317" t="b">
        <v>0</v>
      </c>
      <c r="N1317">
        <v>248</v>
      </c>
      <c r="O1317" t="b">
        <v>0</v>
      </c>
      <c r="P1317" t="s">
        <v>8273</v>
      </c>
      <c r="Q1317" s="5">
        <f t="shared" si="122"/>
        <v>0.40404000000000001</v>
      </c>
      <c r="R1317" s="6">
        <f t="shared" si="123"/>
        <v>162.91935483870967</v>
      </c>
      <c r="S1317" t="str">
        <f t="shared" si="124"/>
        <v>technology</v>
      </c>
      <c r="T1317" t="str">
        <f t="shared" si="125"/>
        <v>wearables</v>
      </c>
    </row>
    <row r="1318" spans="1:20" ht="45" x14ac:dyDescent="0.25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s="12">
        <f t="shared" si="120"/>
        <v>42393.961909722217</v>
      </c>
      <c r="L1318" s="12">
        <f t="shared" si="121"/>
        <v>42428.961909722217</v>
      </c>
      <c r="M1318" t="b">
        <v>0</v>
      </c>
      <c r="N1318">
        <v>1</v>
      </c>
      <c r="O1318" t="b">
        <v>0</v>
      </c>
      <c r="P1318" t="s">
        <v>8273</v>
      </c>
      <c r="Q1318" s="5">
        <f t="shared" si="122"/>
        <v>1.3333333333333333E-5</v>
      </c>
      <c r="R1318" s="6">
        <f t="shared" si="123"/>
        <v>1</v>
      </c>
      <c r="S1318" t="str">
        <f t="shared" si="124"/>
        <v>technology</v>
      </c>
      <c r="T1318" t="str">
        <f t="shared" si="125"/>
        <v>wearables</v>
      </c>
    </row>
    <row r="1319" spans="1:20" ht="60" x14ac:dyDescent="0.25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s="12">
        <f t="shared" si="120"/>
        <v>42520.235486111109</v>
      </c>
      <c r="L1319" s="12">
        <f t="shared" si="121"/>
        <v>42572.583333333328</v>
      </c>
      <c r="M1319" t="b">
        <v>0</v>
      </c>
      <c r="N1319">
        <v>19</v>
      </c>
      <c r="O1319" t="b">
        <v>0</v>
      </c>
      <c r="P1319" t="s">
        <v>8273</v>
      </c>
      <c r="Q1319" s="5">
        <f t="shared" si="122"/>
        <v>5.7334999999999997E-2</v>
      </c>
      <c r="R1319" s="6">
        <f t="shared" si="123"/>
        <v>603.52631578947364</v>
      </c>
      <c r="S1319" t="str">
        <f t="shared" si="124"/>
        <v>technology</v>
      </c>
      <c r="T1319" t="str">
        <f t="shared" si="125"/>
        <v>wearables</v>
      </c>
    </row>
    <row r="1320" spans="1:20" ht="45" x14ac:dyDescent="0.25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s="12">
        <f t="shared" si="120"/>
        <v>41985.043657407412</v>
      </c>
      <c r="L1320" s="12">
        <f t="shared" si="121"/>
        <v>42015.043657407412</v>
      </c>
      <c r="M1320" t="b">
        <v>0</v>
      </c>
      <c r="N1320">
        <v>135</v>
      </c>
      <c r="O1320" t="b">
        <v>0</v>
      </c>
      <c r="P1320" t="s">
        <v>8273</v>
      </c>
      <c r="Q1320" s="5">
        <f t="shared" si="122"/>
        <v>0.15325</v>
      </c>
      <c r="R1320" s="6">
        <f t="shared" si="123"/>
        <v>45.407407407407405</v>
      </c>
      <c r="S1320" t="str">
        <f t="shared" si="124"/>
        <v>technology</v>
      </c>
      <c r="T1320" t="str">
        <f t="shared" si="125"/>
        <v>wearables</v>
      </c>
    </row>
    <row r="1321" spans="1:20" ht="60" x14ac:dyDescent="0.25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s="12">
        <f t="shared" si="120"/>
        <v>41816.812094907407</v>
      </c>
      <c r="L1321" s="12">
        <f t="shared" si="121"/>
        <v>41831.666666666664</v>
      </c>
      <c r="M1321" t="b">
        <v>0</v>
      </c>
      <c r="N1321">
        <v>9</v>
      </c>
      <c r="O1321" t="b">
        <v>0</v>
      </c>
      <c r="P1321" t="s">
        <v>8273</v>
      </c>
      <c r="Q1321" s="5">
        <f t="shared" si="122"/>
        <v>0.15103448275862069</v>
      </c>
      <c r="R1321" s="6">
        <f t="shared" si="123"/>
        <v>97.333333333333329</v>
      </c>
      <c r="S1321" t="str">
        <f t="shared" si="124"/>
        <v>technology</v>
      </c>
      <c r="T1321" t="str">
        <f t="shared" si="125"/>
        <v>wearables</v>
      </c>
    </row>
    <row r="1322" spans="1:20" ht="60" x14ac:dyDescent="0.25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s="12">
        <f t="shared" si="120"/>
        <v>42705.690347222218</v>
      </c>
      <c r="L1322" s="12">
        <f t="shared" si="121"/>
        <v>42734.958333333328</v>
      </c>
      <c r="M1322" t="b">
        <v>0</v>
      </c>
      <c r="N1322">
        <v>3</v>
      </c>
      <c r="O1322" t="b">
        <v>0</v>
      </c>
      <c r="P1322" t="s">
        <v>8273</v>
      </c>
      <c r="Q1322" s="5">
        <f t="shared" si="122"/>
        <v>5.0299999999999997E-3</v>
      </c>
      <c r="R1322" s="6">
        <f t="shared" si="123"/>
        <v>167.66666666666666</v>
      </c>
      <c r="S1322" t="str">
        <f t="shared" si="124"/>
        <v>technology</v>
      </c>
      <c r="T1322" t="str">
        <f t="shared" si="125"/>
        <v>wearables</v>
      </c>
    </row>
    <row r="1323" spans="1:20" ht="60" x14ac:dyDescent="0.25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s="12">
        <f t="shared" si="120"/>
        <v>42697.74927083333</v>
      </c>
      <c r="L1323" s="12">
        <f t="shared" si="121"/>
        <v>42727.74927083333</v>
      </c>
      <c r="M1323" t="b">
        <v>0</v>
      </c>
      <c r="N1323">
        <v>7</v>
      </c>
      <c r="O1323" t="b">
        <v>0</v>
      </c>
      <c r="P1323" t="s">
        <v>8273</v>
      </c>
      <c r="Q1323" s="5">
        <f t="shared" si="122"/>
        <v>1.3028138528138528E-2</v>
      </c>
      <c r="R1323" s="6">
        <f t="shared" si="123"/>
        <v>859.85714285714289</v>
      </c>
      <c r="S1323" t="str">
        <f t="shared" si="124"/>
        <v>technology</v>
      </c>
      <c r="T1323" t="str">
        <f t="shared" si="125"/>
        <v>wearables</v>
      </c>
    </row>
    <row r="1324" spans="1:20" ht="60" x14ac:dyDescent="0.25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s="12">
        <f t="shared" si="120"/>
        <v>42115.656539351854</v>
      </c>
      <c r="L1324" s="12">
        <f t="shared" si="121"/>
        <v>42145.656539351854</v>
      </c>
      <c r="M1324" t="b">
        <v>0</v>
      </c>
      <c r="N1324">
        <v>4</v>
      </c>
      <c r="O1324" t="b">
        <v>0</v>
      </c>
      <c r="P1324" t="s">
        <v>8273</v>
      </c>
      <c r="Q1324" s="5">
        <f t="shared" si="122"/>
        <v>3.0285714285714286E-3</v>
      </c>
      <c r="R1324" s="6">
        <f t="shared" si="123"/>
        <v>26.5</v>
      </c>
      <c r="S1324" t="str">
        <f t="shared" si="124"/>
        <v>technology</v>
      </c>
      <c r="T1324" t="str">
        <f t="shared" si="125"/>
        <v>wearables</v>
      </c>
    </row>
    <row r="1325" spans="1:20" ht="60" x14ac:dyDescent="0.25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s="12">
        <f t="shared" si="120"/>
        <v>42451.698449074072</v>
      </c>
      <c r="L1325" s="12">
        <f t="shared" si="121"/>
        <v>42486.288194444445</v>
      </c>
      <c r="M1325" t="b">
        <v>0</v>
      </c>
      <c r="N1325">
        <v>44</v>
      </c>
      <c r="O1325" t="b">
        <v>0</v>
      </c>
      <c r="P1325" t="s">
        <v>8273</v>
      </c>
      <c r="Q1325" s="5">
        <f t="shared" si="122"/>
        <v>8.8800000000000004E-2</v>
      </c>
      <c r="R1325" s="6">
        <f t="shared" si="123"/>
        <v>30.272727272727273</v>
      </c>
      <c r="S1325" t="str">
        <f t="shared" si="124"/>
        <v>technology</v>
      </c>
      <c r="T1325" t="str">
        <f t="shared" si="125"/>
        <v>wearables</v>
      </c>
    </row>
    <row r="1326" spans="1:20" ht="60" x14ac:dyDescent="0.25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s="12">
        <f t="shared" si="120"/>
        <v>42626.633703703701</v>
      </c>
      <c r="L1326" s="12">
        <f t="shared" si="121"/>
        <v>42656.633703703701</v>
      </c>
      <c r="M1326" t="b">
        <v>0</v>
      </c>
      <c r="N1326">
        <v>90</v>
      </c>
      <c r="O1326" t="b">
        <v>0</v>
      </c>
      <c r="P1326" t="s">
        <v>8273</v>
      </c>
      <c r="Q1326" s="5">
        <f t="shared" si="122"/>
        <v>9.8400000000000001E-2</v>
      </c>
      <c r="R1326" s="6">
        <f t="shared" si="123"/>
        <v>54.666666666666664</v>
      </c>
      <c r="S1326" t="str">
        <f t="shared" si="124"/>
        <v>technology</v>
      </c>
      <c r="T1326" t="str">
        <f t="shared" si="125"/>
        <v>wearables</v>
      </c>
    </row>
    <row r="1327" spans="1:20" ht="60" x14ac:dyDescent="0.25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s="12">
        <f t="shared" si="120"/>
        <v>42704.086053240739</v>
      </c>
      <c r="L1327" s="12">
        <f t="shared" si="121"/>
        <v>42734.086053240739</v>
      </c>
      <c r="M1327" t="b">
        <v>0</v>
      </c>
      <c r="N1327">
        <v>8</v>
      </c>
      <c r="O1327" t="b">
        <v>0</v>
      </c>
      <c r="P1327" t="s">
        <v>8273</v>
      </c>
      <c r="Q1327" s="5">
        <f t="shared" si="122"/>
        <v>2.4299999999999999E-2</v>
      </c>
      <c r="R1327" s="6">
        <f t="shared" si="123"/>
        <v>60.75</v>
      </c>
      <c r="S1327" t="str">
        <f t="shared" si="124"/>
        <v>technology</v>
      </c>
      <c r="T1327" t="str">
        <f t="shared" si="125"/>
        <v>wearables</v>
      </c>
    </row>
    <row r="1328" spans="1:20" ht="60" x14ac:dyDescent="0.25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s="12">
        <f t="shared" si="120"/>
        <v>41974.791990740734</v>
      </c>
      <c r="L1328" s="12">
        <f t="shared" si="121"/>
        <v>42019.791990740734</v>
      </c>
      <c r="M1328" t="b">
        <v>0</v>
      </c>
      <c r="N1328">
        <v>11</v>
      </c>
      <c r="O1328" t="b">
        <v>0</v>
      </c>
      <c r="P1328" t="s">
        <v>8273</v>
      </c>
      <c r="Q1328" s="5">
        <f t="shared" si="122"/>
        <v>1.1299999999999999E-2</v>
      </c>
      <c r="R1328" s="6">
        <f t="shared" si="123"/>
        <v>102.72727272727273</v>
      </c>
      <c r="S1328" t="str">
        <f t="shared" si="124"/>
        <v>technology</v>
      </c>
      <c r="T1328" t="str">
        <f t="shared" si="125"/>
        <v>wearables</v>
      </c>
    </row>
    <row r="1329" spans="1:20" ht="45" x14ac:dyDescent="0.25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s="12">
        <f t="shared" si="120"/>
        <v>42123.678645833337</v>
      </c>
      <c r="L1329" s="12">
        <f t="shared" si="121"/>
        <v>42153.678645833337</v>
      </c>
      <c r="M1329" t="b">
        <v>0</v>
      </c>
      <c r="N1329">
        <v>41</v>
      </c>
      <c r="O1329" t="b">
        <v>0</v>
      </c>
      <c r="P1329" t="s">
        <v>8273</v>
      </c>
      <c r="Q1329" s="5">
        <f t="shared" si="122"/>
        <v>3.5520833333333335E-2</v>
      </c>
      <c r="R1329" s="6">
        <f t="shared" si="123"/>
        <v>41.585365853658537</v>
      </c>
      <c r="S1329" t="str">
        <f t="shared" si="124"/>
        <v>technology</v>
      </c>
      <c r="T1329" t="str">
        <f t="shared" si="125"/>
        <v>wearables</v>
      </c>
    </row>
    <row r="1330" spans="1:20" ht="60" x14ac:dyDescent="0.25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s="12">
        <f t="shared" si="120"/>
        <v>42612.642754629633</v>
      </c>
      <c r="L1330" s="12">
        <f t="shared" si="121"/>
        <v>42657.642754629633</v>
      </c>
      <c r="M1330" t="b">
        <v>0</v>
      </c>
      <c r="N1330">
        <v>15</v>
      </c>
      <c r="O1330" t="b">
        <v>0</v>
      </c>
      <c r="P1330" t="s">
        <v>8273</v>
      </c>
      <c r="Q1330" s="5">
        <f t="shared" si="122"/>
        <v>2.3306666666666667E-2</v>
      </c>
      <c r="R1330" s="6">
        <f t="shared" si="123"/>
        <v>116.53333333333333</v>
      </c>
      <c r="S1330" t="str">
        <f t="shared" si="124"/>
        <v>technology</v>
      </c>
      <c r="T1330" t="str">
        <f t="shared" si="125"/>
        <v>wearables</v>
      </c>
    </row>
    <row r="1331" spans="1:20" ht="45" x14ac:dyDescent="0.25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s="12">
        <f t="shared" si="120"/>
        <v>41935.221585648149</v>
      </c>
      <c r="L1331" s="12">
        <f t="shared" si="121"/>
        <v>41975.263252314813</v>
      </c>
      <c r="M1331" t="b">
        <v>0</v>
      </c>
      <c r="N1331">
        <v>9</v>
      </c>
      <c r="O1331" t="b">
        <v>0</v>
      </c>
      <c r="P1331" t="s">
        <v>8273</v>
      </c>
      <c r="Q1331" s="5">
        <f t="shared" si="122"/>
        <v>8.1600000000000006E-3</v>
      </c>
      <c r="R1331" s="6">
        <f t="shared" si="123"/>
        <v>45.333333333333336</v>
      </c>
      <c r="S1331" t="str">
        <f t="shared" si="124"/>
        <v>technology</v>
      </c>
      <c r="T1331" t="str">
        <f t="shared" si="125"/>
        <v>wearables</v>
      </c>
    </row>
    <row r="1332" spans="1:20" ht="45" x14ac:dyDescent="0.25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s="12">
        <f t="shared" si="120"/>
        <v>42522.276724537034</v>
      </c>
      <c r="L1332" s="12">
        <f t="shared" si="121"/>
        <v>42553.166666666672</v>
      </c>
      <c r="M1332" t="b">
        <v>0</v>
      </c>
      <c r="N1332">
        <v>50</v>
      </c>
      <c r="O1332" t="b">
        <v>0</v>
      </c>
      <c r="P1332" t="s">
        <v>8273</v>
      </c>
      <c r="Q1332" s="5">
        <f t="shared" si="122"/>
        <v>0.22494285714285714</v>
      </c>
      <c r="R1332" s="6">
        <f t="shared" si="123"/>
        <v>157.46</v>
      </c>
      <c r="S1332" t="str">
        <f t="shared" si="124"/>
        <v>technology</v>
      </c>
      <c r="T1332" t="str">
        <f t="shared" si="125"/>
        <v>wearables</v>
      </c>
    </row>
    <row r="1333" spans="1:20" ht="45" x14ac:dyDescent="0.25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s="12">
        <f t="shared" si="120"/>
        <v>42569.50409722222</v>
      </c>
      <c r="L1333" s="12">
        <f t="shared" si="121"/>
        <v>42599.50409722222</v>
      </c>
      <c r="M1333" t="b">
        <v>0</v>
      </c>
      <c r="N1333">
        <v>34</v>
      </c>
      <c r="O1333" t="b">
        <v>0</v>
      </c>
      <c r="P1333" t="s">
        <v>8273</v>
      </c>
      <c r="Q1333" s="5">
        <f t="shared" si="122"/>
        <v>1.3668E-2</v>
      </c>
      <c r="R1333" s="6">
        <f t="shared" si="123"/>
        <v>100.5</v>
      </c>
      <c r="S1333" t="str">
        <f t="shared" si="124"/>
        <v>technology</v>
      </c>
      <c r="T1333" t="str">
        <f t="shared" si="125"/>
        <v>wearables</v>
      </c>
    </row>
    <row r="1334" spans="1:20" ht="60" x14ac:dyDescent="0.25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s="12">
        <f t="shared" si="120"/>
        <v>42732.060277777782</v>
      </c>
      <c r="L1334" s="12">
        <f t="shared" si="121"/>
        <v>42762.060277777782</v>
      </c>
      <c r="M1334" t="b">
        <v>0</v>
      </c>
      <c r="N1334">
        <v>0</v>
      </c>
      <c r="O1334" t="b">
        <v>0</v>
      </c>
      <c r="P1334" t="s">
        <v>8273</v>
      </c>
      <c r="Q1334" s="5">
        <f t="shared" si="122"/>
        <v>0</v>
      </c>
      <c r="R1334" s="6" t="e">
        <f t="shared" si="123"/>
        <v>#DIV/0!</v>
      </c>
      <c r="S1334" t="str">
        <f t="shared" si="124"/>
        <v>technology</v>
      </c>
      <c r="T1334" t="str">
        <f t="shared" si="125"/>
        <v>wearables</v>
      </c>
    </row>
    <row r="1335" spans="1:20" ht="60" x14ac:dyDescent="0.25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s="12">
        <f t="shared" si="120"/>
        <v>41806.106770833336</v>
      </c>
      <c r="L1335" s="12">
        <f t="shared" si="121"/>
        <v>41836.106770833336</v>
      </c>
      <c r="M1335" t="b">
        <v>0</v>
      </c>
      <c r="N1335">
        <v>0</v>
      </c>
      <c r="O1335" t="b">
        <v>0</v>
      </c>
      <c r="P1335" t="s">
        <v>8273</v>
      </c>
      <c r="Q1335" s="5">
        <f t="shared" si="122"/>
        <v>0</v>
      </c>
      <c r="R1335" s="6" t="e">
        <f t="shared" si="123"/>
        <v>#DIV/0!</v>
      </c>
      <c r="S1335" t="str">
        <f t="shared" si="124"/>
        <v>technology</v>
      </c>
      <c r="T1335" t="str">
        <f t="shared" si="125"/>
        <v>wearables</v>
      </c>
    </row>
    <row r="1336" spans="1:20" ht="45" x14ac:dyDescent="0.25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s="12">
        <f t="shared" si="120"/>
        <v>42410.774155092593</v>
      </c>
      <c r="L1336" s="12">
        <f t="shared" si="121"/>
        <v>42440.774155092593</v>
      </c>
      <c r="M1336" t="b">
        <v>0</v>
      </c>
      <c r="N1336">
        <v>276</v>
      </c>
      <c r="O1336" t="b">
        <v>0</v>
      </c>
      <c r="P1336" t="s">
        <v>8273</v>
      </c>
      <c r="Q1336" s="5">
        <f t="shared" si="122"/>
        <v>0.10754135338345865</v>
      </c>
      <c r="R1336" s="6">
        <f t="shared" si="123"/>
        <v>51.822463768115945</v>
      </c>
      <c r="S1336" t="str">
        <f t="shared" si="124"/>
        <v>technology</v>
      </c>
      <c r="T1336" t="str">
        <f t="shared" si="125"/>
        <v>wearables</v>
      </c>
    </row>
    <row r="1337" spans="1:20" ht="60" x14ac:dyDescent="0.25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s="12">
        <f t="shared" si="120"/>
        <v>42313.936365740738</v>
      </c>
      <c r="L1337" s="12">
        <f t="shared" si="121"/>
        <v>42343.936365740738</v>
      </c>
      <c r="M1337" t="b">
        <v>0</v>
      </c>
      <c r="N1337">
        <v>16</v>
      </c>
      <c r="O1337" t="b">
        <v>0</v>
      </c>
      <c r="P1337" t="s">
        <v>8273</v>
      </c>
      <c r="Q1337" s="5">
        <f t="shared" si="122"/>
        <v>0.1976</v>
      </c>
      <c r="R1337" s="6">
        <f t="shared" si="123"/>
        <v>308.75</v>
      </c>
      <c r="S1337" t="str">
        <f t="shared" si="124"/>
        <v>technology</v>
      </c>
      <c r="T1337" t="str">
        <f t="shared" si="125"/>
        <v>wearables</v>
      </c>
    </row>
    <row r="1338" spans="1:20" ht="60" x14ac:dyDescent="0.25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s="12">
        <f t="shared" si="120"/>
        <v>41955.863750000004</v>
      </c>
      <c r="L1338" s="12">
        <f t="shared" si="121"/>
        <v>41990.863750000004</v>
      </c>
      <c r="M1338" t="b">
        <v>0</v>
      </c>
      <c r="N1338">
        <v>224</v>
      </c>
      <c r="O1338" t="b">
        <v>0</v>
      </c>
      <c r="P1338" t="s">
        <v>8273</v>
      </c>
      <c r="Q1338" s="5">
        <f t="shared" si="122"/>
        <v>0.84946999999999995</v>
      </c>
      <c r="R1338" s="6">
        <f t="shared" si="123"/>
        <v>379.22767857142856</v>
      </c>
      <c r="S1338" t="str">
        <f t="shared" si="124"/>
        <v>technology</v>
      </c>
      <c r="T1338" t="str">
        <f t="shared" si="125"/>
        <v>wearables</v>
      </c>
    </row>
    <row r="1339" spans="1:20" ht="45" x14ac:dyDescent="0.25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s="12">
        <f t="shared" si="120"/>
        <v>42767.577303240745</v>
      </c>
      <c r="L1339" s="12">
        <f t="shared" si="121"/>
        <v>42797.577303240745</v>
      </c>
      <c r="M1339" t="b">
        <v>0</v>
      </c>
      <c r="N1339">
        <v>140</v>
      </c>
      <c r="O1339" t="b">
        <v>0</v>
      </c>
      <c r="P1339" t="s">
        <v>8273</v>
      </c>
      <c r="Q1339" s="5">
        <f t="shared" si="122"/>
        <v>0.49381999999999998</v>
      </c>
      <c r="R1339" s="6">
        <f t="shared" si="123"/>
        <v>176.36428571428573</v>
      </c>
      <c r="S1339" t="str">
        <f t="shared" si="124"/>
        <v>technology</v>
      </c>
      <c r="T1339" t="str">
        <f t="shared" si="125"/>
        <v>wearables</v>
      </c>
    </row>
    <row r="1340" spans="1:20" ht="60" x14ac:dyDescent="0.25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s="12">
        <f t="shared" si="120"/>
        <v>42188.803622685184</v>
      </c>
      <c r="L1340" s="12">
        <f t="shared" si="121"/>
        <v>42218.803622685184</v>
      </c>
      <c r="M1340" t="b">
        <v>0</v>
      </c>
      <c r="N1340">
        <v>15</v>
      </c>
      <c r="O1340" t="b">
        <v>0</v>
      </c>
      <c r="P1340" t="s">
        <v>8273</v>
      </c>
      <c r="Q1340" s="5">
        <f t="shared" si="122"/>
        <v>3.3033333333333331E-2</v>
      </c>
      <c r="R1340" s="6">
        <f t="shared" si="123"/>
        <v>66.066666666666663</v>
      </c>
      <c r="S1340" t="str">
        <f t="shared" si="124"/>
        <v>technology</v>
      </c>
      <c r="T1340" t="str">
        <f t="shared" si="125"/>
        <v>wearables</v>
      </c>
    </row>
    <row r="1341" spans="1:20" ht="30" x14ac:dyDescent="0.25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s="12">
        <f t="shared" si="120"/>
        <v>41936.647164351853</v>
      </c>
      <c r="L1341" s="12">
        <f t="shared" si="121"/>
        <v>41981.688831018517</v>
      </c>
      <c r="M1341" t="b">
        <v>0</v>
      </c>
      <c r="N1341">
        <v>37</v>
      </c>
      <c r="O1341" t="b">
        <v>0</v>
      </c>
      <c r="P1341" t="s">
        <v>8273</v>
      </c>
      <c r="Q1341" s="5">
        <f t="shared" si="122"/>
        <v>6.6339999999999996E-2</v>
      </c>
      <c r="R1341" s="6">
        <f t="shared" si="123"/>
        <v>89.648648648648646</v>
      </c>
      <c r="S1341" t="str">
        <f t="shared" si="124"/>
        <v>technology</v>
      </c>
      <c r="T1341" t="str">
        <f t="shared" si="125"/>
        <v>wearables</v>
      </c>
    </row>
    <row r="1342" spans="1:20" ht="45" x14ac:dyDescent="0.25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s="12">
        <f t="shared" si="120"/>
        <v>41836.595520833333</v>
      </c>
      <c r="L1342" s="12">
        <f t="shared" si="121"/>
        <v>41866.595520833333</v>
      </c>
      <c r="M1342" t="b">
        <v>0</v>
      </c>
      <c r="N1342">
        <v>0</v>
      </c>
      <c r="O1342" t="b">
        <v>0</v>
      </c>
      <c r="P1342" t="s">
        <v>8273</v>
      </c>
      <c r="Q1342" s="5">
        <f t="shared" si="122"/>
        <v>0</v>
      </c>
      <c r="R1342" s="6" t="e">
        <f t="shared" si="123"/>
        <v>#DIV/0!</v>
      </c>
      <c r="S1342" t="str">
        <f t="shared" si="124"/>
        <v>technology</v>
      </c>
      <c r="T1342" t="str">
        <f t="shared" si="125"/>
        <v>wearables</v>
      </c>
    </row>
    <row r="1343" spans="1:20" ht="60" x14ac:dyDescent="0.25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s="12">
        <f t="shared" si="120"/>
        <v>42612.624039351853</v>
      </c>
      <c r="L1343" s="12">
        <f t="shared" si="121"/>
        <v>42644.624039351853</v>
      </c>
      <c r="M1343" t="b">
        <v>0</v>
      </c>
      <c r="N1343">
        <v>46</v>
      </c>
      <c r="O1343" t="b">
        <v>0</v>
      </c>
      <c r="P1343" t="s">
        <v>8273</v>
      </c>
      <c r="Q1343" s="5">
        <f t="shared" si="122"/>
        <v>0.7036</v>
      </c>
      <c r="R1343" s="6">
        <f t="shared" si="123"/>
        <v>382.39130434782606</v>
      </c>
      <c r="S1343" t="str">
        <f t="shared" si="124"/>
        <v>technology</v>
      </c>
      <c r="T1343" t="str">
        <f t="shared" si="125"/>
        <v>wearables</v>
      </c>
    </row>
    <row r="1344" spans="1:20" ht="60" x14ac:dyDescent="0.25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s="12">
        <f t="shared" si="120"/>
        <v>42172.816423611104</v>
      </c>
      <c r="L1344" s="12">
        <f t="shared" si="121"/>
        <v>42202.816423611104</v>
      </c>
      <c r="M1344" t="b">
        <v>0</v>
      </c>
      <c r="N1344">
        <v>1</v>
      </c>
      <c r="O1344" t="b">
        <v>0</v>
      </c>
      <c r="P1344" t="s">
        <v>8273</v>
      </c>
      <c r="Q1344" s="5">
        <f t="shared" si="122"/>
        <v>2E-3</v>
      </c>
      <c r="R1344" s="6">
        <f t="shared" si="123"/>
        <v>100</v>
      </c>
      <c r="S1344" t="str">
        <f t="shared" si="124"/>
        <v>technology</v>
      </c>
      <c r="T1344" t="str">
        <f t="shared" si="125"/>
        <v>wearables</v>
      </c>
    </row>
    <row r="1345" spans="1:20" ht="60" x14ac:dyDescent="0.25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s="12">
        <f t="shared" si="120"/>
        <v>42542.526423611111</v>
      </c>
      <c r="L1345" s="12">
        <f t="shared" si="121"/>
        <v>42601.165972222225</v>
      </c>
      <c r="M1345" t="b">
        <v>0</v>
      </c>
      <c r="N1345">
        <v>323</v>
      </c>
      <c r="O1345" t="b">
        <v>0</v>
      </c>
      <c r="P1345" t="s">
        <v>8273</v>
      </c>
      <c r="Q1345" s="5">
        <f t="shared" si="122"/>
        <v>1.02298</v>
      </c>
      <c r="R1345" s="6">
        <f t="shared" si="123"/>
        <v>158.35603715170279</v>
      </c>
      <c r="S1345" t="str">
        <f t="shared" si="124"/>
        <v>technology</v>
      </c>
      <c r="T1345" t="str">
        <f t="shared" si="125"/>
        <v>wearables</v>
      </c>
    </row>
    <row r="1346" spans="1:20" ht="60" x14ac:dyDescent="0.25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s="12">
        <f t="shared" ref="K1346:K1409" si="126">(((J1346/60)/60)/24)+DATE(1970,1,1)</f>
        <v>42522.789803240739</v>
      </c>
      <c r="L1346" s="12">
        <f t="shared" ref="L1346:L1409" si="127">(((I1346/60)/60)/24)+DATE(1970,1,1)</f>
        <v>42551.789803240739</v>
      </c>
      <c r="M1346" t="b">
        <v>0</v>
      </c>
      <c r="N1346">
        <v>139</v>
      </c>
      <c r="O1346" t="b">
        <v>1</v>
      </c>
      <c r="P1346" t="s">
        <v>8274</v>
      </c>
      <c r="Q1346" s="5">
        <f t="shared" ref="Q1346:Q1409" si="128">E1346/D1346</f>
        <v>3.7773333333333334</v>
      </c>
      <c r="R1346" s="6">
        <f t="shared" ref="R1346:R1409" si="129">E1346/N1346</f>
        <v>40.762589928057551</v>
      </c>
      <c r="S1346" t="str">
        <f t="shared" ref="S1346:S1409" si="130">LEFT(P1346,FIND("/",P1346,1)-1)</f>
        <v>publishing</v>
      </c>
      <c r="T1346" t="str">
        <f t="shared" ref="T1346:T1409" si="131">MID(P1346,FIND("/",P1346,1)+1,LEN(P1345))</f>
        <v>nonfiction</v>
      </c>
    </row>
    <row r="1347" spans="1:20" ht="45" x14ac:dyDescent="0.25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s="12">
        <f t="shared" si="126"/>
        <v>41799.814340277779</v>
      </c>
      <c r="L1347" s="12">
        <f t="shared" si="127"/>
        <v>41834.814340277779</v>
      </c>
      <c r="M1347" t="b">
        <v>0</v>
      </c>
      <c r="N1347">
        <v>7</v>
      </c>
      <c r="O1347" t="b">
        <v>1</v>
      </c>
      <c r="P1347" t="s">
        <v>8274</v>
      </c>
      <c r="Q1347" s="5">
        <f t="shared" si="128"/>
        <v>1.25</v>
      </c>
      <c r="R1347" s="6">
        <f t="shared" si="129"/>
        <v>53.571428571428569</v>
      </c>
      <c r="S1347" t="str">
        <f t="shared" si="130"/>
        <v>publishing</v>
      </c>
      <c r="T1347" t="str">
        <f t="shared" si="131"/>
        <v>nonfiction</v>
      </c>
    </row>
    <row r="1348" spans="1:20" ht="45" x14ac:dyDescent="0.25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s="12">
        <f t="shared" si="126"/>
        <v>41422.075821759259</v>
      </c>
      <c r="L1348" s="12">
        <f t="shared" si="127"/>
        <v>41452.075821759259</v>
      </c>
      <c r="M1348" t="b">
        <v>0</v>
      </c>
      <c r="N1348">
        <v>149</v>
      </c>
      <c r="O1348" t="b">
        <v>1</v>
      </c>
      <c r="P1348" t="s">
        <v>8274</v>
      </c>
      <c r="Q1348" s="5">
        <f t="shared" si="128"/>
        <v>1.473265306122449</v>
      </c>
      <c r="R1348" s="6">
        <f t="shared" si="129"/>
        <v>48.449664429530202</v>
      </c>
      <c r="S1348" t="str">
        <f t="shared" si="130"/>
        <v>publishing</v>
      </c>
      <c r="T1348" t="str">
        <f t="shared" si="131"/>
        <v>nonfiction</v>
      </c>
    </row>
    <row r="1349" spans="1:20" ht="60" x14ac:dyDescent="0.25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s="12">
        <f t="shared" si="126"/>
        <v>42040.638020833328</v>
      </c>
      <c r="L1349" s="12">
        <f t="shared" si="127"/>
        <v>42070.638020833328</v>
      </c>
      <c r="M1349" t="b">
        <v>0</v>
      </c>
      <c r="N1349">
        <v>31</v>
      </c>
      <c r="O1349" t="b">
        <v>1</v>
      </c>
      <c r="P1349" t="s">
        <v>8274</v>
      </c>
      <c r="Q1349" s="5">
        <f t="shared" si="128"/>
        <v>1.022</v>
      </c>
      <c r="R1349" s="6">
        <f t="shared" si="129"/>
        <v>82.41935483870968</v>
      </c>
      <c r="S1349" t="str">
        <f t="shared" si="130"/>
        <v>publishing</v>
      </c>
      <c r="T1349" t="str">
        <f t="shared" si="131"/>
        <v>nonfiction</v>
      </c>
    </row>
    <row r="1350" spans="1:20" ht="60" x14ac:dyDescent="0.25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s="12">
        <f t="shared" si="126"/>
        <v>41963.506168981476</v>
      </c>
      <c r="L1350" s="12">
        <f t="shared" si="127"/>
        <v>41991.506168981476</v>
      </c>
      <c r="M1350" t="b">
        <v>0</v>
      </c>
      <c r="N1350">
        <v>26</v>
      </c>
      <c r="O1350" t="b">
        <v>1</v>
      </c>
      <c r="P1350" t="s">
        <v>8274</v>
      </c>
      <c r="Q1350" s="5">
        <f t="shared" si="128"/>
        <v>1.018723404255319</v>
      </c>
      <c r="R1350" s="6">
        <f t="shared" si="129"/>
        <v>230.19230769230768</v>
      </c>
      <c r="S1350" t="str">
        <f t="shared" si="130"/>
        <v>publishing</v>
      </c>
      <c r="T1350" t="str">
        <f t="shared" si="131"/>
        <v>nonfiction</v>
      </c>
    </row>
    <row r="1351" spans="1:20" ht="60" x14ac:dyDescent="0.25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s="12">
        <f t="shared" si="126"/>
        <v>42317.33258101852</v>
      </c>
      <c r="L1351" s="12">
        <f t="shared" si="127"/>
        <v>42354.290972222225</v>
      </c>
      <c r="M1351" t="b">
        <v>0</v>
      </c>
      <c r="N1351">
        <v>172</v>
      </c>
      <c r="O1351" t="b">
        <v>1</v>
      </c>
      <c r="P1351" t="s">
        <v>8274</v>
      </c>
      <c r="Q1351" s="5">
        <f t="shared" si="128"/>
        <v>2.0419999999999998</v>
      </c>
      <c r="R1351" s="6">
        <f t="shared" si="129"/>
        <v>59.360465116279073</v>
      </c>
      <c r="S1351" t="str">
        <f t="shared" si="130"/>
        <v>publishing</v>
      </c>
      <c r="T1351" t="str">
        <f t="shared" si="131"/>
        <v>nonfiction</v>
      </c>
    </row>
    <row r="1352" spans="1:20" ht="60" x14ac:dyDescent="0.25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s="12">
        <f t="shared" si="126"/>
        <v>42334.013124999998</v>
      </c>
      <c r="L1352" s="12">
        <f t="shared" si="127"/>
        <v>42364.013124999998</v>
      </c>
      <c r="M1352" t="b">
        <v>0</v>
      </c>
      <c r="N1352">
        <v>78</v>
      </c>
      <c r="O1352" t="b">
        <v>1</v>
      </c>
      <c r="P1352" t="s">
        <v>8274</v>
      </c>
      <c r="Q1352" s="5">
        <f t="shared" si="128"/>
        <v>1.0405</v>
      </c>
      <c r="R1352" s="6">
        <f t="shared" si="129"/>
        <v>66.698717948717942</v>
      </c>
      <c r="S1352" t="str">
        <f t="shared" si="130"/>
        <v>publishing</v>
      </c>
      <c r="T1352" t="str">
        <f t="shared" si="131"/>
        <v>nonfiction</v>
      </c>
    </row>
    <row r="1353" spans="1:20" ht="45" x14ac:dyDescent="0.25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s="12">
        <f t="shared" si="126"/>
        <v>42382.74009259259</v>
      </c>
      <c r="L1353" s="12">
        <f t="shared" si="127"/>
        <v>42412.74009259259</v>
      </c>
      <c r="M1353" t="b">
        <v>0</v>
      </c>
      <c r="N1353">
        <v>120</v>
      </c>
      <c r="O1353" t="b">
        <v>1</v>
      </c>
      <c r="P1353" t="s">
        <v>8274</v>
      </c>
      <c r="Q1353" s="5">
        <f t="shared" si="128"/>
        <v>1.0126500000000001</v>
      </c>
      <c r="R1353" s="6">
        <f t="shared" si="129"/>
        <v>168.77500000000001</v>
      </c>
      <c r="S1353" t="str">
        <f t="shared" si="130"/>
        <v>publishing</v>
      </c>
      <c r="T1353" t="str">
        <f t="shared" si="131"/>
        <v>nonfiction</v>
      </c>
    </row>
    <row r="1354" spans="1:20" ht="60" x14ac:dyDescent="0.25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s="12">
        <f t="shared" si="126"/>
        <v>42200.578310185185</v>
      </c>
      <c r="L1354" s="12">
        <f t="shared" si="127"/>
        <v>42252.165972222225</v>
      </c>
      <c r="M1354" t="b">
        <v>0</v>
      </c>
      <c r="N1354">
        <v>227</v>
      </c>
      <c r="O1354" t="b">
        <v>1</v>
      </c>
      <c r="P1354" t="s">
        <v>8274</v>
      </c>
      <c r="Q1354" s="5">
        <f t="shared" si="128"/>
        <v>1.3613999999999999</v>
      </c>
      <c r="R1354" s="6">
        <f t="shared" si="129"/>
        <v>59.973568281938327</v>
      </c>
      <c r="S1354" t="str">
        <f t="shared" si="130"/>
        <v>publishing</v>
      </c>
      <c r="T1354" t="str">
        <f t="shared" si="131"/>
        <v>nonfiction</v>
      </c>
    </row>
    <row r="1355" spans="1:20" ht="45" x14ac:dyDescent="0.25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s="12">
        <f t="shared" si="126"/>
        <v>41309.11791666667</v>
      </c>
      <c r="L1355" s="12">
        <f t="shared" si="127"/>
        <v>41344</v>
      </c>
      <c r="M1355" t="b">
        <v>0</v>
      </c>
      <c r="N1355">
        <v>42</v>
      </c>
      <c r="O1355" t="b">
        <v>1</v>
      </c>
      <c r="P1355" t="s">
        <v>8274</v>
      </c>
      <c r="Q1355" s="5">
        <f t="shared" si="128"/>
        <v>1.3360000000000001</v>
      </c>
      <c r="R1355" s="6">
        <f t="shared" si="129"/>
        <v>31.80952380952381</v>
      </c>
      <c r="S1355" t="str">
        <f t="shared" si="130"/>
        <v>publishing</v>
      </c>
      <c r="T1355" t="str">
        <f t="shared" si="131"/>
        <v>nonfiction</v>
      </c>
    </row>
    <row r="1356" spans="1:20" ht="60" x14ac:dyDescent="0.25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s="12">
        <f t="shared" si="126"/>
        <v>42502.807627314818</v>
      </c>
      <c r="L1356" s="12">
        <f t="shared" si="127"/>
        <v>42532.807627314818</v>
      </c>
      <c r="M1356" t="b">
        <v>0</v>
      </c>
      <c r="N1356">
        <v>64</v>
      </c>
      <c r="O1356" t="b">
        <v>1</v>
      </c>
      <c r="P1356" t="s">
        <v>8274</v>
      </c>
      <c r="Q1356" s="5">
        <f t="shared" si="128"/>
        <v>1.3025</v>
      </c>
      <c r="R1356" s="6">
        <f t="shared" si="129"/>
        <v>24.421875</v>
      </c>
      <c r="S1356" t="str">
        <f t="shared" si="130"/>
        <v>publishing</v>
      </c>
      <c r="T1356" t="str">
        <f t="shared" si="131"/>
        <v>nonfiction</v>
      </c>
    </row>
    <row r="1357" spans="1:20" ht="60" x14ac:dyDescent="0.25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s="12">
        <f t="shared" si="126"/>
        <v>41213.254687499997</v>
      </c>
      <c r="L1357" s="12">
        <f t="shared" si="127"/>
        <v>41243.416666666664</v>
      </c>
      <c r="M1357" t="b">
        <v>0</v>
      </c>
      <c r="N1357">
        <v>121</v>
      </c>
      <c r="O1357" t="b">
        <v>1</v>
      </c>
      <c r="P1357" t="s">
        <v>8274</v>
      </c>
      <c r="Q1357" s="5">
        <f t="shared" si="128"/>
        <v>1.2267999999999999</v>
      </c>
      <c r="R1357" s="6">
        <f t="shared" si="129"/>
        <v>25.347107438016529</v>
      </c>
      <c r="S1357" t="str">
        <f t="shared" si="130"/>
        <v>publishing</v>
      </c>
      <c r="T1357" t="str">
        <f t="shared" si="131"/>
        <v>nonfiction</v>
      </c>
    </row>
    <row r="1358" spans="1:20" ht="60" x14ac:dyDescent="0.25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s="12">
        <f t="shared" si="126"/>
        <v>41430.038888888892</v>
      </c>
      <c r="L1358" s="12">
        <f t="shared" si="127"/>
        <v>41460.038888888892</v>
      </c>
      <c r="M1358" t="b">
        <v>0</v>
      </c>
      <c r="N1358">
        <v>87</v>
      </c>
      <c r="O1358" t="b">
        <v>1</v>
      </c>
      <c r="P1358" t="s">
        <v>8274</v>
      </c>
      <c r="Q1358" s="5">
        <f t="shared" si="128"/>
        <v>1.8281058823529412</v>
      </c>
      <c r="R1358" s="6">
        <f t="shared" si="129"/>
        <v>71.443218390804603</v>
      </c>
      <c r="S1358" t="str">
        <f t="shared" si="130"/>
        <v>publishing</v>
      </c>
      <c r="T1358" t="str">
        <f t="shared" si="131"/>
        <v>nonfiction</v>
      </c>
    </row>
    <row r="1359" spans="1:20" ht="45" x14ac:dyDescent="0.25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s="12">
        <f t="shared" si="126"/>
        <v>41304.962233796294</v>
      </c>
      <c r="L1359" s="12">
        <f t="shared" si="127"/>
        <v>41334.249305555553</v>
      </c>
      <c r="M1359" t="b">
        <v>0</v>
      </c>
      <c r="N1359">
        <v>65</v>
      </c>
      <c r="O1359" t="b">
        <v>1</v>
      </c>
      <c r="P1359" t="s">
        <v>8274</v>
      </c>
      <c r="Q1359" s="5">
        <f t="shared" si="128"/>
        <v>1.2529999999999999</v>
      </c>
      <c r="R1359" s="6">
        <f t="shared" si="129"/>
        <v>38.553846153846152</v>
      </c>
      <c r="S1359" t="str">
        <f t="shared" si="130"/>
        <v>publishing</v>
      </c>
      <c r="T1359" t="str">
        <f t="shared" si="131"/>
        <v>nonfiction</v>
      </c>
    </row>
    <row r="1360" spans="1:20" ht="45" x14ac:dyDescent="0.25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s="12">
        <f t="shared" si="126"/>
        <v>40689.570868055554</v>
      </c>
      <c r="L1360" s="12">
        <f t="shared" si="127"/>
        <v>40719.570868055554</v>
      </c>
      <c r="M1360" t="b">
        <v>0</v>
      </c>
      <c r="N1360">
        <v>49</v>
      </c>
      <c r="O1360" t="b">
        <v>1</v>
      </c>
      <c r="P1360" t="s">
        <v>8274</v>
      </c>
      <c r="Q1360" s="5">
        <f t="shared" si="128"/>
        <v>1.1166666666666667</v>
      </c>
      <c r="R1360" s="6">
        <f t="shared" si="129"/>
        <v>68.367346938775512</v>
      </c>
      <c r="S1360" t="str">
        <f t="shared" si="130"/>
        <v>publishing</v>
      </c>
      <c r="T1360" t="str">
        <f t="shared" si="131"/>
        <v>nonfiction</v>
      </c>
    </row>
    <row r="1361" spans="1:20" ht="60" x14ac:dyDescent="0.25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s="12">
        <f t="shared" si="126"/>
        <v>40668.814699074072</v>
      </c>
      <c r="L1361" s="12">
        <f t="shared" si="127"/>
        <v>40730.814699074072</v>
      </c>
      <c r="M1361" t="b">
        <v>0</v>
      </c>
      <c r="N1361">
        <v>19</v>
      </c>
      <c r="O1361" t="b">
        <v>1</v>
      </c>
      <c r="P1361" t="s">
        <v>8274</v>
      </c>
      <c r="Q1361" s="5">
        <f t="shared" si="128"/>
        <v>1.1575757575757575</v>
      </c>
      <c r="R1361" s="6">
        <f t="shared" si="129"/>
        <v>40.210526315789473</v>
      </c>
      <c r="S1361" t="str">
        <f t="shared" si="130"/>
        <v>publishing</v>
      </c>
      <c r="T1361" t="str">
        <f t="shared" si="131"/>
        <v>nonfiction</v>
      </c>
    </row>
    <row r="1362" spans="1:20" ht="30" x14ac:dyDescent="0.25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s="12">
        <f t="shared" si="126"/>
        <v>41095.900694444441</v>
      </c>
      <c r="L1362" s="12">
        <f t="shared" si="127"/>
        <v>41123.900694444441</v>
      </c>
      <c r="M1362" t="b">
        <v>0</v>
      </c>
      <c r="N1362">
        <v>81</v>
      </c>
      <c r="O1362" t="b">
        <v>1</v>
      </c>
      <c r="P1362" t="s">
        <v>8274</v>
      </c>
      <c r="Q1362" s="5">
        <f t="shared" si="128"/>
        <v>1.732</v>
      </c>
      <c r="R1362" s="6">
        <f t="shared" si="129"/>
        <v>32.074074074074076</v>
      </c>
      <c r="S1362" t="str">
        <f t="shared" si="130"/>
        <v>publishing</v>
      </c>
      <c r="T1362" t="str">
        <f t="shared" si="131"/>
        <v>nonfiction</v>
      </c>
    </row>
    <row r="1363" spans="1:20" ht="45" x14ac:dyDescent="0.25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s="12">
        <f t="shared" si="126"/>
        <v>41781.717268518521</v>
      </c>
      <c r="L1363" s="12">
        <f t="shared" si="127"/>
        <v>41811.717268518521</v>
      </c>
      <c r="M1363" t="b">
        <v>0</v>
      </c>
      <c r="N1363">
        <v>264</v>
      </c>
      <c r="O1363" t="b">
        <v>1</v>
      </c>
      <c r="P1363" t="s">
        <v>8274</v>
      </c>
      <c r="Q1363" s="5">
        <f t="shared" si="128"/>
        <v>1.2598333333333334</v>
      </c>
      <c r="R1363" s="6">
        <f t="shared" si="129"/>
        <v>28.632575757575758</v>
      </c>
      <c r="S1363" t="str">
        <f t="shared" si="130"/>
        <v>publishing</v>
      </c>
      <c r="T1363" t="str">
        <f t="shared" si="131"/>
        <v>nonfiction</v>
      </c>
    </row>
    <row r="1364" spans="1:20" ht="45" x14ac:dyDescent="0.25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s="12">
        <f t="shared" si="126"/>
        <v>41464.934386574074</v>
      </c>
      <c r="L1364" s="12">
        <f t="shared" si="127"/>
        <v>41524.934386574074</v>
      </c>
      <c r="M1364" t="b">
        <v>0</v>
      </c>
      <c r="N1364">
        <v>25</v>
      </c>
      <c r="O1364" t="b">
        <v>1</v>
      </c>
      <c r="P1364" t="s">
        <v>8274</v>
      </c>
      <c r="Q1364" s="5">
        <f t="shared" si="128"/>
        <v>1.091</v>
      </c>
      <c r="R1364" s="6">
        <f t="shared" si="129"/>
        <v>43.64</v>
      </c>
      <c r="S1364" t="str">
        <f t="shared" si="130"/>
        <v>publishing</v>
      </c>
      <c r="T1364" t="str">
        <f t="shared" si="131"/>
        <v>nonfiction</v>
      </c>
    </row>
    <row r="1365" spans="1:20" ht="60" x14ac:dyDescent="0.25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s="12">
        <f t="shared" si="126"/>
        <v>42396.8440625</v>
      </c>
      <c r="L1365" s="12">
        <f t="shared" si="127"/>
        <v>42415.332638888889</v>
      </c>
      <c r="M1365" t="b">
        <v>0</v>
      </c>
      <c r="N1365">
        <v>5</v>
      </c>
      <c r="O1365" t="b">
        <v>1</v>
      </c>
      <c r="P1365" t="s">
        <v>8274</v>
      </c>
      <c r="Q1365" s="5">
        <f t="shared" si="128"/>
        <v>1</v>
      </c>
      <c r="R1365" s="6">
        <f t="shared" si="129"/>
        <v>40</v>
      </c>
      <c r="S1365" t="str">
        <f t="shared" si="130"/>
        <v>publishing</v>
      </c>
      <c r="T1365" t="str">
        <f t="shared" si="131"/>
        <v>nonfiction</v>
      </c>
    </row>
    <row r="1366" spans="1:20" ht="60" x14ac:dyDescent="0.25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s="12">
        <f t="shared" si="126"/>
        <v>41951.695671296293</v>
      </c>
      <c r="L1366" s="12">
        <f t="shared" si="127"/>
        <v>42011.6956712963</v>
      </c>
      <c r="M1366" t="b">
        <v>0</v>
      </c>
      <c r="N1366">
        <v>144</v>
      </c>
      <c r="O1366" t="b">
        <v>1</v>
      </c>
      <c r="P1366" t="s">
        <v>8276</v>
      </c>
      <c r="Q1366" s="5">
        <f t="shared" si="128"/>
        <v>1.1864285714285714</v>
      </c>
      <c r="R1366" s="6">
        <f t="shared" si="129"/>
        <v>346.04166666666669</v>
      </c>
      <c r="S1366" t="str">
        <f t="shared" si="130"/>
        <v>music</v>
      </c>
      <c r="T1366" t="str">
        <f t="shared" si="131"/>
        <v>rock</v>
      </c>
    </row>
    <row r="1367" spans="1:20" ht="60" x14ac:dyDescent="0.25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s="12">
        <f t="shared" si="126"/>
        <v>42049.733240740738</v>
      </c>
      <c r="L1367" s="12">
        <f t="shared" si="127"/>
        <v>42079.691574074073</v>
      </c>
      <c r="M1367" t="b">
        <v>0</v>
      </c>
      <c r="N1367">
        <v>92</v>
      </c>
      <c r="O1367" t="b">
        <v>1</v>
      </c>
      <c r="P1367" t="s">
        <v>8276</v>
      </c>
      <c r="Q1367" s="5">
        <f t="shared" si="128"/>
        <v>1.0026666666666666</v>
      </c>
      <c r="R1367" s="6">
        <f t="shared" si="129"/>
        <v>81.739130434782609</v>
      </c>
      <c r="S1367" t="str">
        <f t="shared" si="130"/>
        <v>music</v>
      </c>
      <c r="T1367" t="str">
        <f t="shared" si="131"/>
        <v>rock</v>
      </c>
    </row>
    <row r="1368" spans="1:20" x14ac:dyDescent="0.25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s="12">
        <f t="shared" si="126"/>
        <v>41924.996099537035</v>
      </c>
      <c r="L1368" s="12">
        <f t="shared" si="127"/>
        <v>41970.037766203706</v>
      </c>
      <c r="M1368" t="b">
        <v>0</v>
      </c>
      <c r="N1368">
        <v>147</v>
      </c>
      <c r="O1368" t="b">
        <v>1</v>
      </c>
      <c r="P1368" t="s">
        <v>8276</v>
      </c>
      <c r="Q1368" s="5">
        <f t="shared" si="128"/>
        <v>1.2648920000000001</v>
      </c>
      <c r="R1368" s="6">
        <f t="shared" si="129"/>
        <v>64.535306122448986</v>
      </c>
      <c r="S1368" t="str">
        <f t="shared" si="130"/>
        <v>music</v>
      </c>
      <c r="T1368" t="str">
        <f t="shared" si="131"/>
        <v>rock</v>
      </c>
    </row>
    <row r="1369" spans="1:20" ht="45" x14ac:dyDescent="0.25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s="12">
        <f t="shared" si="126"/>
        <v>42292.002893518518</v>
      </c>
      <c r="L1369" s="12">
        <f t="shared" si="127"/>
        <v>42322.044560185182</v>
      </c>
      <c r="M1369" t="b">
        <v>0</v>
      </c>
      <c r="N1369">
        <v>90</v>
      </c>
      <c r="O1369" t="b">
        <v>1</v>
      </c>
      <c r="P1369" t="s">
        <v>8276</v>
      </c>
      <c r="Q1369" s="5">
        <f t="shared" si="128"/>
        <v>1.1426000000000001</v>
      </c>
      <c r="R1369" s="6">
        <f t="shared" si="129"/>
        <v>63.477777777777774</v>
      </c>
      <c r="S1369" t="str">
        <f t="shared" si="130"/>
        <v>music</v>
      </c>
      <c r="T1369" t="str">
        <f t="shared" si="131"/>
        <v>rock</v>
      </c>
    </row>
    <row r="1370" spans="1:20" ht="45" x14ac:dyDescent="0.25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s="12">
        <f t="shared" si="126"/>
        <v>42146.190902777773</v>
      </c>
      <c r="L1370" s="12">
        <f t="shared" si="127"/>
        <v>42170.190902777773</v>
      </c>
      <c r="M1370" t="b">
        <v>0</v>
      </c>
      <c r="N1370">
        <v>87</v>
      </c>
      <c r="O1370" t="b">
        <v>1</v>
      </c>
      <c r="P1370" t="s">
        <v>8276</v>
      </c>
      <c r="Q1370" s="5">
        <f t="shared" si="128"/>
        <v>1.107</v>
      </c>
      <c r="R1370" s="6">
        <f t="shared" si="129"/>
        <v>63.620689655172413</v>
      </c>
      <c r="S1370" t="str">
        <f t="shared" si="130"/>
        <v>music</v>
      </c>
      <c r="T1370" t="str">
        <f t="shared" si="131"/>
        <v>rock</v>
      </c>
    </row>
    <row r="1371" spans="1:20" ht="60" x14ac:dyDescent="0.25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s="12">
        <f t="shared" si="126"/>
        <v>41710.594282407408</v>
      </c>
      <c r="L1371" s="12">
        <f t="shared" si="127"/>
        <v>41740.594282407408</v>
      </c>
      <c r="M1371" t="b">
        <v>0</v>
      </c>
      <c r="N1371">
        <v>406</v>
      </c>
      <c r="O1371" t="b">
        <v>1</v>
      </c>
      <c r="P1371" t="s">
        <v>8276</v>
      </c>
      <c r="Q1371" s="5">
        <f t="shared" si="128"/>
        <v>1.0534805315203954</v>
      </c>
      <c r="R1371" s="6">
        <f t="shared" si="129"/>
        <v>83.967068965517228</v>
      </c>
      <c r="S1371" t="str">
        <f t="shared" si="130"/>
        <v>music</v>
      </c>
      <c r="T1371" t="str">
        <f t="shared" si="131"/>
        <v>rock</v>
      </c>
    </row>
    <row r="1372" spans="1:20" ht="30" x14ac:dyDescent="0.25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s="12">
        <f t="shared" si="126"/>
        <v>41548.00335648148</v>
      </c>
      <c r="L1372" s="12">
        <f t="shared" si="127"/>
        <v>41563.00335648148</v>
      </c>
      <c r="M1372" t="b">
        <v>0</v>
      </c>
      <c r="N1372">
        <v>20</v>
      </c>
      <c r="O1372" t="b">
        <v>1</v>
      </c>
      <c r="P1372" t="s">
        <v>8276</v>
      </c>
      <c r="Q1372" s="5">
        <f t="shared" si="128"/>
        <v>1.0366666666666666</v>
      </c>
      <c r="R1372" s="6">
        <f t="shared" si="129"/>
        <v>77.75</v>
      </c>
      <c r="S1372" t="str">
        <f t="shared" si="130"/>
        <v>music</v>
      </c>
      <c r="T1372" t="str">
        <f t="shared" si="131"/>
        <v>rock</v>
      </c>
    </row>
    <row r="1373" spans="1:20" ht="60" x14ac:dyDescent="0.25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s="12">
        <f t="shared" si="126"/>
        <v>42101.758587962962</v>
      </c>
      <c r="L1373" s="12">
        <f t="shared" si="127"/>
        <v>42131.758587962962</v>
      </c>
      <c r="M1373" t="b">
        <v>0</v>
      </c>
      <c r="N1373">
        <v>70</v>
      </c>
      <c r="O1373" t="b">
        <v>1</v>
      </c>
      <c r="P1373" t="s">
        <v>8276</v>
      </c>
      <c r="Q1373" s="5">
        <f t="shared" si="128"/>
        <v>1.0708672667523933</v>
      </c>
      <c r="R1373" s="6">
        <f t="shared" si="129"/>
        <v>107.07142857142857</v>
      </c>
      <c r="S1373" t="str">
        <f t="shared" si="130"/>
        <v>music</v>
      </c>
      <c r="T1373" t="str">
        <f t="shared" si="131"/>
        <v>rock</v>
      </c>
    </row>
    <row r="1374" spans="1:20" ht="30" x14ac:dyDescent="0.25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s="12">
        <f t="shared" si="126"/>
        <v>41072.739953703705</v>
      </c>
      <c r="L1374" s="12">
        <f t="shared" si="127"/>
        <v>41102.739953703705</v>
      </c>
      <c r="M1374" t="b">
        <v>0</v>
      </c>
      <c r="N1374">
        <v>16</v>
      </c>
      <c r="O1374" t="b">
        <v>1</v>
      </c>
      <c r="P1374" t="s">
        <v>8276</v>
      </c>
      <c r="Q1374" s="5">
        <f t="shared" si="128"/>
        <v>1.24</v>
      </c>
      <c r="R1374" s="6">
        <f t="shared" si="129"/>
        <v>38.75</v>
      </c>
      <c r="S1374" t="str">
        <f t="shared" si="130"/>
        <v>music</v>
      </c>
      <c r="T1374" t="str">
        <f t="shared" si="131"/>
        <v>rock</v>
      </c>
    </row>
    <row r="1375" spans="1:20" ht="45" x14ac:dyDescent="0.25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s="12">
        <f t="shared" si="126"/>
        <v>42704.95177083333</v>
      </c>
      <c r="L1375" s="12">
        <f t="shared" si="127"/>
        <v>42734.95177083333</v>
      </c>
      <c r="M1375" t="b">
        <v>0</v>
      </c>
      <c r="N1375">
        <v>52</v>
      </c>
      <c r="O1375" t="b">
        <v>1</v>
      </c>
      <c r="P1375" t="s">
        <v>8276</v>
      </c>
      <c r="Q1375" s="5">
        <f t="shared" si="128"/>
        <v>1.0501</v>
      </c>
      <c r="R1375" s="6">
        <f t="shared" si="129"/>
        <v>201.94230769230768</v>
      </c>
      <c r="S1375" t="str">
        <f t="shared" si="130"/>
        <v>music</v>
      </c>
      <c r="T1375" t="str">
        <f t="shared" si="131"/>
        <v>rock</v>
      </c>
    </row>
    <row r="1376" spans="1:20" ht="60" x14ac:dyDescent="0.25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s="12">
        <f t="shared" si="126"/>
        <v>42424.161898148144</v>
      </c>
      <c r="L1376" s="12">
        <f t="shared" si="127"/>
        <v>42454.12023148148</v>
      </c>
      <c r="M1376" t="b">
        <v>0</v>
      </c>
      <c r="N1376">
        <v>66</v>
      </c>
      <c r="O1376" t="b">
        <v>1</v>
      </c>
      <c r="P1376" t="s">
        <v>8276</v>
      </c>
      <c r="Q1376" s="5">
        <f t="shared" si="128"/>
        <v>1.8946666666666667</v>
      </c>
      <c r="R1376" s="6">
        <f t="shared" si="129"/>
        <v>43.060606060606062</v>
      </c>
      <c r="S1376" t="str">
        <f t="shared" si="130"/>
        <v>music</v>
      </c>
      <c r="T1376" t="str">
        <f t="shared" si="131"/>
        <v>rock</v>
      </c>
    </row>
    <row r="1377" spans="1:20" ht="60" x14ac:dyDescent="0.25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s="12">
        <f t="shared" si="126"/>
        <v>42720.066192129627</v>
      </c>
      <c r="L1377" s="12">
        <f t="shared" si="127"/>
        <v>42750.066192129627</v>
      </c>
      <c r="M1377" t="b">
        <v>0</v>
      </c>
      <c r="N1377">
        <v>109</v>
      </c>
      <c r="O1377" t="b">
        <v>1</v>
      </c>
      <c r="P1377" t="s">
        <v>8276</v>
      </c>
      <c r="Q1377" s="5">
        <f t="shared" si="128"/>
        <v>1.7132499999999999</v>
      </c>
      <c r="R1377" s="6">
        <f t="shared" si="129"/>
        <v>62.871559633027523</v>
      </c>
      <c r="S1377" t="str">
        <f t="shared" si="130"/>
        <v>music</v>
      </c>
      <c r="T1377" t="str">
        <f t="shared" si="131"/>
        <v>rock</v>
      </c>
    </row>
    <row r="1378" spans="1:20" ht="30" x14ac:dyDescent="0.25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s="12">
        <f t="shared" si="126"/>
        <v>42677.669050925921</v>
      </c>
      <c r="L1378" s="12">
        <f t="shared" si="127"/>
        <v>42707.710717592592</v>
      </c>
      <c r="M1378" t="b">
        <v>0</v>
      </c>
      <c r="N1378">
        <v>168</v>
      </c>
      <c r="O1378" t="b">
        <v>1</v>
      </c>
      <c r="P1378" t="s">
        <v>8276</v>
      </c>
      <c r="Q1378" s="5">
        <f t="shared" si="128"/>
        <v>2.5248648648648651</v>
      </c>
      <c r="R1378" s="6">
        <f t="shared" si="129"/>
        <v>55.607142857142854</v>
      </c>
      <c r="S1378" t="str">
        <f t="shared" si="130"/>
        <v>music</v>
      </c>
      <c r="T1378" t="str">
        <f t="shared" si="131"/>
        <v>rock</v>
      </c>
    </row>
    <row r="1379" spans="1:20" ht="60" x14ac:dyDescent="0.25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s="12">
        <f t="shared" si="126"/>
        <v>42747.219560185185</v>
      </c>
      <c r="L1379" s="12">
        <f t="shared" si="127"/>
        <v>42769.174305555556</v>
      </c>
      <c r="M1379" t="b">
        <v>0</v>
      </c>
      <c r="N1379">
        <v>31</v>
      </c>
      <c r="O1379" t="b">
        <v>1</v>
      </c>
      <c r="P1379" t="s">
        <v>8276</v>
      </c>
      <c r="Q1379" s="5">
        <f t="shared" si="128"/>
        <v>1.1615384615384616</v>
      </c>
      <c r="R1379" s="6">
        <f t="shared" si="129"/>
        <v>48.70967741935484</v>
      </c>
      <c r="S1379" t="str">
        <f t="shared" si="130"/>
        <v>music</v>
      </c>
      <c r="T1379" t="str">
        <f t="shared" si="131"/>
        <v>rock</v>
      </c>
    </row>
    <row r="1380" spans="1:20" x14ac:dyDescent="0.25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s="12">
        <f t="shared" si="126"/>
        <v>42568.759374999994</v>
      </c>
      <c r="L1380" s="12">
        <f t="shared" si="127"/>
        <v>42583.759374999994</v>
      </c>
      <c r="M1380" t="b">
        <v>0</v>
      </c>
      <c r="N1380">
        <v>133</v>
      </c>
      <c r="O1380" t="b">
        <v>1</v>
      </c>
      <c r="P1380" t="s">
        <v>8276</v>
      </c>
      <c r="Q1380" s="5">
        <f t="shared" si="128"/>
        <v>2.0335000000000001</v>
      </c>
      <c r="R1380" s="6">
        <f t="shared" si="129"/>
        <v>30.578947368421051</v>
      </c>
      <c r="S1380" t="str">
        <f t="shared" si="130"/>
        <v>music</v>
      </c>
      <c r="T1380" t="str">
        <f t="shared" si="131"/>
        <v>rock</v>
      </c>
    </row>
    <row r="1381" spans="1:20" ht="30" x14ac:dyDescent="0.25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s="12">
        <f t="shared" si="126"/>
        <v>42130.491620370376</v>
      </c>
      <c r="L1381" s="12">
        <f t="shared" si="127"/>
        <v>42160.491620370376</v>
      </c>
      <c r="M1381" t="b">
        <v>0</v>
      </c>
      <c r="N1381">
        <v>151</v>
      </c>
      <c r="O1381" t="b">
        <v>1</v>
      </c>
      <c r="P1381" t="s">
        <v>8276</v>
      </c>
      <c r="Q1381" s="5">
        <f t="shared" si="128"/>
        <v>1.1160000000000001</v>
      </c>
      <c r="R1381" s="6">
        <f t="shared" si="129"/>
        <v>73.907284768211923</v>
      </c>
      <c r="S1381" t="str">
        <f t="shared" si="130"/>
        <v>music</v>
      </c>
      <c r="T1381" t="str">
        <f t="shared" si="131"/>
        <v>rock</v>
      </c>
    </row>
    <row r="1382" spans="1:20" ht="45" x14ac:dyDescent="0.25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s="12">
        <f t="shared" si="126"/>
        <v>42141.762800925921</v>
      </c>
      <c r="L1382" s="12">
        <f t="shared" si="127"/>
        <v>42164.083333333328</v>
      </c>
      <c r="M1382" t="b">
        <v>0</v>
      </c>
      <c r="N1382">
        <v>5</v>
      </c>
      <c r="O1382" t="b">
        <v>1</v>
      </c>
      <c r="P1382" t="s">
        <v>8276</v>
      </c>
      <c r="Q1382" s="5">
        <f t="shared" si="128"/>
        <v>4.24</v>
      </c>
      <c r="R1382" s="6">
        <f t="shared" si="129"/>
        <v>21.2</v>
      </c>
      <c r="S1382" t="str">
        <f t="shared" si="130"/>
        <v>music</v>
      </c>
      <c r="T1382" t="str">
        <f t="shared" si="131"/>
        <v>rock</v>
      </c>
    </row>
    <row r="1383" spans="1:20" ht="60" x14ac:dyDescent="0.25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s="12">
        <f t="shared" si="126"/>
        <v>42703.214409722219</v>
      </c>
      <c r="L1383" s="12">
        <f t="shared" si="127"/>
        <v>42733.214409722219</v>
      </c>
      <c r="M1383" t="b">
        <v>0</v>
      </c>
      <c r="N1383">
        <v>73</v>
      </c>
      <c r="O1383" t="b">
        <v>1</v>
      </c>
      <c r="P1383" t="s">
        <v>8276</v>
      </c>
      <c r="Q1383" s="5">
        <f t="shared" si="128"/>
        <v>1.071</v>
      </c>
      <c r="R1383" s="6">
        <f t="shared" si="129"/>
        <v>73.356164383561648</v>
      </c>
      <c r="S1383" t="str">
        <f t="shared" si="130"/>
        <v>music</v>
      </c>
      <c r="T1383" t="str">
        <f t="shared" si="131"/>
        <v>rock</v>
      </c>
    </row>
    <row r="1384" spans="1:20" ht="45" x14ac:dyDescent="0.25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s="12">
        <f t="shared" si="126"/>
        <v>41370.800185185188</v>
      </c>
      <c r="L1384" s="12">
        <f t="shared" si="127"/>
        <v>41400.800185185188</v>
      </c>
      <c r="M1384" t="b">
        <v>0</v>
      </c>
      <c r="N1384">
        <v>148</v>
      </c>
      <c r="O1384" t="b">
        <v>1</v>
      </c>
      <c r="P1384" t="s">
        <v>8276</v>
      </c>
      <c r="Q1384" s="5">
        <f t="shared" si="128"/>
        <v>1.043625</v>
      </c>
      <c r="R1384" s="6">
        <f t="shared" si="129"/>
        <v>56.412162162162161</v>
      </c>
      <c r="S1384" t="str">
        <f t="shared" si="130"/>
        <v>music</v>
      </c>
      <c r="T1384" t="str">
        <f t="shared" si="131"/>
        <v>rock</v>
      </c>
    </row>
    <row r="1385" spans="1:20" ht="60" x14ac:dyDescent="0.25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s="12">
        <f t="shared" si="126"/>
        <v>42707.074976851851</v>
      </c>
      <c r="L1385" s="12">
        <f t="shared" si="127"/>
        <v>42727.074976851851</v>
      </c>
      <c r="M1385" t="b">
        <v>0</v>
      </c>
      <c r="N1385">
        <v>93</v>
      </c>
      <c r="O1385" t="b">
        <v>1</v>
      </c>
      <c r="P1385" t="s">
        <v>8276</v>
      </c>
      <c r="Q1385" s="5">
        <f t="shared" si="128"/>
        <v>2.124090909090909</v>
      </c>
      <c r="R1385" s="6">
        <f t="shared" si="129"/>
        <v>50.247311827956992</v>
      </c>
      <c r="S1385" t="str">
        <f t="shared" si="130"/>
        <v>music</v>
      </c>
      <c r="T1385" t="str">
        <f t="shared" si="131"/>
        <v>rock</v>
      </c>
    </row>
    <row r="1386" spans="1:20" ht="45" x14ac:dyDescent="0.25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s="12">
        <f t="shared" si="126"/>
        <v>42160.735208333332</v>
      </c>
      <c r="L1386" s="12">
        <f t="shared" si="127"/>
        <v>42190.735208333332</v>
      </c>
      <c r="M1386" t="b">
        <v>0</v>
      </c>
      <c r="N1386">
        <v>63</v>
      </c>
      <c r="O1386" t="b">
        <v>1</v>
      </c>
      <c r="P1386" t="s">
        <v>8276</v>
      </c>
      <c r="Q1386" s="5">
        <f t="shared" si="128"/>
        <v>1.2408571428571429</v>
      </c>
      <c r="R1386" s="6">
        <f t="shared" si="129"/>
        <v>68.936507936507937</v>
      </c>
      <c r="S1386" t="str">
        <f t="shared" si="130"/>
        <v>music</v>
      </c>
      <c r="T1386" t="str">
        <f t="shared" si="131"/>
        <v>rock</v>
      </c>
    </row>
    <row r="1387" spans="1:20" ht="45" x14ac:dyDescent="0.25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s="12">
        <f t="shared" si="126"/>
        <v>42433.688900462963</v>
      </c>
      <c r="L1387" s="12">
        <f t="shared" si="127"/>
        <v>42489.507638888885</v>
      </c>
      <c r="M1387" t="b">
        <v>0</v>
      </c>
      <c r="N1387">
        <v>134</v>
      </c>
      <c r="O1387" t="b">
        <v>1</v>
      </c>
      <c r="P1387" t="s">
        <v>8276</v>
      </c>
      <c r="Q1387" s="5">
        <f t="shared" si="128"/>
        <v>1.10406125</v>
      </c>
      <c r="R1387" s="6">
        <f t="shared" si="129"/>
        <v>65.914104477611943</v>
      </c>
      <c r="S1387" t="str">
        <f t="shared" si="130"/>
        <v>music</v>
      </c>
      <c r="T1387" t="str">
        <f t="shared" si="131"/>
        <v>rock</v>
      </c>
    </row>
    <row r="1388" spans="1:20" ht="30" x14ac:dyDescent="0.25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s="12">
        <f t="shared" si="126"/>
        <v>42184.646863425922</v>
      </c>
      <c r="L1388" s="12">
        <f t="shared" si="127"/>
        <v>42214.646863425922</v>
      </c>
      <c r="M1388" t="b">
        <v>0</v>
      </c>
      <c r="N1388">
        <v>14</v>
      </c>
      <c r="O1388" t="b">
        <v>1</v>
      </c>
      <c r="P1388" t="s">
        <v>8276</v>
      </c>
      <c r="Q1388" s="5">
        <f t="shared" si="128"/>
        <v>2.1875</v>
      </c>
      <c r="R1388" s="6">
        <f t="shared" si="129"/>
        <v>62.5</v>
      </c>
      <c r="S1388" t="str">
        <f t="shared" si="130"/>
        <v>music</v>
      </c>
      <c r="T1388" t="str">
        <f t="shared" si="131"/>
        <v>rock</v>
      </c>
    </row>
    <row r="1389" spans="1:20" ht="60" x14ac:dyDescent="0.25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s="12">
        <f t="shared" si="126"/>
        <v>42126.92123842593</v>
      </c>
      <c r="L1389" s="12">
        <f t="shared" si="127"/>
        <v>42158.1875</v>
      </c>
      <c r="M1389" t="b">
        <v>0</v>
      </c>
      <c r="N1389">
        <v>78</v>
      </c>
      <c r="O1389" t="b">
        <v>1</v>
      </c>
      <c r="P1389" t="s">
        <v>8276</v>
      </c>
      <c r="Q1389" s="5">
        <f t="shared" si="128"/>
        <v>1.36625</v>
      </c>
      <c r="R1389" s="6">
        <f t="shared" si="129"/>
        <v>70.064102564102569</v>
      </c>
      <c r="S1389" t="str">
        <f t="shared" si="130"/>
        <v>music</v>
      </c>
      <c r="T1389" t="str">
        <f t="shared" si="131"/>
        <v>rock</v>
      </c>
    </row>
    <row r="1390" spans="1:20" ht="60" x14ac:dyDescent="0.25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s="12">
        <f t="shared" si="126"/>
        <v>42634.614780092597</v>
      </c>
      <c r="L1390" s="12">
        <f t="shared" si="127"/>
        <v>42660.676388888889</v>
      </c>
      <c r="M1390" t="b">
        <v>0</v>
      </c>
      <c r="N1390">
        <v>112</v>
      </c>
      <c r="O1390" t="b">
        <v>1</v>
      </c>
      <c r="P1390" t="s">
        <v>8276</v>
      </c>
      <c r="Q1390" s="5">
        <f t="shared" si="128"/>
        <v>1.348074</v>
      </c>
      <c r="R1390" s="6">
        <f t="shared" si="129"/>
        <v>60.181874999999998</v>
      </c>
      <c r="S1390" t="str">
        <f t="shared" si="130"/>
        <v>music</v>
      </c>
      <c r="T1390" t="str">
        <f t="shared" si="131"/>
        <v>rock</v>
      </c>
    </row>
    <row r="1391" spans="1:20" ht="30" x14ac:dyDescent="0.25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s="12">
        <f t="shared" si="126"/>
        <v>42565.480983796297</v>
      </c>
      <c r="L1391" s="12">
        <f t="shared" si="127"/>
        <v>42595.480983796297</v>
      </c>
      <c r="M1391" t="b">
        <v>0</v>
      </c>
      <c r="N1391">
        <v>34</v>
      </c>
      <c r="O1391" t="b">
        <v>1</v>
      </c>
      <c r="P1391" t="s">
        <v>8276</v>
      </c>
      <c r="Q1391" s="5">
        <f t="shared" si="128"/>
        <v>1.454</v>
      </c>
      <c r="R1391" s="6">
        <f t="shared" si="129"/>
        <v>21.382352941176471</v>
      </c>
      <c r="S1391" t="str">
        <f t="shared" si="130"/>
        <v>music</v>
      </c>
      <c r="T1391" t="str">
        <f t="shared" si="131"/>
        <v>rock</v>
      </c>
    </row>
    <row r="1392" spans="1:20" ht="45" x14ac:dyDescent="0.25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s="12">
        <f t="shared" si="126"/>
        <v>42087.803310185183</v>
      </c>
      <c r="L1392" s="12">
        <f t="shared" si="127"/>
        <v>42121.716666666667</v>
      </c>
      <c r="M1392" t="b">
        <v>0</v>
      </c>
      <c r="N1392">
        <v>19</v>
      </c>
      <c r="O1392" t="b">
        <v>1</v>
      </c>
      <c r="P1392" t="s">
        <v>8276</v>
      </c>
      <c r="Q1392" s="5">
        <f t="shared" si="128"/>
        <v>1.0910714285714285</v>
      </c>
      <c r="R1392" s="6">
        <f t="shared" si="129"/>
        <v>160.78947368421052</v>
      </c>
      <c r="S1392" t="str">
        <f t="shared" si="130"/>
        <v>music</v>
      </c>
      <c r="T1392" t="str">
        <f t="shared" si="131"/>
        <v>rock</v>
      </c>
    </row>
    <row r="1393" spans="1:20" ht="45" x14ac:dyDescent="0.25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s="12">
        <f t="shared" si="126"/>
        <v>42193.650671296295</v>
      </c>
      <c r="L1393" s="12">
        <f t="shared" si="127"/>
        <v>42238.207638888889</v>
      </c>
      <c r="M1393" t="b">
        <v>0</v>
      </c>
      <c r="N1393">
        <v>13</v>
      </c>
      <c r="O1393" t="b">
        <v>1</v>
      </c>
      <c r="P1393" t="s">
        <v>8276</v>
      </c>
      <c r="Q1393" s="5">
        <f t="shared" si="128"/>
        <v>1.1020000000000001</v>
      </c>
      <c r="R1393" s="6">
        <f t="shared" si="129"/>
        <v>42.384615384615387</v>
      </c>
      <c r="S1393" t="str">
        <f t="shared" si="130"/>
        <v>music</v>
      </c>
      <c r="T1393" t="str">
        <f t="shared" si="131"/>
        <v>rock</v>
      </c>
    </row>
    <row r="1394" spans="1:20" ht="45" x14ac:dyDescent="0.25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s="12">
        <f t="shared" si="126"/>
        <v>42401.154930555553</v>
      </c>
      <c r="L1394" s="12">
        <f t="shared" si="127"/>
        <v>42432.154930555553</v>
      </c>
      <c r="M1394" t="b">
        <v>0</v>
      </c>
      <c r="N1394">
        <v>104</v>
      </c>
      <c r="O1394" t="b">
        <v>1</v>
      </c>
      <c r="P1394" t="s">
        <v>8276</v>
      </c>
      <c r="Q1394" s="5">
        <f t="shared" si="128"/>
        <v>1.1364000000000001</v>
      </c>
      <c r="R1394" s="6">
        <f t="shared" si="129"/>
        <v>27.317307692307693</v>
      </c>
      <c r="S1394" t="str">
        <f t="shared" si="130"/>
        <v>music</v>
      </c>
      <c r="T1394" t="str">
        <f t="shared" si="131"/>
        <v>rock</v>
      </c>
    </row>
    <row r="1395" spans="1:20" ht="30" x14ac:dyDescent="0.25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s="12">
        <f t="shared" si="126"/>
        <v>42553.681979166664</v>
      </c>
      <c r="L1395" s="12">
        <f t="shared" si="127"/>
        <v>42583.681979166664</v>
      </c>
      <c r="M1395" t="b">
        <v>0</v>
      </c>
      <c r="N1395">
        <v>52</v>
      </c>
      <c r="O1395" t="b">
        <v>1</v>
      </c>
      <c r="P1395" t="s">
        <v>8276</v>
      </c>
      <c r="Q1395" s="5">
        <f t="shared" si="128"/>
        <v>1.0235000000000001</v>
      </c>
      <c r="R1395" s="6">
        <f t="shared" si="129"/>
        <v>196.82692307692307</v>
      </c>
      <c r="S1395" t="str">
        <f t="shared" si="130"/>
        <v>music</v>
      </c>
      <c r="T1395" t="str">
        <f t="shared" si="131"/>
        <v>rock</v>
      </c>
    </row>
    <row r="1396" spans="1:20" ht="45" x14ac:dyDescent="0.25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s="12">
        <f t="shared" si="126"/>
        <v>42752.144976851851</v>
      </c>
      <c r="L1396" s="12">
        <f t="shared" si="127"/>
        <v>42795.125</v>
      </c>
      <c r="M1396" t="b">
        <v>0</v>
      </c>
      <c r="N1396">
        <v>17</v>
      </c>
      <c r="O1396" t="b">
        <v>1</v>
      </c>
      <c r="P1396" t="s">
        <v>8276</v>
      </c>
      <c r="Q1396" s="5">
        <f t="shared" si="128"/>
        <v>1.2213333333333334</v>
      </c>
      <c r="R1396" s="6">
        <f t="shared" si="129"/>
        <v>53.882352941176471</v>
      </c>
      <c r="S1396" t="str">
        <f t="shared" si="130"/>
        <v>music</v>
      </c>
      <c r="T1396" t="str">
        <f t="shared" si="131"/>
        <v>rock</v>
      </c>
    </row>
    <row r="1397" spans="1:20" ht="30" x14ac:dyDescent="0.25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s="12">
        <f t="shared" si="126"/>
        <v>42719.90834490741</v>
      </c>
      <c r="L1397" s="12">
        <f t="shared" si="127"/>
        <v>42749.90834490741</v>
      </c>
      <c r="M1397" t="b">
        <v>0</v>
      </c>
      <c r="N1397">
        <v>82</v>
      </c>
      <c r="O1397" t="b">
        <v>1</v>
      </c>
      <c r="P1397" t="s">
        <v>8276</v>
      </c>
      <c r="Q1397" s="5">
        <f t="shared" si="128"/>
        <v>1.1188571428571428</v>
      </c>
      <c r="R1397" s="6">
        <f t="shared" si="129"/>
        <v>47.756097560975611</v>
      </c>
      <c r="S1397" t="str">
        <f t="shared" si="130"/>
        <v>music</v>
      </c>
      <c r="T1397" t="str">
        <f t="shared" si="131"/>
        <v>rock</v>
      </c>
    </row>
    <row r="1398" spans="1:20" ht="60" x14ac:dyDescent="0.25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s="12">
        <f t="shared" si="126"/>
        <v>42018.99863425926</v>
      </c>
      <c r="L1398" s="12">
        <f t="shared" si="127"/>
        <v>42048.99863425926</v>
      </c>
      <c r="M1398" t="b">
        <v>0</v>
      </c>
      <c r="N1398">
        <v>73</v>
      </c>
      <c r="O1398" t="b">
        <v>1</v>
      </c>
      <c r="P1398" t="s">
        <v>8276</v>
      </c>
      <c r="Q1398" s="5">
        <f t="shared" si="128"/>
        <v>1.073</v>
      </c>
      <c r="R1398" s="6">
        <f t="shared" si="129"/>
        <v>88.191780821917803</v>
      </c>
      <c r="S1398" t="str">
        <f t="shared" si="130"/>
        <v>music</v>
      </c>
      <c r="T1398" t="str">
        <f t="shared" si="131"/>
        <v>rock</v>
      </c>
    </row>
    <row r="1399" spans="1:20" ht="45" x14ac:dyDescent="0.25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s="12">
        <f t="shared" si="126"/>
        <v>42640.917939814812</v>
      </c>
      <c r="L1399" s="12">
        <f t="shared" si="127"/>
        <v>42670.888194444444</v>
      </c>
      <c r="M1399" t="b">
        <v>0</v>
      </c>
      <c r="N1399">
        <v>158</v>
      </c>
      <c r="O1399" t="b">
        <v>1</v>
      </c>
      <c r="P1399" t="s">
        <v>8276</v>
      </c>
      <c r="Q1399" s="5">
        <f t="shared" si="128"/>
        <v>1.1385000000000001</v>
      </c>
      <c r="R1399" s="6">
        <f t="shared" si="129"/>
        <v>72.056962025316452</v>
      </c>
      <c r="S1399" t="str">
        <f t="shared" si="130"/>
        <v>music</v>
      </c>
      <c r="T1399" t="str">
        <f t="shared" si="131"/>
        <v>rock</v>
      </c>
    </row>
    <row r="1400" spans="1:20" ht="45" x14ac:dyDescent="0.25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s="12">
        <f t="shared" si="126"/>
        <v>42526.874236111107</v>
      </c>
      <c r="L1400" s="12">
        <f t="shared" si="127"/>
        <v>42556.874236111107</v>
      </c>
      <c r="M1400" t="b">
        <v>0</v>
      </c>
      <c r="N1400">
        <v>65</v>
      </c>
      <c r="O1400" t="b">
        <v>1</v>
      </c>
      <c r="P1400" t="s">
        <v>8276</v>
      </c>
      <c r="Q1400" s="5">
        <f t="shared" si="128"/>
        <v>1.0968181818181819</v>
      </c>
      <c r="R1400" s="6">
        <f t="shared" si="129"/>
        <v>74.246153846153845</v>
      </c>
      <c r="S1400" t="str">
        <f t="shared" si="130"/>
        <v>music</v>
      </c>
      <c r="T1400" t="str">
        <f t="shared" si="131"/>
        <v>rock</v>
      </c>
    </row>
    <row r="1401" spans="1:20" ht="45" x14ac:dyDescent="0.25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s="12">
        <f t="shared" si="126"/>
        <v>41889.004317129627</v>
      </c>
      <c r="L1401" s="12">
        <f t="shared" si="127"/>
        <v>41919.004317129627</v>
      </c>
      <c r="M1401" t="b">
        <v>0</v>
      </c>
      <c r="N1401">
        <v>184</v>
      </c>
      <c r="O1401" t="b">
        <v>1</v>
      </c>
      <c r="P1401" t="s">
        <v>8276</v>
      </c>
      <c r="Q1401" s="5">
        <f t="shared" si="128"/>
        <v>1.2614444444444444</v>
      </c>
      <c r="R1401" s="6">
        <f t="shared" si="129"/>
        <v>61.701086956521742</v>
      </c>
      <c r="S1401" t="str">
        <f t="shared" si="130"/>
        <v>music</v>
      </c>
      <c r="T1401" t="str">
        <f t="shared" si="131"/>
        <v>rock</v>
      </c>
    </row>
    <row r="1402" spans="1:20" ht="45" x14ac:dyDescent="0.25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s="12">
        <f t="shared" si="126"/>
        <v>42498.341122685189</v>
      </c>
      <c r="L1402" s="12">
        <f t="shared" si="127"/>
        <v>42533.229166666672</v>
      </c>
      <c r="M1402" t="b">
        <v>0</v>
      </c>
      <c r="N1402">
        <v>34</v>
      </c>
      <c r="O1402" t="b">
        <v>1</v>
      </c>
      <c r="P1402" t="s">
        <v>8276</v>
      </c>
      <c r="Q1402" s="5">
        <f t="shared" si="128"/>
        <v>1.6742857142857144</v>
      </c>
      <c r="R1402" s="6">
        <f t="shared" si="129"/>
        <v>17.235294117647058</v>
      </c>
      <c r="S1402" t="str">
        <f t="shared" si="130"/>
        <v>music</v>
      </c>
      <c r="T1402" t="str">
        <f t="shared" si="131"/>
        <v>rock</v>
      </c>
    </row>
    <row r="1403" spans="1:20" ht="60" x14ac:dyDescent="0.25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s="12">
        <f t="shared" si="126"/>
        <v>41399.99622685185</v>
      </c>
      <c r="L1403" s="12">
        <f t="shared" si="127"/>
        <v>41420.99622685185</v>
      </c>
      <c r="M1403" t="b">
        <v>0</v>
      </c>
      <c r="N1403">
        <v>240</v>
      </c>
      <c r="O1403" t="b">
        <v>1</v>
      </c>
      <c r="P1403" t="s">
        <v>8276</v>
      </c>
      <c r="Q1403" s="5">
        <f t="shared" si="128"/>
        <v>4.9652000000000003</v>
      </c>
      <c r="R1403" s="6">
        <f t="shared" si="129"/>
        <v>51.720833333333331</v>
      </c>
      <c r="S1403" t="str">
        <f t="shared" si="130"/>
        <v>music</v>
      </c>
      <c r="T1403" t="str">
        <f t="shared" si="131"/>
        <v>rock</v>
      </c>
    </row>
    <row r="1404" spans="1:20" ht="60" x14ac:dyDescent="0.25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s="12">
        <f t="shared" si="126"/>
        <v>42065.053368055553</v>
      </c>
      <c r="L1404" s="12">
        <f t="shared" si="127"/>
        <v>42125.011701388896</v>
      </c>
      <c r="M1404" t="b">
        <v>0</v>
      </c>
      <c r="N1404">
        <v>113</v>
      </c>
      <c r="O1404" t="b">
        <v>1</v>
      </c>
      <c r="P1404" t="s">
        <v>8276</v>
      </c>
      <c r="Q1404" s="5">
        <f t="shared" si="128"/>
        <v>1.0915999999999999</v>
      </c>
      <c r="R1404" s="6">
        <f t="shared" si="129"/>
        <v>24.150442477876105</v>
      </c>
      <c r="S1404" t="str">
        <f t="shared" si="130"/>
        <v>music</v>
      </c>
      <c r="T1404" t="str">
        <f t="shared" si="131"/>
        <v>rock</v>
      </c>
    </row>
    <row r="1405" spans="1:20" ht="60" x14ac:dyDescent="0.25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s="12">
        <f t="shared" si="126"/>
        <v>41451.062905092593</v>
      </c>
      <c r="L1405" s="12">
        <f t="shared" si="127"/>
        <v>41481.062905092593</v>
      </c>
      <c r="M1405" t="b">
        <v>0</v>
      </c>
      <c r="N1405">
        <v>66</v>
      </c>
      <c r="O1405" t="b">
        <v>1</v>
      </c>
      <c r="P1405" t="s">
        <v>8276</v>
      </c>
      <c r="Q1405" s="5">
        <f t="shared" si="128"/>
        <v>1.0257499999999999</v>
      </c>
      <c r="R1405" s="6">
        <f t="shared" si="129"/>
        <v>62.166666666666664</v>
      </c>
      <c r="S1405" t="str">
        <f t="shared" si="130"/>
        <v>music</v>
      </c>
      <c r="T1405" t="str">
        <f t="shared" si="131"/>
        <v>rock</v>
      </c>
    </row>
    <row r="1406" spans="1:20" ht="60" x14ac:dyDescent="0.25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s="12">
        <f t="shared" si="126"/>
        <v>42032.510243055556</v>
      </c>
      <c r="L1406" s="12">
        <f t="shared" si="127"/>
        <v>42057.510243055556</v>
      </c>
      <c r="M1406" t="b">
        <v>1</v>
      </c>
      <c r="N1406">
        <v>5</v>
      </c>
      <c r="O1406" t="b">
        <v>0</v>
      </c>
      <c r="P1406" t="s">
        <v>8287</v>
      </c>
      <c r="Q1406" s="5">
        <f t="shared" si="128"/>
        <v>1.6620689655172414E-2</v>
      </c>
      <c r="R1406" s="6">
        <f t="shared" si="129"/>
        <v>48.2</v>
      </c>
      <c r="S1406" t="str">
        <f t="shared" si="130"/>
        <v>publishing</v>
      </c>
      <c r="T1406" t="str">
        <f t="shared" si="131"/>
        <v>translatio</v>
      </c>
    </row>
    <row r="1407" spans="1:20" ht="30" x14ac:dyDescent="0.25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s="12">
        <f t="shared" si="126"/>
        <v>41941.680567129632</v>
      </c>
      <c r="L1407" s="12">
        <f t="shared" si="127"/>
        <v>41971.722233796296</v>
      </c>
      <c r="M1407" t="b">
        <v>1</v>
      </c>
      <c r="N1407">
        <v>17</v>
      </c>
      <c r="O1407" t="b">
        <v>0</v>
      </c>
      <c r="P1407" t="s">
        <v>8287</v>
      </c>
      <c r="Q1407" s="5">
        <f t="shared" si="128"/>
        <v>4.1999999999999997E-3</v>
      </c>
      <c r="R1407" s="6">
        <f t="shared" si="129"/>
        <v>6.1764705882352944</v>
      </c>
      <c r="S1407" t="str">
        <f t="shared" si="130"/>
        <v>publishing</v>
      </c>
      <c r="T1407" t="str">
        <f t="shared" si="131"/>
        <v>translations</v>
      </c>
    </row>
    <row r="1408" spans="1:20" ht="30" x14ac:dyDescent="0.25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s="12">
        <f t="shared" si="126"/>
        <v>42297.432951388888</v>
      </c>
      <c r="L1408" s="12">
        <f t="shared" si="127"/>
        <v>42350.416666666672</v>
      </c>
      <c r="M1408" t="b">
        <v>0</v>
      </c>
      <c r="N1408">
        <v>3</v>
      </c>
      <c r="O1408" t="b">
        <v>0</v>
      </c>
      <c r="P1408" t="s">
        <v>8287</v>
      </c>
      <c r="Q1408" s="5">
        <f t="shared" si="128"/>
        <v>1.25E-3</v>
      </c>
      <c r="R1408" s="6">
        <f t="shared" si="129"/>
        <v>5</v>
      </c>
      <c r="S1408" t="str">
        <f t="shared" si="130"/>
        <v>publishing</v>
      </c>
      <c r="T1408" t="str">
        <f t="shared" si="131"/>
        <v>translations</v>
      </c>
    </row>
    <row r="1409" spans="1:20" ht="45" x14ac:dyDescent="0.25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s="12">
        <f t="shared" si="126"/>
        <v>41838.536782407406</v>
      </c>
      <c r="L1409" s="12">
        <f t="shared" si="127"/>
        <v>41863.536782407406</v>
      </c>
      <c r="M1409" t="b">
        <v>0</v>
      </c>
      <c r="N1409">
        <v>2</v>
      </c>
      <c r="O1409" t="b">
        <v>0</v>
      </c>
      <c r="P1409" t="s">
        <v>8287</v>
      </c>
      <c r="Q1409" s="5">
        <f t="shared" si="128"/>
        <v>5.0000000000000001E-3</v>
      </c>
      <c r="R1409" s="6">
        <f t="shared" si="129"/>
        <v>7.5</v>
      </c>
      <c r="S1409" t="str">
        <f t="shared" si="130"/>
        <v>publishing</v>
      </c>
      <c r="T1409" t="str">
        <f t="shared" si="131"/>
        <v>translations</v>
      </c>
    </row>
    <row r="1410" spans="1:20" ht="60" x14ac:dyDescent="0.25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s="12">
        <f t="shared" ref="K1410:K1473" si="132">(((J1410/60)/60)/24)+DATE(1970,1,1)</f>
        <v>42291.872175925921</v>
      </c>
      <c r="L1410" s="12">
        <f t="shared" ref="L1410:L1473" si="133">(((I1410/60)/60)/24)+DATE(1970,1,1)</f>
        <v>42321.913842592592</v>
      </c>
      <c r="M1410" t="b">
        <v>0</v>
      </c>
      <c r="N1410">
        <v>6</v>
      </c>
      <c r="O1410" t="b">
        <v>0</v>
      </c>
      <c r="P1410" t="s">
        <v>8287</v>
      </c>
      <c r="Q1410" s="5">
        <f t="shared" ref="Q1410:Q1473" si="134">E1410/D1410</f>
        <v>7.1999999999999995E-2</v>
      </c>
      <c r="R1410" s="6">
        <f t="shared" ref="R1410:R1473" si="135">E1410/N1410</f>
        <v>12</v>
      </c>
      <c r="S1410" t="str">
        <f t="shared" ref="S1410:S1473" si="136">LEFT(P1410,FIND("/",P1410,1)-1)</f>
        <v>publishing</v>
      </c>
      <c r="T1410" t="str">
        <f t="shared" ref="T1410:T1473" si="137">MID(P1410,FIND("/",P1410,1)+1,LEN(P1409))</f>
        <v>translations</v>
      </c>
    </row>
    <row r="1411" spans="1:20" ht="45" x14ac:dyDescent="0.25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s="12">
        <f t="shared" si="132"/>
        <v>41945.133506944447</v>
      </c>
      <c r="L1411" s="12">
        <f t="shared" si="133"/>
        <v>42005.175173611111</v>
      </c>
      <c r="M1411" t="b">
        <v>0</v>
      </c>
      <c r="N1411">
        <v>0</v>
      </c>
      <c r="O1411" t="b">
        <v>0</v>
      </c>
      <c r="P1411" t="s">
        <v>8287</v>
      </c>
      <c r="Q1411" s="5">
        <f t="shared" si="134"/>
        <v>0</v>
      </c>
      <c r="R1411" s="6" t="e">
        <f t="shared" si="135"/>
        <v>#DIV/0!</v>
      </c>
      <c r="S1411" t="str">
        <f t="shared" si="136"/>
        <v>publishing</v>
      </c>
      <c r="T1411" t="str">
        <f t="shared" si="137"/>
        <v>translations</v>
      </c>
    </row>
    <row r="1412" spans="1:20" ht="60" x14ac:dyDescent="0.25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s="12">
        <f t="shared" si="132"/>
        <v>42479.318518518514</v>
      </c>
      <c r="L1412" s="12">
        <f t="shared" si="133"/>
        <v>42524.318518518514</v>
      </c>
      <c r="M1412" t="b">
        <v>0</v>
      </c>
      <c r="N1412">
        <v>1</v>
      </c>
      <c r="O1412" t="b">
        <v>0</v>
      </c>
      <c r="P1412" t="s">
        <v>8287</v>
      </c>
      <c r="Q1412" s="5">
        <f t="shared" si="134"/>
        <v>1.6666666666666666E-4</v>
      </c>
      <c r="R1412" s="6">
        <f t="shared" si="135"/>
        <v>1</v>
      </c>
      <c r="S1412" t="str">
        <f t="shared" si="136"/>
        <v>publishing</v>
      </c>
      <c r="T1412" t="str">
        <f t="shared" si="137"/>
        <v>translations</v>
      </c>
    </row>
    <row r="1413" spans="1:20" ht="60" x14ac:dyDescent="0.25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s="12">
        <f t="shared" si="132"/>
        <v>42013.059027777781</v>
      </c>
      <c r="L1413" s="12">
        <f t="shared" si="133"/>
        <v>42041.059027777781</v>
      </c>
      <c r="M1413" t="b">
        <v>0</v>
      </c>
      <c r="N1413">
        <v>3</v>
      </c>
      <c r="O1413" t="b">
        <v>0</v>
      </c>
      <c r="P1413" t="s">
        <v>8287</v>
      </c>
      <c r="Q1413" s="5">
        <f t="shared" si="134"/>
        <v>2.3333333333333335E-3</v>
      </c>
      <c r="R1413" s="6">
        <f t="shared" si="135"/>
        <v>2.3333333333333335</v>
      </c>
      <c r="S1413" t="str">
        <f t="shared" si="136"/>
        <v>publishing</v>
      </c>
      <c r="T1413" t="str">
        <f t="shared" si="137"/>
        <v>translations</v>
      </c>
    </row>
    <row r="1414" spans="1:20" ht="45" x14ac:dyDescent="0.25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s="12">
        <f t="shared" si="132"/>
        <v>41947.063645833332</v>
      </c>
      <c r="L1414" s="12">
        <f t="shared" si="133"/>
        <v>41977.063645833332</v>
      </c>
      <c r="M1414" t="b">
        <v>0</v>
      </c>
      <c r="N1414">
        <v>13</v>
      </c>
      <c r="O1414" t="b">
        <v>0</v>
      </c>
      <c r="P1414" t="s">
        <v>8287</v>
      </c>
      <c r="Q1414" s="5">
        <f t="shared" si="134"/>
        <v>4.5714285714285714E-2</v>
      </c>
      <c r="R1414" s="6">
        <f t="shared" si="135"/>
        <v>24.615384615384617</v>
      </c>
      <c r="S1414" t="str">
        <f t="shared" si="136"/>
        <v>publishing</v>
      </c>
      <c r="T1414" t="str">
        <f t="shared" si="137"/>
        <v>translations</v>
      </c>
    </row>
    <row r="1415" spans="1:20" ht="60" x14ac:dyDescent="0.25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s="12">
        <f t="shared" si="132"/>
        <v>42360.437152777777</v>
      </c>
      <c r="L1415" s="12">
        <f t="shared" si="133"/>
        <v>42420.437152777777</v>
      </c>
      <c r="M1415" t="b">
        <v>0</v>
      </c>
      <c r="N1415">
        <v>1</v>
      </c>
      <c r="O1415" t="b">
        <v>0</v>
      </c>
      <c r="P1415" t="s">
        <v>8287</v>
      </c>
      <c r="Q1415" s="5">
        <f t="shared" si="134"/>
        <v>0.05</v>
      </c>
      <c r="R1415" s="6">
        <f t="shared" si="135"/>
        <v>100</v>
      </c>
      <c r="S1415" t="str">
        <f t="shared" si="136"/>
        <v>publishing</v>
      </c>
      <c r="T1415" t="str">
        <f t="shared" si="137"/>
        <v>translations</v>
      </c>
    </row>
    <row r="1416" spans="1:20" ht="60" x14ac:dyDescent="0.25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s="12">
        <f t="shared" si="132"/>
        <v>42708.25309027778</v>
      </c>
      <c r="L1416" s="12">
        <f t="shared" si="133"/>
        <v>42738.25309027778</v>
      </c>
      <c r="M1416" t="b">
        <v>0</v>
      </c>
      <c r="N1416">
        <v>1</v>
      </c>
      <c r="O1416" t="b">
        <v>0</v>
      </c>
      <c r="P1416" t="s">
        <v>8287</v>
      </c>
      <c r="Q1416" s="5">
        <f t="shared" si="134"/>
        <v>2E-3</v>
      </c>
      <c r="R1416" s="6">
        <f t="shared" si="135"/>
        <v>1</v>
      </c>
      <c r="S1416" t="str">
        <f t="shared" si="136"/>
        <v>publishing</v>
      </c>
      <c r="T1416" t="str">
        <f t="shared" si="137"/>
        <v>translations</v>
      </c>
    </row>
    <row r="1417" spans="1:20" ht="45" x14ac:dyDescent="0.25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s="12">
        <f t="shared" si="132"/>
        <v>42192.675821759258</v>
      </c>
      <c r="L1417" s="12">
        <f t="shared" si="133"/>
        <v>42232.675821759258</v>
      </c>
      <c r="M1417" t="b">
        <v>0</v>
      </c>
      <c r="N1417">
        <v>9</v>
      </c>
      <c r="O1417" t="b">
        <v>0</v>
      </c>
      <c r="P1417" t="s">
        <v>8287</v>
      </c>
      <c r="Q1417" s="5">
        <f t="shared" si="134"/>
        <v>0.18181818181818182</v>
      </c>
      <c r="R1417" s="6">
        <f t="shared" si="135"/>
        <v>88.888888888888886</v>
      </c>
      <c r="S1417" t="str">
        <f t="shared" si="136"/>
        <v>publishing</v>
      </c>
      <c r="T1417" t="str">
        <f t="shared" si="137"/>
        <v>translations</v>
      </c>
    </row>
    <row r="1418" spans="1:20" ht="45" x14ac:dyDescent="0.25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s="12">
        <f t="shared" si="132"/>
        <v>42299.926145833335</v>
      </c>
      <c r="L1418" s="12">
        <f t="shared" si="133"/>
        <v>42329.967812499999</v>
      </c>
      <c r="M1418" t="b">
        <v>0</v>
      </c>
      <c r="N1418">
        <v>0</v>
      </c>
      <c r="O1418" t="b">
        <v>0</v>
      </c>
      <c r="P1418" t="s">
        <v>8287</v>
      </c>
      <c r="Q1418" s="5">
        <f t="shared" si="134"/>
        <v>0</v>
      </c>
      <c r="R1418" s="6" t="e">
        <f t="shared" si="135"/>
        <v>#DIV/0!</v>
      </c>
      <c r="S1418" t="str">
        <f t="shared" si="136"/>
        <v>publishing</v>
      </c>
      <c r="T1418" t="str">
        <f t="shared" si="137"/>
        <v>translations</v>
      </c>
    </row>
    <row r="1419" spans="1:20" ht="45" x14ac:dyDescent="0.25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s="12">
        <f t="shared" si="132"/>
        <v>42232.15016203704</v>
      </c>
      <c r="L1419" s="12">
        <f t="shared" si="133"/>
        <v>42262.465972222228</v>
      </c>
      <c r="M1419" t="b">
        <v>0</v>
      </c>
      <c r="N1419">
        <v>2</v>
      </c>
      <c r="O1419" t="b">
        <v>0</v>
      </c>
      <c r="P1419" t="s">
        <v>8287</v>
      </c>
      <c r="Q1419" s="5">
        <f t="shared" si="134"/>
        <v>1.2222222222222223E-2</v>
      </c>
      <c r="R1419" s="6">
        <f t="shared" si="135"/>
        <v>27.5</v>
      </c>
      <c r="S1419" t="str">
        <f t="shared" si="136"/>
        <v>publishing</v>
      </c>
      <c r="T1419" t="str">
        <f t="shared" si="137"/>
        <v>translations</v>
      </c>
    </row>
    <row r="1420" spans="1:20" ht="60" x14ac:dyDescent="0.25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s="12">
        <f t="shared" si="132"/>
        <v>42395.456412037034</v>
      </c>
      <c r="L1420" s="12">
        <f t="shared" si="133"/>
        <v>42425.456412037034</v>
      </c>
      <c r="M1420" t="b">
        <v>0</v>
      </c>
      <c r="N1420">
        <v>1</v>
      </c>
      <c r="O1420" t="b">
        <v>0</v>
      </c>
      <c r="P1420" t="s">
        <v>8287</v>
      </c>
      <c r="Q1420" s="5">
        <f t="shared" si="134"/>
        <v>2E-3</v>
      </c>
      <c r="R1420" s="6">
        <f t="shared" si="135"/>
        <v>6</v>
      </c>
      <c r="S1420" t="str">
        <f t="shared" si="136"/>
        <v>publishing</v>
      </c>
      <c r="T1420" t="str">
        <f t="shared" si="137"/>
        <v>translations</v>
      </c>
    </row>
    <row r="1421" spans="1:20" ht="60" x14ac:dyDescent="0.25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s="12">
        <f t="shared" si="132"/>
        <v>42622.456238425926</v>
      </c>
      <c r="L1421" s="12">
        <f t="shared" si="133"/>
        <v>42652.456238425926</v>
      </c>
      <c r="M1421" t="b">
        <v>0</v>
      </c>
      <c r="N1421">
        <v>10</v>
      </c>
      <c r="O1421" t="b">
        <v>0</v>
      </c>
      <c r="P1421" t="s">
        <v>8287</v>
      </c>
      <c r="Q1421" s="5">
        <f t="shared" si="134"/>
        <v>7.0634920634920634E-2</v>
      </c>
      <c r="R1421" s="6">
        <f t="shared" si="135"/>
        <v>44.5</v>
      </c>
      <c r="S1421" t="str">
        <f t="shared" si="136"/>
        <v>publishing</v>
      </c>
      <c r="T1421" t="str">
        <f t="shared" si="137"/>
        <v>translations</v>
      </c>
    </row>
    <row r="1422" spans="1:20" ht="30" x14ac:dyDescent="0.25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s="12">
        <f t="shared" si="132"/>
        <v>42524.667662037042</v>
      </c>
      <c r="L1422" s="12">
        <f t="shared" si="133"/>
        <v>42549.667662037042</v>
      </c>
      <c r="M1422" t="b">
        <v>0</v>
      </c>
      <c r="N1422">
        <v>3</v>
      </c>
      <c r="O1422" t="b">
        <v>0</v>
      </c>
      <c r="P1422" t="s">
        <v>8287</v>
      </c>
      <c r="Q1422" s="5">
        <f t="shared" si="134"/>
        <v>2.7272727272727271E-2</v>
      </c>
      <c r="R1422" s="6">
        <f t="shared" si="135"/>
        <v>1</v>
      </c>
      <c r="S1422" t="str">
        <f t="shared" si="136"/>
        <v>publishing</v>
      </c>
      <c r="T1422" t="str">
        <f t="shared" si="137"/>
        <v>translations</v>
      </c>
    </row>
    <row r="1423" spans="1:20" ht="60" x14ac:dyDescent="0.25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s="12">
        <f t="shared" si="132"/>
        <v>42013.915613425925</v>
      </c>
      <c r="L1423" s="12">
        <f t="shared" si="133"/>
        <v>42043.915613425925</v>
      </c>
      <c r="M1423" t="b">
        <v>0</v>
      </c>
      <c r="N1423">
        <v>2</v>
      </c>
      <c r="O1423" t="b">
        <v>0</v>
      </c>
      <c r="P1423" t="s">
        <v>8287</v>
      </c>
      <c r="Q1423" s="5">
        <f t="shared" si="134"/>
        <v>1E-3</v>
      </c>
      <c r="R1423" s="6">
        <f t="shared" si="135"/>
        <v>100</v>
      </c>
      <c r="S1423" t="str">
        <f t="shared" si="136"/>
        <v>publishing</v>
      </c>
      <c r="T1423" t="str">
        <f t="shared" si="137"/>
        <v>translations</v>
      </c>
    </row>
    <row r="1424" spans="1:20" ht="60" x14ac:dyDescent="0.25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s="12">
        <f t="shared" si="132"/>
        <v>42604.239629629628</v>
      </c>
      <c r="L1424" s="12">
        <f t="shared" si="133"/>
        <v>42634.239629629628</v>
      </c>
      <c r="M1424" t="b">
        <v>0</v>
      </c>
      <c r="N1424">
        <v>2</v>
      </c>
      <c r="O1424" t="b">
        <v>0</v>
      </c>
      <c r="P1424" t="s">
        <v>8287</v>
      </c>
      <c r="Q1424" s="5">
        <f t="shared" si="134"/>
        <v>1.0399999999999999E-3</v>
      </c>
      <c r="R1424" s="6">
        <f t="shared" si="135"/>
        <v>13</v>
      </c>
      <c r="S1424" t="str">
        <f t="shared" si="136"/>
        <v>publishing</v>
      </c>
      <c r="T1424" t="str">
        <f t="shared" si="137"/>
        <v>translations</v>
      </c>
    </row>
    <row r="1425" spans="1:20" ht="60" x14ac:dyDescent="0.25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s="12">
        <f t="shared" si="132"/>
        <v>42340.360312500001</v>
      </c>
      <c r="L1425" s="12">
        <f t="shared" si="133"/>
        <v>42370.360312500001</v>
      </c>
      <c r="M1425" t="b">
        <v>0</v>
      </c>
      <c r="N1425">
        <v>1</v>
      </c>
      <c r="O1425" t="b">
        <v>0</v>
      </c>
      <c r="P1425" t="s">
        <v>8287</v>
      </c>
      <c r="Q1425" s="5">
        <f t="shared" si="134"/>
        <v>3.3333333333333335E-3</v>
      </c>
      <c r="R1425" s="6">
        <f t="shared" si="135"/>
        <v>100</v>
      </c>
      <c r="S1425" t="str">
        <f t="shared" si="136"/>
        <v>publishing</v>
      </c>
      <c r="T1425" t="str">
        <f t="shared" si="137"/>
        <v>translations</v>
      </c>
    </row>
    <row r="1426" spans="1:20" ht="45" x14ac:dyDescent="0.25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s="12">
        <f t="shared" si="132"/>
        <v>42676.717615740738</v>
      </c>
      <c r="L1426" s="12">
        <f t="shared" si="133"/>
        <v>42689.759282407409</v>
      </c>
      <c r="M1426" t="b">
        <v>0</v>
      </c>
      <c r="N1426">
        <v>14</v>
      </c>
      <c r="O1426" t="b">
        <v>0</v>
      </c>
      <c r="P1426" t="s">
        <v>8287</v>
      </c>
      <c r="Q1426" s="5">
        <f t="shared" si="134"/>
        <v>0.2036</v>
      </c>
      <c r="R1426" s="6">
        <f t="shared" si="135"/>
        <v>109.07142857142857</v>
      </c>
      <c r="S1426" t="str">
        <f t="shared" si="136"/>
        <v>publishing</v>
      </c>
      <c r="T1426" t="str">
        <f t="shared" si="137"/>
        <v>translations</v>
      </c>
    </row>
    <row r="1427" spans="1:20" ht="60" x14ac:dyDescent="0.25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s="12">
        <f t="shared" si="132"/>
        <v>42093.131469907406</v>
      </c>
      <c r="L1427" s="12">
        <f t="shared" si="133"/>
        <v>42123.131469907406</v>
      </c>
      <c r="M1427" t="b">
        <v>0</v>
      </c>
      <c r="N1427">
        <v>0</v>
      </c>
      <c r="O1427" t="b">
        <v>0</v>
      </c>
      <c r="P1427" t="s">
        <v>8287</v>
      </c>
      <c r="Q1427" s="5">
        <f t="shared" si="134"/>
        <v>0</v>
      </c>
      <c r="R1427" s="6" t="e">
        <f t="shared" si="135"/>
        <v>#DIV/0!</v>
      </c>
      <c r="S1427" t="str">
        <f t="shared" si="136"/>
        <v>publishing</v>
      </c>
      <c r="T1427" t="str">
        <f t="shared" si="137"/>
        <v>translations</v>
      </c>
    </row>
    <row r="1428" spans="1:20" ht="60" x14ac:dyDescent="0.25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s="12">
        <f t="shared" si="132"/>
        <v>42180.390277777777</v>
      </c>
      <c r="L1428" s="12">
        <f t="shared" si="133"/>
        <v>42240.390277777777</v>
      </c>
      <c r="M1428" t="b">
        <v>0</v>
      </c>
      <c r="N1428">
        <v>0</v>
      </c>
      <c r="O1428" t="b">
        <v>0</v>
      </c>
      <c r="P1428" t="s">
        <v>8287</v>
      </c>
      <c r="Q1428" s="5">
        <f t="shared" si="134"/>
        <v>0</v>
      </c>
      <c r="R1428" s="6" t="e">
        <f t="shared" si="135"/>
        <v>#DIV/0!</v>
      </c>
      <c r="S1428" t="str">
        <f t="shared" si="136"/>
        <v>publishing</v>
      </c>
      <c r="T1428" t="str">
        <f t="shared" si="137"/>
        <v>translations</v>
      </c>
    </row>
    <row r="1429" spans="1:20" ht="60" x14ac:dyDescent="0.25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s="12">
        <f t="shared" si="132"/>
        <v>42601.851678240739</v>
      </c>
      <c r="L1429" s="12">
        <f t="shared" si="133"/>
        <v>42631.851678240739</v>
      </c>
      <c r="M1429" t="b">
        <v>0</v>
      </c>
      <c r="N1429">
        <v>4</v>
      </c>
      <c r="O1429" t="b">
        <v>0</v>
      </c>
      <c r="P1429" t="s">
        <v>8287</v>
      </c>
      <c r="Q1429" s="5">
        <f t="shared" si="134"/>
        <v>8.3799999999999999E-2</v>
      </c>
      <c r="R1429" s="6">
        <f t="shared" si="135"/>
        <v>104.75</v>
      </c>
      <c r="S1429" t="str">
        <f t="shared" si="136"/>
        <v>publishing</v>
      </c>
      <c r="T1429" t="str">
        <f t="shared" si="137"/>
        <v>translations</v>
      </c>
    </row>
    <row r="1430" spans="1:20" ht="60" x14ac:dyDescent="0.25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s="12">
        <f t="shared" si="132"/>
        <v>42432.379826388889</v>
      </c>
      <c r="L1430" s="12">
        <f t="shared" si="133"/>
        <v>42462.338159722218</v>
      </c>
      <c r="M1430" t="b">
        <v>0</v>
      </c>
      <c r="N1430">
        <v>3</v>
      </c>
      <c r="O1430" t="b">
        <v>0</v>
      </c>
      <c r="P1430" t="s">
        <v>8287</v>
      </c>
      <c r="Q1430" s="5">
        <f t="shared" si="134"/>
        <v>4.4999999999999998E-2</v>
      </c>
      <c r="R1430" s="6">
        <f t="shared" si="135"/>
        <v>15</v>
      </c>
      <c r="S1430" t="str">
        <f t="shared" si="136"/>
        <v>publishing</v>
      </c>
      <c r="T1430" t="str">
        <f t="shared" si="137"/>
        <v>translations</v>
      </c>
    </row>
    <row r="1431" spans="1:20" ht="45" x14ac:dyDescent="0.25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s="12">
        <f t="shared" si="132"/>
        <v>42074.060671296291</v>
      </c>
      <c r="L1431" s="12">
        <f t="shared" si="133"/>
        <v>42104.060671296291</v>
      </c>
      <c r="M1431" t="b">
        <v>0</v>
      </c>
      <c r="N1431">
        <v>0</v>
      </c>
      <c r="O1431" t="b">
        <v>0</v>
      </c>
      <c r="P1431" t="s">
        <v>8287</v>
      </c>
      <c r="Q1431" s="5">
        <f t="shared" si="134"/>
        <v>0</v>
      </c>
      <c r="R1431" s="6" t="e">
        <f t="shared" si="135"/>
        <v>#DIV/0!</v>
      </c>
      <c r="S1431" t="str">
        <f t="shared" si="136"/>
        <v>publishing</v>
      </c>
      <c r="T1431" t="str">
        <f t="shared" si="137"/>
        <v>translations</v>
      </c>
    </row>
    <row r="1432" spans="1:20" ht="45" x14ac:dyDescent="0.25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s="12">
        <f t="shared" si="132"/>
        <v>41961.813518518517</v>
      </c>
      <c r="L1432" s="12">
        <f t="shared" si="133"/>
        <v>41992.813518518517</v>
      </c>
      <c r="M1432" t="b">
        <v>0</v>
      </c>
      <c r="N1432">
        <v>5</v>
      </c>
      <c r="O1432" t="b">
        <v>0</v>
      </c>
      <c r="P1432" t="s">
        <v>8287</v>
      </c>
      <c r="Q1432" s="5">
        <f t="shared" si="134"/>
        <v>8.0600000000000005E-2</v>
      </c>
      <c r="R1432" s="6">
        <f t="shared" si="135"/>
        <v>80.599999999999994</v>
      </c>
      <c r="S1432" t="str">
        <f t="shared" si="136"/>
        <v>publishing</v>
      </c>
      <c r="T1432" t="str">
        <f t="shared" si="137"/>
        <v>translations</v>
      </c>
    </row>
    <row r="1433" spans="1:20" ht="60" x14ac:dyDescent="0.25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s="12">
        <f t="shared" si="132"/>
        <v>42304.210833333331</v>
      </c>
      <c r="L1433" s="12">
        <f t="shared" si="133"/>
        <v>42334.252500000002</v>
      </c>
      <c r="M1433" t="b">
        <v>0</v>
      </c>
      <c r="N1433">
        <v>47</v>
      </c>
      <c r="O1433" t="b">
        <v>0</v>
      </c>
      <c r="P1433" t="s">
        <v>8287</v>
      </c>
      <c r="Q1433" s="5">
        <f t="shared" si="134"/>
        <v>0.31947058823529412</v>
      </c>
      <c r="R1433" s="6">
        <f t="shared" si="135"/>
        <v>115.55319148936171</v>
      </c>
      <c r="S1433" t="str">
        <f t="shared" si="136"/>
        <v>publishing</v>
      </c>
      <c r="T1433" t="str">
        <f t="shared" si="137"/>
        <v>translations</v>
      </c>
    </row>
    <row r="1434" spans="1:20" ht="60" x14ac:dyDescent="0.25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s="12">
        <f t="shared" si="132"/>
        <v>42175.780416666668</v>
      </c>
      <c r="L1434" s="12">
        <f t="shared" si="133"/>
        <v>42205.780416666668</v>
      </c>
      <c r="M1434" t="b">
        <v>0</v>
      </c>
      <c r="N1434">
        <v>0</v>
      </c>
      <c r="O1434" t="b">
        <v>0</v>
      </c>
      <c r="P1434" t="s">
        <v>8287</v>
      </c>
      <c r="Q1434" s="5">
        <f t="shared" si="134"/>
        <v>0</v>
      </c>
      <c r="R1434" s="6" t="e">
        <f t="shared" si="135"/>
        <v>#DIV/0!</v>
      </c>
      <c r="S1434" t="str">
        <f t="shared" si="136"/>
        <v>publishing</v>
      </c>
      <c r="T1434" t="str">
        <f t="shared" si="137"/>
        <v>translations</v>
      </c>
    </row>
    <row r="1435" spans="1:20" ht="60" x14ac:dyDescent="0.25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s="12">
        <f t="shared" si="132"/>
        <v>42673.625868055555</v>
      </c>
      <c r="L1435" s="12">
        <f t="shared" si="133"/>
        <v>42714.458333333328</v>
      </c>
      <c r="M1435" t="b">
        <v>0</v>
      </c>
      <c r="N1435">
        <v>10</v>
      </c>
      <c r="O1435" t="b">
        <v>0</v>
      </c>
      <c r="P1435" t="s">
        <v>8287</v>
      </c>
      <c r="Q1435" s="5">
        <f t="shared" si="134"/>
        <v>6.7083333333333328E-2</v>
      </c>
      <c r="R1435" s="6">
        <f t="shared" si="135"/>
        <v>80.5</v>
      </c>
      <c r="S1435" t="str">
        <f t="shared" si="136"/>
        <v>publishing</v>
      </c>
      <c r="T1435" t="str">
        <f t="shared" si="137"/>
        <v>translations</v>
      </c>
    </row>
    <row r="1436" spans="1:20" ht="45" x14ac:dyDescent="0.25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s="12">
        <f t="shared" si="132"/>
        <v>42142.767106481479</v>
      </c>
      <c r="L1436" s="12">
        <f t="shared" si="133"/>
        <v>42163.625</v>
      </c>
      <c r="M1436" t="b">
        <v>0</v>
      </c>
      <c r="N1436">
        <v>11</v>
      </c>
      <c r="O1436" t="b">
        <v>0</v>
      </c>
      <c r="P1436" t="s">
        <v>8287</v>
      </c>
      <c r="Q1436" s="5">
        <f t="shared" si="134"/>
        <v>9.987804878048781E-2</v>
      </c>
      <c r="R1436" s="6">
        <f t="shared" si="135"/>
        <v>744.5454545454545</v>
      </c>
      <c r="S1436" t="str">
        <f t="shared" si="136"/>
        <v>publishing</v>
      </c>
      <c r="T1436" t="str">
        <f t="shared" si="137"/>
        <v>translations</v>
      </c>
    </row>
    <row r="1437" spans="1:20" ht="45" x14ac:dyDescent="0.25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s="12">
        <f t="shared" si="132"/>
        <v>42258.780324074076</v>
      </c>
      <c r="L1437" s="12">
        <f t="shared" si="133"/>
        <v>42288.780324074076</v>
      </c>
      <c r="M1437" t="b">
        <v>0</v>
      </c>
      <c r="N1437">
        <v>2</v>
      </c>
      <c r="O1437" t="b">
        <v>0</v>
      </c>
      <c r="P1437" t="s">
        <v>8287</v>
      </c>
      <c r="Q1437" s="5">
        <f t="shared" si="134"/>
        <v>1E-3</v>
      </c>
      <c r="R1437" s="6">
        <f t="shared" si="135"/>
        <v>7.5</v>
      </c>
      <c r="S1437" t="str">
        <f t="shared" si="136"/>
        <v>publishing</v>
      </c>
      <c r="T1437" t="str">
        <f t="shared" si="137"/>
        <v>translations</v>
      </c>
    </row>
    <row r="1438" spans="1:20" ht="60" x14ac:dyDescent="0.25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s="12">
        <f t="shared" si="132"/>
        <v>42391.35019675926</v>
      </c>
      <c r="L1438" s="12">
        <f t="shared" si="133"/>
        <v>42421.35019675926</v>
      </c>
      <c r="M1438" t="b">
        <v>0</v>
      </c>
      <c r="N1438">
        <v>2</v>
      </c>
      <c r="O1438" t="b">
        <v>0</v>
      </c>
      <c r="P1438" t="s">
        <v>8287</v>
      </c>
      <c r="Q1438" s="5">
        <f t="shared" si="134"/>
        <v>7.7000000000000002E-3</v>
      </c>
      <c r="R1438" s="6">
        <f t="shared" si="135"/>
        <v>38.5</v>
      </c>
      <c r="S1438" t="str">
        <f t="shared" si="136"/>
        <v>publishing</v>
      </c>
      <c r="T1438" t="str">
        <f t="shared" si="137"/>
        <v>translations</v>
      </c>
    </row>
    <row r="1439" spans="1:20" ht="60" x14ac:dyDescent="0.25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s="12">
        <f t="shared" si="132"/>
        <v>41796.531701388885</v>
      </c>
      <c r="L1439" s="12">
        <f t="shared" si="133"/>
        <v>41833.207638888889</v>
      </c>
      <c r="M1439" t="b">
        <v>0</v>
      </c>
      <c r="N1439">
        <v>22</v>
      </c>
      <c r="O1439" t="b">
        <v>0</v>
      </c>
      <c r="P1439" t="s">
        <v>8287</v>
      </c>
      <c r="Q1439" s="5">
        <f t="shared" si="134"/>
        <v>0.26900000000000002</v>
      </c>
      <c r="R1439" s="6">
        <f t="shared" si="135"/>
        <v>36.68181818181818</v>
      </c>
      <c r="S1439" t="str">
        <f t="shared" si="136"/>
        <v>publishing</v>
      </c>
      <c r="T1439" t="str">
        <f t="shared" si="137"/>
        <v>translations</v>
      </c>
    </row>
    <row r="1440" spans="1:20" ht="60" x14ac:dyDescent="0.25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s="12">
        <f t="shared" si="132"/>
        <v>42457.871516203704</v>
      </c>
      <c r="L1440" s="12">
        <f t="shared" si="133"/>
        <v>42487.579861111109</v>
      </c>
      <c r="M1440" t="b">
        <v>0</v>
      </c>
      <c r="N1440">
        <v>8</v>
      </c>
      <c r="O1440" t="b">
        <v>0</v>
      </c>
      <c r="P1440" t="s">
        <v>8287</v>
      </c>
      <c r="Q1440" s="5">
        <f t="shared" si="134"/>
        <v>0.03</v>
      </c>
      <c r="R1440" s="6">
        <f t="shared" si="135"/>
        <v>75</v>
      </c>
      <c r="S1440" t="str">
        <f t="shared" si="136"/>
        <v>publishing</v>
      </c>
      <c r="T1440" t="str">
        <f t="shared" si="137"/>
        <v>translations</v>
      </c>
    </row>
    <row r="1441" spans="1:20" ht="45" x14ac:dyDescent="0.25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s="12">
        <f t="shared" si="132"/>
        <v>42040.829872685179</v>
      </c>
      <c r="L1441" s="12">
        <f t="shared" si="133"/>
        <v>42070.829872685179</v>
      </c>
      <c r="M1441" t="b">
        <v>0</v>
      </c>
      <c r="N1441">
        <v>6</v>
      </c>
      <c r="O1441" t="b">
        <v>0</v>
      </c>
      <c r="P1441" t="s">
        <v>8287</v>
      </c>
      <c r="Q1441" s="5">
        <f t="shared" si="134"/>
        <v>6.6055045871559637E-2</v>
      </c>
      <c r="R1441" s="6">
        <f t="shared" si="135"/>
        <v>30</v>
      </c>
      <c r="S1441" t="str">
        <f t="shared" si="136"/>
        <v>publishing</v>
      </c>
      <c r="T1441" t="str">
        <f t="shared" si="137"/>
        <v>translations</v>
      </c>
    </row>
    <row r="1442" spans="1:20" ht="60" x14ac:dyDescent="0.25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s="12">
        <f t="shared" si="132"/>
        <v>42486.748414351852</v>
      </c>
      <c r="L1442" s="12">
        <f t="shared" si="133"/>
        <v>42516.748414351852</v>
      </c>
      <c r="M1442" t="b">
        <v>0</v>
      </c>
      <c r="N1442">
        <v>1</v>
      </c>
      <c r="O1442" t="b">
        <v>0</v>
      </c>
      <c r="P1442" t="s">
        <v>8287</v>
      </c>
      <c r="Q1442" s="5">
        <f t="shared" si="134"/>
        <v>7.6923076923076926E-5</v>
      </c>
      <c r="R1442" s="6">
        <f t="shared" si="135"/>
        <v>1</v>
      </c>
      <c r="S1442" t="str">
        <f t="shared" si="136"/>
        <v>publishing</v>
      </c>
      <c r="T1442" t="str">
        <f t="shared" si="137"/>
        <v>translations</v>
      </c>
    </row>
    <row r="1443" spans="1:20" ht="60" x14ac:dyDescent="0.25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s="12">
        <f t="shared" si="132"/>
        <v>42198.765844907408</v>
      </c>
      <c r="L1443" s="12">
        <f t="shared" si="133"/>
        <v>42258.765844907408</v>
      </c>
      <c r="M1443" t="b">
        <v>0</v>
      </c>
      <c r="N1443">
        <v>3</v>
      </c>
      <c r="O1443" t="b">
        <v>0</v>
      </c>
      <c r="P1443" t="s">
        <v>8287</v>
      </c>
      <c r="Q1443" s="5">
        <f t="shared" si="134"/>
        <v>1.1222222222222222E-2</v>
      </c>
      <c r="R1443" s="6">
        <f t="shared" si="135"/>
        <v>673.33333333333337</v>
      </c>
      <c r="S1443" t="str">
        <f t="shared" si="136"/>
        <v>publishing</v>
      </c>
      <c r="T1443" t="str">
        <f t="shared" si="137"/>
        <v>translations</v>
      </c>
    </row>
    <row r="1444" spans="1:20" ht="60" x14ac:dyDescent="0.25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s="12">
        <f t="shared" si="132"/>
        <v>42485.64534722222</v>
      </c>
      <c r="L1444" s="12">
        <f t="shared" si="133"/>
        <v>42515.64534722222</v>
      </c>
      <c r="M1444" t="b">
        <v>0</v>
      </c>
      <c r="N1444">
        <v>0</v>
      </c>
      <c r="O1444" t="b">
        <v>0</v>
      </c>
      <c r="P1444" t="s">
        <v>8287</v>
      </c>
      <c r="Q1444" s="5">
        <f t="shared" si="134"/>
        <v>0</v>
      </c>
      <c r="R1444" s="6" t="e">
        <f t="shared" si="135"/>
        <v>#DIV/0!</v>
      </c>
      <c r="S1444" t="str">
        <f t="shared" si="136"/>
        <v>publishing</v>
      </c>
      <c r="T1444" t="str">
        <f t="shared" si="137"/>
        <v>translations</v>
      </c>
    </row>
    <row r="1445" spans="1:20" ht="60" x14ac:dyDescent="0.25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s="12">
        <f t="shared" si="132"/>
        <v>42707.926030092596</v>
      </c>
      <c r="L1445" s="12">
        <f t="shared" si="133"/>
        <v>42737.926030092596</v>
      </c>
      <c r="M1445" t="b">
        <v>0</v>
      </c>
      <c r="N1445">
        <v>0</v>
      </c>
      <c r="O1445" t="b">
        <v>0</v>
      </c>
      <c r="P1445" t="s">
        <v>8287</v>
      </c>
      <c r="Q1445" s="5">
        <f t="shared" si="134"/>
        <v>0</v>
      </c>
      <c r="R1445" s="6" t="e">
        <f t="shared" si="135"/>
        <v>#DIV/0!</v>
      </c>
      <c r="S1445" t="str">
        <f t="shared" si="136"/>
        <v>publishing</v>
      </c>
      <c r="T1445" t="str">
        <f t="shared" si="137"/>
        <v>translations</v>
      </c>
    </row>
    <row r="1446" spans="1:20" ht="45" x14ac:dyDescent="0.25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s="12">
        <f t="shared" si="132"/>
        <v>42199.873402777783</v>
      </c>
      <c r="L1446" s="12">
        <f t="shared" si="133"/>
        <v>42259.873402777783</v>
      </c>
      <c r="M1446" t="b">
        <v>0</v>
      </c>
      <c r="N1446">
        <v>0</v>
      </c>
      <c r="O1446" t="b">
        <v>0</v>
      </c>
      <c r="P1446" t="s">
        <v>8287</v>
      </c>
      <c r="Q1446" s="5">
        <f t="shared" si="134"/>
        <v>0</v>
      </c>
      <c r="R1446" s="6" t="e">
        <f t="shared" si="135"/>
        <v>#DIV/0!</v>
      </c>
      <c r="S1446" t="str">
        <f t="shared" si="136"/>
        <v>publishing</v>
      </c>
      <c r="T1446" t="str">
        <f t="shared" si="137"/>
        <v>translations</v>
      </c>
    </row>
    <row r="1447" spans="1:20" ht="60" x14ac:dyDescent="0.25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s="12">
        <f t="shared" si="132"/>
        <v>42139.542303240742</v>
      </c>
      <c r="L1447" s="12">
        <f t="shared" si="133"/>
        <v>42169.542303240742</v>
      </c>
      <c r="M1447" t="b">
        <v>0</v>
      </c>
      <c r="N1447">
        <v>0</v>
      </c>
      <c r="O1447" t="b">
        <v>0</v>
      </c>
      <c r="P1447" t="s">
        <v>8287</v>
      </c>
      <c r="Q1447" s="5">
        <f t="shared" si="134"/>
        <v>0</v>
      </c>
      <c r="R1447" s="6" t="e">
        <f t="shared" si="135"/>
        <v>#DIV/0!</v>
      </c>
      <c r="S1447" t="str">
        <f t="shared" si="136"/>
        <v>publishing</v>
      </c>
      <c r="T1447" t="str">
        <f t="shared" si="137"/>
        <v>translations</v>
      </c>
    </row>
    <row r="1448" spans="1:20" ht="60" x14ac:dyDescent="0.25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s="12">
        <f t="shared" si="132"/>
        <v>42461.447662037041</v>
      </c>
      <c r="L1448" s="12">
        <f t="shared" si="133"/>
        <v>42481.447662037041</v>
      </c>
      <c r="M1448" t="b">
        <v>0</v>
      </c>
      <c r="N1448">
        <v>0</v>
      </c>
      <c r="O1448" t="b">
        <v>0</v>
      </c>
      <c r="P1448" t="s">
        <v>8287</v>
      </c>
      <c r="Q1448" s="5">
        <f t="shared" si="134"/>
        <v>0</v>
      </c>
      <c r="R1448" s="6" t="e">
        <f t="shared" si="135"/>
        <v>#DIV/0!</v>
      </c>
      <c r="S1448" t="str">
        <f t="shared" si="136"/>
        <v>publishing</v>
      </c>
      <c r="T1448" t="str">
        <f t="shared" si="137"/>
        <v>translations</v>
      </c>
    </row>
    <row r="1449" spans="1:20" ht="30" x14ac:dyDescent="0.25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s="12">
        <f t="shared" si="132"/>
        <v>42529.730717592596</v>
      </c>
      <c r="L1449" s="12">
        <f t="shared" si="133"/>
        <v>42559.730717592596</v>
      </c>
      <c r="M1449" t="b">
        <v>0</v>
      </c>
      <c r="N1449">
        <v>3</v>
      </c>
      <c r="O1449" t="b">
        <v>0</v>
      </c>
      <c r="P1449" t="s">
        <v>8287</v>
      </c>
      <c r="Q1449" s="5">
        <f t="shared" si="134"/>
        <v>1.4999999999999999E-4</v>
      </c>
      <c r="R1449" s="6">
        <f t="shared" si="135"/>
        <v>25</v>
      </c>
      <c r="S1449" t="str">
        <f t="shared" si="136"/>
        <v>publishing</v>
      </c>
      <c r="T1449" t="str">
        <f t="shared" si="137"/>
        <v>translations</v>
      </c>
    </row>
    <row r="1450" spans="1:20" ht="60" x14ac:dyDescent="0.25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s="12">
        <f t="shared" si="132"/>
        <v>42115.936550925922</v>
      </c>
      <c r="L1450" s="12">
        <f t="shared" si="133"/>
        <v>42146.225694444445</v>
      </c>
      <c r="M1450" t="b">
        <v>0</v>
      </c>
      <c r="N1450">
        <v>0</v>
      </c>
      <c r="O1450" t="b">
        <v>0</v>
      </c>
      <c r="P1450" t="s">
        <v>8287</v>
      </c>
      <c r="Q1450" s="5">
        <f t="shared" si="134"/>
        <v>0</v>
      </c>
      <c r="R1450" s="6" t="e">
        <f t="shared" si="135"/>
        <v>#DIV/0!</v>
      </c>
      <c r="S1450" t="str">
        <f t="shared" si="136"/>
        <v>publishing</v>
      </c>
      <c r="T1450" t="str">
        <f t="shared" si="137"/>
        <v>translations</v>
      </c>
    </row>
    <row r="1451" spans="1:20" ht="60" x14ac:dyDescent="0.25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s="12">
        <f t="shared" si="132"/>
        <v>42086.811400462961</v>
      </c>
      <c r="L1451" s="12">
        <f t="shared" si="133"/>
        <v>42134.811400462961</v>
      </c>
      <c r="M1451" t="b">
        <v>0</v>
      </c>
      <c r="N1451">
        <v>0</v>
      </c>
      <c r="O1451" t="b">
        <v>0</v>
      </c>
      <c r="P1451" t="s">
        <v>8287</v>
      </c>
      <c r="Q1451" s="5">
        <f t="shared" si="134"/>
        <v>0</v>
      </c>
      <c r="R1451" s="6" t="e">
        <f t="shared" si="135"/>
        <v>#DIV/0!</v>
      </c>
      <c r="S1451" t="str">
        <f t="shared" si="136"/>
        <v>publishing</v>
      </c>
      <c r="T1451" t="str">
        <f t="shared" si="137"/>
        <v>translations</v>
      </c>
    </row>
    <row r="1452" spans="1:20" ht="60" x14ac:dyDescent="0.25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s="12">
        <f t="shared" si="132"/>
        <v>42390.171261574069</v>
      </c>
      <c r="L1452" s="12">
        <f t="shared" si="133"/>
        <v>42420.171261574069</v>
      </c>
      <c r="M1452" t="b">
        <v>0</v>
      </c>
      <c r="N1452">
        <v>1</v>
      </c>
      <c r="O1452" t="b">
        <v>0</v>
      </c>
      <c r="P1452" t="s">
        <v>8287</v>
      </c>
      <c r="Q1452" s="5">
        <f t="shared" si="134"/>
        <v>1.0000000000000001E-5</v>
      </c>
      <c r="R1452" s="6">
        <f t="shared" si="135"/>
        <v>1</v>
      </c>
      <c r="S1452" t="str">
        <f t="shared" si="136"/>
        <v>publishing</v>
      </c>
      <c r="T1452" t="str">
        <f t="shared" si="137"/>
        <v>translations</v>
      </c>
    </row>
    <row r="1453" spans="1:20" ht="45" x14ac:dyDescent="0.25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s="12">
        <f t="shared" si="132"/>
        <v>41931.959016203706</v>
      </c>
      <c r="L1453" s="12">
        <f t="shared" si="133"/>
        <v>41962.00068287037</v>
      </c>
      <c r="M1453" t="b">
        <v>0</v>
      </c>
      <c r="N1453">
        <v>2</v>
      </c>
      <c r="O1453" t="b">
        <v>0</v>
      </c>
      <c r="P1453" t="s">
        <v>8287</v>
      </c>
      <c r="Q1453" s="5">
        <f t="shared" si="134"/>
        <v>1.0554089709762533E-4</v>
      </c>
      <c r="R1453" s="6">
        <f t="shared" si="135"/>
        <v>1</v>
      </c>
      <c r="S1453" t="str">
        <f t="shared" si="136"/>
        <v>publishing</v>
      </c>
      <c r="T1453" t="str">
        <f t="shared" si="137"/>
        <v>translations</v>
      </c>
    </row>
    <row r="1454" spans="1:20" ht="45" x14ac:dyDescent="0.25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s="12">
        <f t="shared" si="132"/>
        <v>41818.703275462962</v>
      </c>
      <c r="L1454" s="12">
        <f t="shared" si="133"/>
        <v>41848.703275462962</v>
      </c>
      <c r="M1454" t="b">
        <v>0</v>
      </c>
      <c r="N1454">
        <v>0</v>
      </c>
      <c r="O1454" t="b">
        <v>0</v>
      </c>
      <c r="P1454" t="s">
        <v>8287</v>
      </c>
      <c r="Q1454" s="5">
        <f t="shared" si="134"/>
        <v>0</v>
      </c>
      <c r="R1454" s="6" t="e">
        <f t="shared" si="135"/>
        <v>#DIV/0!</v>
      </c>
      <c r="S1454" t="str">
        <f t="shared" si="136"/>
        <v>publishing</v>
      </c>
      <c r="T1454" t="str">
        <f t="shared" si="137"/>
        <v>translations</v>
      </c>
    </row>
    <row r="1455" spans="1:20" ht="60" x14ac:dyDescent="0.25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s="12">
        <f t="shared" si="132"/>
        <v>42795.696145833332</v>
      </c>
      <c r="L1455" s="12">
        <f t="shared" si="133"/>
        <v>42840.654479166667</v>
      </c>
      <c r="M1455" t="b">
        <v>0</v>
      </c>
      <c r="N1455">
        <v>0</v>
      </c>
      <c r="O1455" t="b">
        <v>0</v>
      </c>
      <c r="P1455" t="s">
        <v>8287</v>
      </c>
      <c r="Q1455" s="5">
        <f t="shared" si="134"/>
        <v>0</v>
      </c>
      <c r="R1455" s="6" t="e">
        <f t="shared" si="135"/>
        <v>#DIV/0!</v>
      </c>
      <c r="S1455" t="str">
        <f t="shared" si="136"/>
        <v>publishing</v>
      </c>
      <c r="T1455" t="str">
        <f t="shared" si="137"/>
        <v>translations</v>
      </c>
    </row>
    <row r="1456" spans="1:20" ht="60" x14ac:dyDescent="0.25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s="12">
        <f t="shared" si="132"/>
        <v>42463.866666666669</v>
      </c>
      <c r="L1456" s="12">
        <f t="shared" si="133"/>
        <v>42484.915972222225</v>
      </c>
      <c r="M1456" t="b">
        <v>0</v>
      </c>
      <c r="N1456">
        <v>1</v>
      </c>
      <c r="O1456" t="b">
        <v>0</v>
      </c>
      <c r="P1456" t="s">
        <v>8287</v>
      </c>
      <c r="Q1456" s="5">
        <f t="shared" si="134"/>
        <v>8.5714285714285719E-3</v>
      </c>
      <c r="R1456" s="6">
        <f t="shared" si="135"/>
        <v>15</v>
      </c>
      <c r="S1456" t="str">
        <f t="shared" si="136"/>
        <v>publishing</v>
      </c>
      <c r="T1456" t="str">
        <f t="shared" si="137"/>
        <v>translations</v>
      </c>
    </row>
    <row r="1457" spans="1:20" ht="60" x14ac:dyDescent="0.25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s="12">
        <f t="shared" si="132"/>
        <v>41832.672685185185</v>
      </c>
      <c r="L1457" s="12">
        <f t="shared" si="133"/>
        <v>41887.568749999999</v>
      </c>
      <c r="M1457" t="b">
        <v>0</v>
      </c>
      <c r="N1457">
        <v>7</v>
      </c>
      <c r="O1457" t="b">
        <v>0</v>
      </c>
      <c r="P1457" t="s">
        <v>8287</v>
      </c>
      <c r="Q1457" s="5">
        <f t="shared" si="134"/>
        <v>0.105</v>
      </c>
      <c r="R1457" s="6">
        <f t="shared" si="135"/>
        <v>225</v>
      </c>
      <c r="S1457" t="str">
        <f t="shared" si="136"/>
        <v>publishing</v>
      </c>
      <c r="T1457" t="str">
        <f t="shared" si="137"/>
        <v>translations</v>
      </c>
    </row>
    <row r="1458" spans="1:20" ht="30" x14ac:dyDescent="0.25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s="12">
        <f t="shared" si="132"/>
        <v>42708.668576388889</v>
      </c>
      <c r="L1458" s="12">
        <f t="shared" si="133"/>
        <v>42738.668576388889</v>
      </c>
      <c r="M1458" t="b">
        <v>0</v>
      </c>
      <c r="N1458">
        <v>3</v>
      </c>
      <c r="O1458" t="b">
        <v>0</v>
      </c>
      <c r="P1458" t="s">
        <v>8287</v>
      </c>
      <c r="Q1458" s="5">
        <f t="shared" si="134"/>
        <v>2.9000000000000001E-2</v>
      </c>
      <c r="R1458" s="6">
        <f t="shared" si="135"/>
        <v>48.333333333333336</v>
      </c>
      <c r="S1458" t="str">
        <f t="shared" si="136"/>
        <v>publishing</v>
      </c>
      <c r="T1458" t="str">
        <f t="shared" si="137"/>
        <v>translations</v>
      </c>
    </row>
    <row r="1459" spans="1:20" ht="30" x14ac:dyDescent="0.25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s="12">
        <f t="shared" si="132"/>
        <v>42289.89634259259</v>
      </c>
      <c r="L1459" s="12">
        <f t="shared" si="133"/>
        <v>42319.938009259262</v>
      </c>
      <c r="M1459" t="b">
        <v>0</v>
      </c>
      <c r="N1459">
        <v>0</v>
      </c>
      <c r="O1459" t="b">
        <v>0</v>
      </c>
      <c r="P1459" t="s">
        <v>8287</v>
      </c>
      <c r="Q1459" s="5">
        <f t="shared" si="134"/>
        <v>0</v>
      </c>
      <c r="R1459" s="6" t="e">
        <f t="shared" si="135"/>
        <v>#DIV/0!</v>
      </c>
      <c r="S1459" t="str">
        <f t="shared" si="136"/>
        <v>publishing</v>
      </c>
      <c r="T1459" t="str">
        <f t="shared" si="137"/>
        <v>translations</v>
      </c>
    </row>
    <row r="1460" spans="1:20" ht="60" x14ac:dyDescent="0.25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s="12">
        <f t="shared" si="132"/>
        <v>41831.705555555556</v>
      </c>
      <c r="L1460" s="12">
        <f t="shared" si="133"/>
        <v>41862.166666666664</v>
      </c>
      <c r="M1460" t="b">
        <v>0</v>
      </c>
      <c r="N1460">
        <v>0</v>
      </c>
      <c r="O1460" t="b">
        <v>0</v>
      </c>
      <c r="P1460" t="s">
        <v>8287</v>
      </c>
      <c r="Q1460" s="5">
        <f t="shared" si="134"/>
        <v>0</v>
      </c>
      <c r="R1460" s="6" t="e">
        <f t="shared" si="135"/>
        <v>#DIV/0!</v>
      </c>
      <c r="S1460" t="str">
        <f t="shared" si="136"/>
        <v>publishing</v>
      </c>
      <c r="T1460" t="str">
        <f t="shared" si="137"/>
        <v>translations</v>
      </c>
    </row>
    <row r="1461" spans="1:20" ht="45" x14ac:dyDescent="0.25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s="12">
        <f t="shared" si="132"/>
        <v>42312.204814814817</v>
      </c>
      <c r="L1461" s="12">
        <f t="shared" si="133"/>
        <v>42340.725694444445</v>
      </c>
      <c r="M1461" t="b">
        <v>0</v>
      </c>
      <c r="N1461">
        <v>0</v>
      </c>
      <c r="O1461" t="b">
        <v>0</v>
      </c>
      <c r="P1461" t="s">
        <v>8287</v>
      </c>
      <c r="Q1461" s="5">
        <f t="shared" si="134"/>
        <v>0</v>
      </c>
      <c r="R1461" s="6" t="e">
        <f t="shared" si="135"/>
        <v>#DIV/0!</v>
      </c>
      <c r="S1461" t="str">
        <f t="shared" si="136"/>
        <v>publishing</v>
      </c>
      <c r="T1461" t="str">
        <f t="shared" si="137"/>
        <v>translations</v>
      </c>
    </row>
    <row r="1462" spans="1:20" ht="45" x14ac:dyDescent="0.25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s="12">
        <f t="shared" si="132"/>
        <v>41915.896967592591</v>
      </c>
      <c r="L1462" s="12">
        <f t="shared" si="133"/>
        <v>41973.989583333328</v>
      </c>
      <c r="M1462" t="b">
        <v>0</v>
      </c>
      <c r="N1462">
        <v>0</v>
      </c>
      <c r="O1462" t="b">
        <v>0</v>
      </c>
      <c r="P1462" t="s">
        <v>8287</v>
      </c>
      <c r="Q1462" s="5">
        <f t="shared" si="134"/>
        <v>0</v>
      </c>
      <c r="R1462" s="6" t="e">
        <f t="shared" si="135"/>
        <v>#DIV/0!</v>
      </c>
      <c r="S1462" t="str">
        <f t="shared" si="136"/>
        <v>publishing</v>
      </c>
      <c r="T1462" t="str">
        <f t="shared" si="137"/>
        <v>translations</v>
      </c>
    </row>
    <row r="1463" spans="1:20" ht="30" x14ac:dyDescent="0.25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s="12">
        <f t="shared" si="132"/>
        <v>41899.645300925928</v>
      </c>
      <c r="L1463" s="12">
        <f t="shared" si="133"/>
        <v>41933</v>
      </c>
      <c r="M1463" t="b">
        <v>1</v>
      </c>
      <c r="N1463">
        <v>340</v>
      </c>
      <c r="O1463" t="b">
        <v>1</v>
      </c>
      <c r="P1463" t="s">
        <v>8288</v>
      </c>
      <c r="Q1463" s="5">
        <f t="shared" si="134"/>
        <v>1.012446</v>
      </c>
      <c r="R1463" s="6">
        <f t="shared" si="135"/>
        <v>44.66673529411765</v>
      </c>
      <c r="S1463" t="str">
        <f t="shared" si="136"/>
        <v>publishing</v>
      </c>
      <c r="T1463" t="str">
        <f t="shared" si="137"/>
        <v>radio &amp; podcasts</v>
      </c>
    </row>
    <row r="1464" spans="1:20" ht="30" x14ac:dyDescent="0.25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s="12">
        <f t="shared" si="132"/>
        <v>41344.662858796299</v>
      </c>
      <c r="L1464" s="12">
        <f t="shared" si="133"/>
        <v>41374.662858796299</v>
      </c>
      <c r="M1464" t="b">
        <v>1</v>
      </c>
      <c r="N1464">
        <v>150</v>
      </c>
      <c r="O1464" t="b">
        <v>1</v>
      </c>
      <c r="P1464" t="s">
        <v>8288</v>
      </c>
      <c r="Q1464" s="5">
        <f t="shared" si="134"/>
        <v>1.085175</v>
      </c>
      <c r="R1464" s="6">
        <f t="shared" si="135"/>
        <v>28.937999999999999</v>
      </c>
      <c r="S1464" t="str">
        <f t="shared" si="136"/>
        <v>publishing</v>
      </c>
      <c r="T1464" t="str">
        <f t="shared" si="137"/>
        <v>radio &amp; podcasts</v>
      </c>
    </row>
    <row r="1465" spans="1:20" ht="60" x14ac:dyDescent="0.25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s="12">
        <f t="shared" si="132"/>
        <v>41326.911319444444</v>
      </c>
      <c r="L1465" s="12">
        <f t="shared" si="133"/>
        <v>41371.869652777779</v>
      </c>
      <c r="M1465" t="b">
        <v>1</v>
      </c>
      <c r="N1465">
        <v>25</v>
      </c>
      <c r="O1465" t="b">
        <v>1</v>
      </c>
      <c r="P1465" t="s">
        <v>8288</v>
      </c>
      <c r="Q1465" s="5">
        <f t="shared" si="134"/>
        <v>1.4766666666666666</v>
      </c>
      <c r="R1465" s="6">
        <f t="shared" si="135"/>
        <v>35.44</v>
      </c>
      <c r="S1465" t="str">
        <f t="shared" si="136"/>
        <v>publishing</v>
      </c>
      <c r="T1465" t="str">
        <f t="shared" si="137"/>
        <v>radio &amp; podcasts</v>
      </c>
    </row>
    <row r="1466" spans="1:20" x14ac:dyDescent="0.25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s="12">
        <f t="shared" si="132"/>
        <v>41291.661550925928</v>
      </c>
      <c r="L1466" s="12">
        <f t="shared" si="133"/>
        <v>41321.661550925928</v>
      </c>
      <c r="M1466" t="b">
        <v>1</v>
      </c>
      <c r="N1466">
        <v>234</v>
      </c>
      <c r="O1466" t="b">
        <v>1</v>
      </c>
      <c r="P1466" t="s">
        <v>8288</v>
      </c>
      <c r="Q1466" s="5">
        <f t="shared" si="134"/>
        <v>1.6319999999999999</v>
      </c>
      <c r="R1466" s="6">
        <f t="shared" si="135"/>
        <v>34.871794871794869</v>
      </c>
      <c r="S1466" t="str">
        <f t="shared" si="136"/>
        <v>publishing</v>
      </c>
      <c r="T1466" t="str">
        <f t="shared" si="137"/>
        <v>radio &amp; podcasts</v>
      </c>
    </row>
    <row r="1467" spans="1:20" ht="60" x14ac:dyDescent="0.25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s="12">
        <f t="shared" si="132"/>
        <v>40959.734398148146</v>
      </c>
      <c r="L1467" s="12">
        <f t="shared" si="133"/>
        <v>40990.125</v>
      </c>
      <c r="M1467" t="b">
        <v>1</v>
      </c>
      <c r="N1467">
        <v>2602</v>
      </c>
      <c r="O1467" t="b">
        <v>1</v>
      </c>
      <c r="P1467" t="s">
        <v>8288</v>
      </c>
      <c r="Q1467" s="5">
        <f t="shared" si="134"/>
        <v>4.5641449999999999</v>
      </c>
      <c r="R1467" s="6">
        <f t="shared" si="135"/>
        <v>52.622732513451197</v>
      </c>
      <c r="S1467" t="str">
        <f t="shared" si="136"/>
        <v>publishing</v>
      </c>
      <c r="T1467" t="str">
        <f t="shared" si="137"/>
        <v>radio &amp; podcasts</v>
      </c>
    </row>
    <row r="1468" spans="1:20" ht="60" x14ac:dyDescent="0.25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s="12">
        <f t="shared" si="132"/>
        <v>42340.172060185185</v>
      </c>
      <c r="L1468" s="12">
        <f t="shared" si="133"/>
        <v>42381.208333333328</v>
      </c>
      <c r="M1468" t="b">
        <v>1</v>
      </c>
      <c r="N1468">
        <v>248</v>
      </c>
      <c r="O1468" t="b">
        <v>1</v>
      </c>
      <c r="P1468" t="s">
        <v>8288</v>
      </c>
      <c r="Q1468" s="5">
        <f t="shared" si="134"/>
        <v>1.0787731249999999</v>
      </c>
      <c r="R1468" s="6">
        <f t="shared" si="135"/>
        <v>69.598266129032254</v>
      </c>
      <c r="S1468" t="str">
        <f t="shared" si="136"/>
        <v>publishing</v>
      </c>
      <c r="T1468" t="str">
        <f t="shared" si="137"/>
        <v>radio &amp; podcasts</v>
      </c>
    </row>
    <row r="1469" spans="1:20" ht="30" x14ac:dyDescent="0.25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s="12">
        <f t="shared" si="132"/>
        <v>40933.80190972222</v>
      </c>
      <c r="L1469" s="12">
        <f t="shared" si="133"/>
        <v>40993.760243055556</v>
      </c>
      <c r="M1469" t="b">
        <v>1</v>
      </c>
      <c r="N1469">
        <v>600</v>
      </c>
      <c r="O1469" t="b">
        <v>1</v>
      </c>
      <c r="P1469" t="s">
        <v>8288</v>
      </c>
      <c r="Q1469" s="5">
        <f t="shared" si="134"/>
        <v>1.1508</v>
      </c>
      <c r="R1469" s="6">
        <f t="shared" si="135"/>
        <v>76.72</v>
      </c>
      <c r="S1469" t="str">
        <f t="shared" si="136"/>
        <v>publishing</v>
      </c>
      <c r="T1469" t="str">
        <f t="shared" si="137"/>
        <v>radio &amp; podcasts</v>
      </c>
    </row>
    <row r="1470" spans="1:20" ht="60" x14ac:dyDescent="0.25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s="12">
        <f t="shared" si="132"/>
        <v>40646.014456018522</v>
      </c>
      <c r="L1470" s="12">
        <f t="shared" si="133"/>
        <v>40706.014456018522</v>
      </c>
      <c r="M1470" t="b">
        <v>1</v>
      </c>
      <c r="N1470">
        <v>293</v>
      </c>
      <c r="O1470" t="b">
        <v>1</v>
      </c>
      <c r="P1470" t="s">
        <v>8288</v>
      </c>
      <c r="Q1470" s="5">
        <f t="shared" si="134"/>
        <v>1.0236842105263158</v>
      </c>
      <c r="R1470" s="6">
        <f t="shared" si="135"/>
        <v>33.191126279863482</v>
      </c>
      <c r="S1470" t="str">
        <f t="shared" si="136"/>
        <v>publishing</v>
      </c>
      <c r="T1470" t="str">
        <f t="shared" si="137"/>
        <v>radio &amp; podcasts</v>
      </c>
    </row>
    <row r="1471" spans="1:20" ht="45" x14ac:dyDescent="0.25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s="12">
        <f t="shared" si="132"/>
        <v>41290.598483796297</v>
      </c>
      <c r="L1471" s="12">
        <f t="shared" si="133"/>
        <v>41320.598483796297</v>
      </c>
      <c r="M1471" t="b">
        <v>1</v>
      </c>
      <c r="N1471">
        <v>321</v>
      </c>
      <c r="O1471" t="b">
        <v>1</v>
      </c>
      <c r="P1471" t="s">
        <v>8288</v>
      </c>
      <c r="Q1471" s="5">
        <f t="shared" si="134"/>
        <v>1.0842485875706214</v>
      </c>
      <c r="R1471" s="6">
        <f t="shared" si="135"/>
        <v>149.46417445482865</v>
      </c>
      <c r="S1471" t="str">
        <f t="shared" si="136"/>
        <v>publishing</v>
      </c>
      <c r="T1471" t="str">
        <f t="shared" si="137"/>
        <v>radio &amp; podcasts</v>
      </c>
    </row>
    <row r="1472" spans="1:20" ht="60" x14ac:dyDescent="0.25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s="12">
        <f t="shared" si="132"/>
        <v>41250.827118055553</v>
      </c>
      <c r="L1472" s="12">
        <f t="shared" si="133"/>
        <v>41271.827118055553</v>
      </c>
      <c r="M1472" t="b">
        <v>1</v>
      </c>
      <c r="N1472">
        <v>81</v>
      </c>
      <c r="O1472" t="b">
        <v>1</v>
      </c>
      <c r="P1472" t="s">
        <v>8288</v>
      </c>
      <c r="Q1472" s="5">
        <f t="shared" si="134"/>
        <v>1.2513333333333334</v>
      </c>
      <c r="R1472" s="6">
        <f t="shared" si="135"/>
        <v>23.172839506172838</v>
      </c>
      <c r="S1472" t="str">
        <f t="shared" si="136"/>
        <v>publishing</v>
      </c>
      <c r="T1472" t="str">
        <f t="shared" si="137"/>
        <v>radio &amp; podcasts</v>
      </c>
    </row>
    <row r="1473" spans="1:20" ht="60" x14ac:dyDescent="0.25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s="12">
        <f t="shared" si="132"/>
        <v>42073.957569444443</v>
      </c>
      <c r="L1473" s="12">
        <f t="shared" si="133"/>
        <v>42103.957569444443</v>
      </c>
      <c r="M1473" t="b">
        <v>1</v>
      </c>
      <c r="N1473">
        <v>343</v>
      </c>
      <c r="O1473" t="b">
        <v>1</v>
      </c>
      <c r="P1473" t="s">
        <v>8288</v>
      </c>
      <c r="Q1473" s="5">
        <f t="shared" si="134"/>
        <v>1.03840625</v>
      </c>
      <c r="R1473" s="6">
        <f t="shared" si="135"/>
        <v>96.877551020408163</v>
      </c>
      <c r="S1473" t="str">
        <f t="shared" si="136"/>
        <v>publishing</v>
      </c>
      <c r="T1473" t="str">
        <f t="shared" si="137"/>
        <v>radio &amp; podcasts</v>
      </c>
    </row>
    <row r="1474" spans="1:20" ht="60" x14ac:dyDescent="0.25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s="12">
        <f t="shared" ref="K1474:K1537" si="138">(((J1474/60)/60)/24)+DATE(1970,1,1)</f>
        <v>41533.542858796296</v>
      </c>
      <c r="L1474" s="12">
        <f t="shared" ref="L1474:L1537" si="139">(((I1474/60)/60)/24)+DATE(1970,1,1)</f>
        <v>41563.542858796296</v>
      </c>
      <c r="M1474" t="b">
        <v>1</v>
      </c>
      <c r="N1474">
        <v>336</v>
      </c>
      <c r="O1474" t="b">
        <v>1</v>
      </c>
      <c r="P1474" t="s">
        <v>8288</v>
      </c>
      <c r="Q1474" s="5">
        <f t="shared" ref="Q1474:Q1537" si="140">E1474/D1474</f>
        <v>1.3870400000000001</v>
      </c>
      <c r="R1474" s="6">
        <f t="shared" ref="R1474:R1537" si="141">E1474/N1474</f>
        <v>103.20238095238095</v>
      </c>
      <c r="S1474" t="str">
        <f t="shared" ref="S1474:S1537" si="142">LEFT(P1474,FIND("/",P1474,1)-1)</f>
        <v>publishing</v>
      </c>
      <c r="T1474" t="str">
        <f t="shared" ref="T1474:T1537" si="143">MID(P1474,FIND("/",P1474,1)+1,LEN(P1473))</f>
        <v>radio &amp; podcasts</v>
      </c>
    </row>
    <row r="1475" spans="1:20" x14ac:dyDescent="0.25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s="12">
        <f t="shared" si="138"/>
        <v>40939.979618055557</v>
      </c>
      <c r="L1475" s="12">
        <f t="shared" si="139"/>
        <v>40969.979618055557</v>
      </c>
      <c r="M1475" t="b">
        <v>1</v>
      </c>
      <c r="N1475">
        <v>47</v>
      </c>
      <c r="O1475" t="b">
        <v>1</v>
      </c>
      <c r="P1475" t="s">
        <v>8288</v>
      </c>
      <c r="Q1475" s="5">
        <f t="shared" si="140"/>
        <v>1.20516</v>
      </c>
      <c r="R1475" s="6">
        <f t="shared" si="141"/>
        <v>38.462553191489363</v>
      </c>
      <c r="S1475" t="str">
        <f t="shared" si="142"/>
        <v>publishing</v>
      </c>
      <c r="T1475" t="str">
        <f t="shared" si="143"/>
        <v>radio &amp; podcasts</v>
      </c>
    </row>
    <row r="1476" spans="1:20" ht="60" x14ac:dyDescent="0.25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s="12">
        <f t="shared" si="138"/>
        <v>41500.727916666663</v>
      </c>
      <c r="L1476" s="12">
        <f t="shared" si="139"/>
        <v>41530.727916666663</v>
      </c>
      <c r="M1476" t="b">
        <v>1</v>
      </c>
      <c r="N1476">
        <v>76</v>
      </c>
      <c r="O1476" t="b">
        <v>1</v>
      </c>
      <c r="P1476" t="s">
        <v>8288</v>
      </c>
      <c r="Q1476" s="5">
        <f t="shared" si="140"/>
        <v>1.1226666666666667</v>
      </c>
      <c r="R1476" s="6">
        <f t="shared" si="141"/>
        <v>44.315789473684212</v>
      </c>
      <c r="S1476" t="str">
        <f t="shared" si="142"/>
        <v>publishing</v>
      </c>
      <c r="T1476" t="str">
        <f t="shared" si="143"/>
        <v>radio &amp; podcasts</v>
      </c>
    </row>
    <row r="1477" spans="1:20" ht="45" x14ac:dyDescent="0.25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s="12">
        <f t="shared" si="138"/>
        <v>41960.722951388889</v>
      </c>
      <c r="L1477" s="12">
        <f t="shared" si="139"/>
        <v>41993.207638888889</v>
      </c>
      <c r="M1477" t="b">
        <v>1</v>
      </c>
      <c r="N1477">
        <v>441</v>
      </c>
      <c r="O1477" t="b">
        <v>1</v>
      </c>
      <c r="P1477" t="s">
        <v>8288</v>
      </c>
      <c r="Q1477" s="5">
        <f t="shared" si="140"/>
        <v>1.8866966666666667</v>
      </c>
      <c r="R1477" s="6">
        <f t="shared" si="141"/>
        <v>64.173356009070289</v>
      </c>
      <c r="S1477" t="str">
        <f t="shared" si="142"/>
        <v>publishing</v>
      </c>
      <c r="T1477" t="str">
        <f t="shared" si="143"/>
        <v>radio &amp; podcasts</v>
      </c>
    </row>
    <row r="1478" spans="1:20" ht="45" x14ac:dyDescent="0.25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s="12">
        <f t="shared" si="138"/>
        <v>40766.041921296295</v>
      </c>
      <c r="L1478" s="12">
        <f t="shared" si="139"/>
        <v>40796.041921296295</v>
      </c>
      <c r="M1478" t="b">
        <v>1</v>
      </c>
      <c r="N1478">
        <v>916</v>
      </c>
      <c r="O1478" t="b">
        <v>1</v>
      </c>
      <c r="P1478" t="s">
        <v>8288</v>
      </c>
      <c r="Q1478" s="5">
        <f t="shared" si="140"/>
        <v>6.6155466666666669</v>
      </c>
      <c r="R1478" s="6">
        <f t="shared" si="141"/>
        <v>43.333275109170302</v>
      </c>
      <c r="S1478" t="str">
        <f t="shared" si="142"/>
        <v>publishing</v>
      </c>
      <c r="T1478" t="str">
        <f t="shared" si="143"/>
        <v>radio &amp; podcasts</v>
      </c>
    </row>
    <row r="1479" spans="1:20" ht="60" x14ac:dyDescent="0.25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s="12">
        <f t="shared" si="138"/>
        <v>40840.615787037037</v>
      </c>
      <c r="L1479" s="12">
        <f t="shared" si="139"/>
        <v>40900.125</v>
      </c>
      <c r="M1479" t="b">
        <v>1</v>
      </c>
      <c r="N1479">
        <v>369</v>
      </c>
      <c r="O1479" t="b">
        <v>1</v>
      </c>
      <c r="P1479" t="s">
        <v>8288</v>
      </c>
      <c r="Q1479" s="5">
        <f t="shared" si="140"/>
        <v>1.1131</v>
      </c>
      <c r="R1479" s="6">
        <f t="shared" si="141"/>
        <v>90.495934959349597</v>
      </c>
      <c r="S1479" t="str">
        <f t="shared" si="142"/>
        <v>publishing</v>
      </c>
      <c r="T1479" t="str">
        <f t="shared" si="143"/>
        <v>radio &amp; podcasts</v>
      </c>
    </row>
    <row r="1480" spans="1:20" ht="60" x14ac:dyDescent="0.25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s="12">
        <f t="shared" si="138"/>
        <v>41394.871678240743</v>
      </c>
      <c r="L1480" s="12">
        <f t="shared" si="139"/>
        <v>41408.871678240743</v>
      </c>
      <c r="M1480" t="b">
        <v>1</v>
      </c>
      <c r="N1480">
        <v>20242</v>
      </c>
      <c r="O1480" t="b">
        <v>1</v>
      </c>
      <c r="P1480" t="s">
        <v>8288</v>
      </c>
      <c r="Q1480" s="5">
        <f t="shared" si="140"/>
        <v>11.8161422</v>
      </c>
      <c r="R1480" s="6">
        <f t="shared" si="141"/>
        <v>29.187190495010373</v>
      </c>
      <c r="S1480" t="str">
        <f t="shared" si="142"/>
        <v>publishing</v>
      </c>
      <c r="T1480" t="str">
        <f t="shared" si="143"/>
        <v>radio &amp; podcasts</v>
      </c>
    </row>
    <row r="1481" spans="1:20" ht="60" x14ac:dyDescent="0.25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s="12">
        <f t="shared" si="138"/>
        <v>41754.745243055557</v>
      </c>
      <c r="L1481" s="12">
        <f t="shared" si="139"/>
        <v>41769.165972222225</v>
      </c>
      <c r="M1481" t="b">
        <v>1</v>
      </c>
      <c r="N1481">
        <v>71</v>
      </c>
      <c r="O1481" t="b">
        <v>1</v>
      </c>
      <c r="P1481" t="s">
        <v>8288</v>
      </c>
      <c r="Q1481" s="5">
        <f t="shared" si="140"/>
        <v>1.37375</v>
      </c>
      <c r="R1481" s="6">
        <f t="shared" si="141"/>
        <v>30.95774647887324</v>
      </c>
      <c r="S1481" t="str">
        <f t="shared" si="142"/>
        <v>publishing</v>
      </c>
      <c r="T1481" t="str">
        <f t="shared" si="143"/>
        <v>radio &amp; podcasts</v>
      </c>
    </row>
    <row r="1482" spans="1:20" ht="60" x14ac:dyDescent="0.25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s="12">
        <f t="shared" si="138"/>
        <v>41464.934016203704</v>
      </c>
      <c r="L1482" s="12">
        <f t="shared" si="139"/>
        <v>41481.708333333336</v>
      </c>
      <c r="M1482" t="b">
        <v>1</v>
      </c>
      <c r="N1482">
        <v>635</v>
      </c>
      <c r="O1482" t="b">
        <v>1</v>
      </c>
      <c r="P1482" t="s">
        <v>8288</v>
      </c>
      <c r="Q1482" s="5">
        <f t="shared" si="140"/>
        <v>1.170404</v>
      </c>
      <c r="R1482" s="6">
        <f t="shared" si="141"/>
        <v>92.157795275590544</v>
      </c>
      <c r="S1482" t="str">
        <f t="shared" si="142"/>
        <v>publishing</v>
      </c>
      <c r="T1482" t="str">
        <f t="shared" si="143"/>
        <v>radio &amp; podcasts</v>
      </c>
    </row>
    <row r="1483" spans="1:20" ht="60" x14ac:dyDescent="0.25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s="12">
        <f t="shared" si="138"/>
        <v>41550.922974537039</v>
      </c>
      <c r="L1483" s="12">
        <f t="shared" si="139"/>
        <v>41580.922974537039</v>
      </c>
      <c r="M1483" t="b">
        <v>0</v>
      </c>
      <c r="N1483">
        <v>6</v>
      </c>
      <c r="O1483" t="b">
        <v>0</v>
      </c>
      <c r="P1483" t="s">
        <v>8275</v>
      </c>
      <c r="Q1483" s="5">
        <f t="shared" si="140"/>
        <v>2.1000000000000001E-2</v>
      </c>
      <c r="R1483" s="6">
        <f t="shared" si="141"/>
        <v>17.5</v>
      </c>
      <c r="S1483" t="str">
        <f t="shared" si="142"/>
        <v>publishing</v>
      </c>
      <c r="T1483" t="str">
        <f t="shared" si="143"/>
        <v>fiction</v>
      </c>
    </row>
    <row r="1484" spans="1:20" ht="45" x14ac:dyDescent="0.25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s="12">
        <f t="shared" si="138"/>
        <v>41136.85805555556</v>
      </c>
      <c r="L1484" s="12">
        <f t="shared" si="139"/>
        <v>41159.32708333333</v>
      </c>
      <c r="M1484" t="b">
        <v>0</v>
      </c>
      <c r="N1484">
        <v>1</v>
      </c>
      <c r="O1484" t="b">
        <v>0</v>
      </c>
      <c r="P1484" t="s">
        <v>8275</v>
      </c>
      <c r="Q1484" s="5">
        <f t="shared" si="140"/>
        <v>1E-3</v>
      </c>
      <c r="R1484" s="6">
        <f t="shared" si="141"/>
        <v>5</v>
      </c>
      <c r="S1484" t="str">
        <f t="shared" si="142"/>
        <v>publishing</v>
      </c>
      <c r="T1484" t="str">
        <f t="shared" si="143"/>
        <v>fiction</v>
      </c>
    </row>
    <row r="1485" spans="1:20" ht="60" x14ac:dyDescent="0.25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s="12">
        <f t="shared" si="138"/>
        <v>42548.192997685182</v>
      </c>
      <c r="L1485" s="12">
        <f t="shared" si="139"/>
        <v>42573.192997685182</v>
      </c>
      <c r="M1485" t="b">
        <v>0</v>
      </c>
      <c r="N1485">
        <v>2</v>
      </c>
      <c r="O1485" t="b">
        <v>0</v>
      </c>
      <c r="P1485" t="s">
        <v>8275</v>
      </c>
      <c r="Q1485" s="5">
        <f t="shared" si="140"/>
        <v>7.1428571428571426E-3</v>
      </c>
      <c r="R1485" s="6">
        <f t="shared" si="141"/>
        <v>25</v>
      </c>
      <c r="S1485" t="str">
        <f t="shared" si="142"/>
        <v>publishing</v>
      </c>
      <c r="T1485" t="str">
        <f t="shared" si="143"/>
        <v>fiction</v>
      </c>
    </row>
    <row r="1486" spans="1:20" x14ac:dyDescent="0.25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s="12">
        <f t="shared" si="138"/>
        <v>41053.200960648144</v>
      </c>
      <c r="L1486" s="12">
        <f t="shared" si="139"/>
        <v>41111.618750000001</v>
      </c>
      <c r="M1486" t="b">
        <v>0</v>
      </c>
      <c r="N1486">
        <v>0</v>
      </c>
      <c r="O1486" t="b">
        <v>0</v>
      </c>
      <c r="P1486" t="s">
        <v>8275</v>
      </c>
      <c r="Q1486" s="5">
        <f t="shared" si="140"/>
        <v>0</v>
      </c>
      <c r="R1486" s="6" t="e">
        <f t="shared" si="141"/>
        <v>#DIV/0!</v>
      </c>
      <c r="S1486" t="str">
        <f t="shared" si="142"/>
        <v>publishing</v>
      </c>
      <c r="T1486" t="str">
        <f t="shared" si="143"/>
        <v>fiction</v>
      </c>
    </row>
    <row r="1487" spans="1:20" ht="60" x14ac:dyDescent="0.25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s="12">
        <f t="shared" si="138"/>
        <v>42130.795983796299</v>
      </c>
      <c r="L1487" s="12">
        <f t="shared" si="139"/>
        <v>42175.795983796299</v>
      </c>
      <c r="M1487" t="b">
        <v>0</v>
      </c>
      <c r="N1487">
        <v>3</v>
      </c>
      <c r="O1487" t="b">
        <v>0</v>
      </c>
      <c r="P1487" t="s">
        <v>8275</v>
      </c>
      <c r="Q1487" s="5">
        <f t="shared" si="140"/>
        <v>2.2388059701492536E-2</v>
      </c>
      <c r="R1487" s="6">
        <f t="shared" si="141"/>
        <v>50</v>
      </c>
      <c r="S1487" t="str">
        <f t="shared" si="142"/>
        <v>publishing</v>
      </c>
      <c r="T1487" t="str">
        <f t="shared" si="143"/>
        <v>fiction</v>
      </c>
    </row>
    <row r="1488" spans="1:20" ht="60" x14ac:dyDescent="0.25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s="12">
        <f t="shared" si="138"/>
        <v>42032.168530092589</v>
      </c>
      <c r="L1488" s="12">
        <f t="shared" si="139"/>
        <v>42062.168530092589</v>
      </c>
      <c r="M1488" t="b">
        <v>0</v>
      </c>
      <c r="N1488">
        <v>3</v>
      </c>
      <c r="O1488" t="b">
        <v>0</v>
      </c>
      <c r="P1488" t="s">
        <v>8275</v>
      </c>
      <c r="Q1488" s="5">
        <f t="shared" si="140"/>
        <v>2.3999999999999998E-3</v>
      </c>
      <c r="R1488" s="6">
        <f t="shared" si="141"/>
        <v>16</v>
      </c>
      <c r="S1488" t="str">
        <f t="shared" si="142"/>
        <v>publishing</v>
      </c>
      <c r="T1488" t="str">
        <f t="shared" si="143"/>
        <v>fiction</v>
      </c>
    </row>
    <row r="1489" spans="1:20" ht="45" x14ac:dyDescent="0.25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s="12">
        <f t="shared" si="138"/>
        <v>42554.917488425926</v>
      </c>
      <c r="L1489" s="12">
        <f t="shared" si="139"/>
        <v>42584.917488425926</v>
      </c>
      <c r="M1489" t="b">
        <v>0</v>
      </c>
      <c r="N1489">
        <v>0</v>
      </c>
      <c r="O1489" t="b">
        <v>0</v>
      </c>
      <c r="P1489" t="s">
        <v>8275</v>
      </c>
      <c r="Q1489" s="5">
        <f t="shared" si="140"/>
        <v>0</v>
      </c>
      <c r="R1489" s="6" t="e">
        <f t="shared" si="141"/>
        <v>#DIV/0!</v>
      </c>
      <c r="S1489" t="str">
        <f t="shared" si="142"/>
        <v>publishing</v>
      </c>
      <c r="T1489" t="str">
        <f t="shared" si="143"/>
        <v>fiction</v>
      </c>
    </row>
    <row r="1490" spans="1:20" ht="45" x14ac:dyDescent="0.25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s="12">
        <f t="shared" si="138"/>
        <v>41614.563194444447</v>
      </c>
      <c r="L1490" s="12">
        <f t="shared" si="139"/>
        <v>41644.563194444447</v>
      </c>
      <c r="M1490" t="b">
        <v>0</v>
      </c>
      <c r="N1490">
        <v>6</v>
      </c>
      <c r="O1490" t="b">
        <v>0</v>
      </c>
      <c r="P1490" t="s">
        <v>8275</v>
      </c>
      <c r="Q1490" s="5">
        <f t="shared" si="140"/>
        <v>2.4E-2</v>
      </c>
      <c r="R1490" s="6">
        <f t="shared" si="141"/>
        <v>60</v>
      </c>
      <c r="S1490" t="str">
        <f t="shared" si="142"/>
        <v>publishing</v>
      </c>
      <c r="T1490" t="str">
        <f t="shared" si="143"/>
        <v>fiction</v>
      </c>
    </row>
    <row r="1491" spans="1:20" ht="45" x14ac:dyDescent="0.25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s="12">
        <f t="shared" si="138"/>
        <v>41198.611712962964</v>
      </c>
      <c r="L1491" s="12">
        <f t="shared" si="139"/>
        <v>41228.653379629628</v>
      </c>
      <c r="M1491" t="b">
        <v>0</v>
      </c>
      <c r="N1491">
        <v>0</v>
      </c>
      <c r="O1491" t="b">
        <v>0</v>
      </c>
      <c r="P1491" t="s">
        <v>8275</v>
      </c>
      <c r="Q1491" s="5">
        <f t="shared" si="140"/>
        <v>0</v>
      </c>
      <c r="R1491" s="6" t="e">
        <f t="shared" si="141"/>
        <v>#DIV/0!</v>
      </c>
      <c r="S1491" t="str">
        <f t="shared" si="142"/>
        <v>publishing</v>
      </c>
      <c r="T1491" t="str">
        <f t="shared" si="143"/>
        <v>fiction</v>
      </c>
    </row>
    <row r="1492" spans="1:20" ht="45" x14ac:dyDescent="0.25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s="12">
        <f t="shared" si="138"/>
        <v>41520.561041666668</v>
      </c>
      <c r="L1492" s="12">
        <f t="shared" si="139"/>
        <v>41549.561041666668</v>
      </c>
      <c r="M1492" t="b">
        <v>0</v>
      </c>
      <c r="N1492">
        <v>19</v>
      </c>
      <c r="O1492" t="b">
        <v>0</v>
      </c>
      <c r="P1492" t="s">
        <v>8275</v>
      </c>
      <c r="Q1492" s="5">
        <f t="shared" si="140"/>
        <v>0.30862068965517242</v>
      </c>
      <c r="R1492" s="6">
        <f t="shared" si="141"/>
        <v>47.10526315789474</v>
      </c>
      <c r="S1492" t="str">
        <f t="shared" si="142"/>
        <v>publishing</v>
      </c>
      <c r="T1492" t="str">
        <f t="shared" si="143"/>
        <v>fiction</v>
      </c>
    </row>
    <row r="1493" spans="1:20" ht="45" x14ac:dyDescent="0.25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s="12">
        <f t="shared" si="138"/>
        <v>41991.713460648149</v>
      </c>
      <c r="L1493" s="12">
        <f t="shared" si="139"/>
        <v>42050.651388888888</v>
      </c>
      <c r="M1493" t="b">
        <v>0</v>
      </c>
      <c r="N1493">
        <v>1</v>
      </c>
      <c r="O1493" t="b">
        <v>0</v>
      </c>
      <c r="P1493" t="s">
        <v>8275</v>
      </c>
      <c r="Q1493" s="5">
        <f t="shared" si="140"/>
        <v>8.3333333333333329E-2</v>
      </c>
      <c r="R1493" s="6">
        <f t="shared" si="141"/>
        <v>100</v>
      </c>
      <c r="S1493" t="str">
        <f t="shared" si="142"/>
        <v>publishing</v>
      </c>
      <c r="T1493" t="str">
        <f t="shared" si="143"/>
        <v>fiction</v>
      </c>
    </row>
    <row r="1494" spans="1:20" ht="60" x14ac:dyDescent="0.25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s="12">
        <f t="shared" si="138"/>
        <v>40682.884791666671</v>
      </c>
      <c r="L1494" s="12">
        <f t="shared" si="139"/>
        <v>40712.884791666671</v>
      </c>
      <c r="M1494" t="b">
        <v>0</v>
      </c>
      <c r="N1494">
        <v>2</v>
      </c>
      <c r="O1494" t="b">
        <v>0</v>
      </c>
      <c r="P1494" t="s">
        <v>8275</v>
      </c>
      <c r="Q1494" s="5">
        <f t="shared" si="140"/>
        <v>7.4999999999999997E-3</v>
      </c>
      <c r="R1494" s="6">
        <f t="shared" si="141"/>
        <v>15</v>
      </c>
      <c r="S1494" t="str">
        <f t="shared" si="142"/>
        <v>publishing</v>
      </c>
      <c r="T1494" t="str">
        <f t="shared" si="143"/>
        <v>fiction</v>
      </c>
    </row>
    <row r="1495" spans="1:20" ht="45" x14ac:dyDescent="0.25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s="12">
        <f t="shared" si="138"/>
        <v>41411.866608796299</v>
      </c>
      <c r="L1495" s="12">
        <f t="shared" si="139"/>
        <v>41441.866608796299</v>
      </c>
      <c r="M1495" t="b">
        <v>0</v>
      </c>
      <c r="N1495">
        <v>0</v>
      </c>
      <c r="O1495" t="b">
        <v>0</v>
      </c>
      <c r="P1495" t="s">
        <v>8275</v>
      </c>
      <c r="Q1495" s="5">
        <f t="shared" si="140"/>
        <v>0</v>
      </c>
      <c r="R1495" s="6" t="e">
        <f t="shared" si="141"/>
        <v>#DIV/0!</v>
      </c>
      <c r="S1495" t="str">
        <f t="shared" si="142"/>
        <v>publishing</v>
      </c>
      <c r="T1495" t="str">
        <f t="shared" si="143"/>
        <v>fiction</v>
      </c>
    </row>
    <row r="1496" spans="1:20" ht="60" x14ac:dyDescent="0.25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s="12">
        <f t="shared" si="138"/>
        <v>42067.722372685181</v>
      </c>
      <c r="L1496" s="12">
        <f t="shared" si="139"/>
        <v>42097.651388888888</v>
      </c>
      <c r="M1496" t="b">
        <v>0</v>
      </c>
      <c r="N1496">
        <v>11</v>
      </c>
      <c r="O1496" t="b">
        <v>0</v>
      </c>
      <c r="P1496" t="s">
        <v>8275</v>
      </c>
      <c r="Q1496" s="5">
        <f t="shared" si="140"/>
        <v>8.8999999999999996E-2</v>
      </c>
      <c r="R1496" s="6">
        <f t="shared" si="141"/>
        <v>40.454545454545453</v>
      </c>
      <c r="S1496" t="str">
        <f t="shared" si="142"/>
        <v>publishing</v>
      </c>
      <c r="T1496" t="str">
        <f t="shared" si="143"/>
        <v>fiction</v>
      </c>
    </row>
    <row r="1497" spans="1:20" ht="30" x14ac:dyDescent="0.25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s="12">
        <f t="shared" si="138"/>
        <v>40752.789710648147</v>
      </c>
      <c r="L1497" s="12">
        <f t="shared" si="139"/>
        <v>40782.789710648147</v>
      </c>
      <c r="M1497" t="b">
        <v>0</v>
      </c>
      <c r="N1497">
        <v>0</v>
      </c>
      <c r="O1497" t="b">
        <v>0</v>
      </c>
      <c r="P1497" t="s">
        <v>8275</v>
      </c>
      <c r="Q1497" s="5">
        <f t="shared" si="140"/>
        <v>0</v>
      </c>
      <c r="R1497" s="6" t="e">
        <f t="shared" si="141"/>
        <v>#DIV/0!</v>
      </c>
      <c r="S1497" t="str">
        <f t="shared" si="142"/>
        <v>publishing</v>
      </c>
      <c r="T1497" t="str">
        <f t="shared" si="143"/>
        <v>fiction</v>
      </c>
    </row>
    <row r="1498" spans="1:20" ht="45" x14ac:dyDescent="0.25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s="12">
        <f t="shared" si="138"/>
        <v>41838.475219907406</v>
      </c>
      <c r="L1498" s="12">
        <f t="shared" si="139"/>
        <v>41898.475219907406</v>
      </c>
      <c r="M1498" t="b">
        <v>0</v>
      </c>
      <c r="N1498">
        <v>0</v>
      </c>
      <c r="O1498" t="b">
        <v>0</v>
      </c>
      <c r="P1498" t="s">
        <v>8275</v>
      </c>
      <c r="Q1498" s="5">
        <f t="shared" si="140"/>
        <v>0</v>
      </c>
      <c r="R1498" s="6" t="e">
        <f t="shared" si="141"/>
        <v>#DIV/0!</v>
      </c>
      <c r="S1498" t="str">
        <f t="shared" si="142"/>
        <v>publishing</v>
      </c>
      <c r="T1498" t="str">
        <f t="shared" si="143"/>
        <v>fiction</v>
      </c>
    </row>
    <row r="1499" spans="1:20" ht="60" x14ac:dyDescent="0.25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s="12">
        <f t="shared" si="138"/>
        <v>41444.64261574074</v>
      </c>
      <c r="L1499" s="12">
        <f t="shared" si="139"/>
        <v>41486.821527777778</v>
      </c>
      <c r="M1499" t="b">
        <v>0</v>
      </c>
      <c r="N1499">
        <v>1</v>
      </c>
      <c r="O1499" t="b">
        <v>0</v>
      </c>
      <c r="P1499" t="s">
        <v>8275</v>
      </c>
      <c r="Q1499" s="5">
        <f t="shared" si="140"/>
        <v>6.666666666666667E-5</v>
      </c>
      <c r="R1499" s="6">
        <f t="shared" si="141"/>
        <v>1</v>
      </c>
      <c r="S1499" t="str">
        <f t="shared" si="142"/>
        <v>publishing</v>
      </c>
      <c r="T1499" t="str">
        <f t="shared" si="143"/>
        <v>fiction</v>
      </c>
    </row>
    <row r="1500" spans="1:20" ht="60" x14ac:dyDescent="0.25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s="12">
        <f t="shared" si="138"/>
        <v>41840.983541666668</v>
      </c>
      <c r="L1500" s="12">
        <f t="shared" si="139"/>
        <v>41885.983541666668</v>
      </c>
      <c r="M1500" t="b">
        <v>0</v>
      </c>
      <c r="N1500">
        <v>3</v>
      </c>
      <c r="O1500" t="b">
        <v>0</v>
      </c>
      <c r="P1500" t="s">
        <v>8275</v>
      </c>
      <c r="Q1500" s="5">
        <f t="shared" si="140"/>
        <v>1.9E-2</v>
      </c>
      <c r="R1500" s="6">
        <f t="shared" si="141"/>
        <v>19</v>
      </c>
      <c r="S1500" t="str">
        <f t="shared" si="142"/>
        <v>publishing</v>
      </c>
      <c r="T1500" t="str">
        <f t="shared" si="143"/>
        <v>fiction</v>
      </c>
    </row>
    <row r="1501" spans="1:20" ht="60" x14ac:dyDescent="0.25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s="12">
        <f t="shared" si="138"/>
        <v>42527.007326388892</v>
      </c>
      <c r="L1501" s="12">
        <f t="shared" si="139"/>
        <v>42587.007326388892</v>
      </c>
      <c r="M1501" t="b">
        <v>0</v>
      </c>
      <c r="N1501">
        <v>1</v>
      </c>
      <c r="O1501" t="b">
        <v>0</v>
      </c>
      <c r="P1501" t="s">
        <v>8275</v>
      </c>
      <c r="Q1501" s="5">
        <f t="shared" si="140"/>
        <v>2.5000000000000001E-3</v>
      </c>
      <c r="R1501" s="6">
        <f t="shared" si="141"/>
        <v>5</v>
      </c>
      <c r="S1501" t="str">
        <f t="shared" si="142"/>
        <v>publishing</v>
      </c>
      <c r="T1501" t="str">
        <f t="shared" si="143"/>
        <v>fiction</v>
      </c>
    </row>
    <row r="1502" spans="1:20" ht="60" x14ac:dyDescent="0.25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s="12">
        <f t="shared" si="138"/>
        <v>41365.904594907406</v>
      </c>
      <c r="L1502" s="12">
        <f t="shared" si="139"/>
        <v>41395.904594907406</v>
      </c>
      <c r="M1502" t="b">
        <v>0</v>
      </c>
      <c r="N1502">
        <v>15</v>
      </c>
      <c r="O1502" t="b">
        <v>0</v>
      </c>
      <c r="P1502" t="s">
        <v>8275</v>
      </c>
      <c r="Q1502" s="5">
        <f t="shared" si="140"/>
        <v>0.25035714285714283</v>
      </c>
      <c r="R1502" s="6">
        <f t="shared" si="141"/>
        <v>46.733333333333334</v>
      </c>
      <c r="S1502" t="str">
        <f t="shared" si="142"/>
        <v>publishing</v>
      </c>
      <c r="T1502" t="str">
        <f t="shared" si="143"/>
        <v>fiction</v>
      </c>
    </row>
    <row r="1503" spans="1:20" ht="45" x14ac:dyDescent="0.25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s="12">
        <f t="shared" si="138"/>
        <v>42163.583599537036</v>
      </c>
      <c r="L1503" s="12">
        <f t="shared" si="139"/>
        <v>42193.583599537036</v>
      </c>
      <c r="M1503" t="b">
        <v>1</v>
      </c>
      <c r="N1503">
        <v>885</v>
      </c>
      <c r="O1503" t="b">
        <v>1</v>
      </c>
      <c r="P1503" t="s">
        <v>8285</v>
      </c>
      <c r="Q1503" s="5">
        <f t="shared" si="140"/>
        <v>1.6633076923076924</v>
      </c>
      <c r="R1503" s="6">
        <f t="shared" si="141"/>
        <v>97.731073446327684</v>
      </c>
      <c r="S1503" t="str">
        <f t="shared" si="142"/>
        <v>photography</v>
      </c>
      <c r="T1503" t="str">
        <f t="shared" si="143"/>
        <v>photobooks</v>
      </c>
    </row>
    <row r="1504" spans="1:20" ht="60" x14ac:dyDescent="0.25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s="12">
        <f t="shared" si="138"/>
        <v>42426.542592592596</v>
      </c>
      <c r="L1504" s="12">
        <f t="shared" si="139"/>
        <v>42454.916666666672</v>
      </c>
      <c r="M1504" t="b">
        <v>1</v>
      </c>
      <c r="N1504">
        <v>329</v>
      </c>
      <c r="O1504" t="b">
        <v>1</v>
      </c>
      <c r="P1504" t="s">
        <v>8285</v>
      </c>
      <c r="Q1504" s="5">
        <f t="shared" si="140"/>
        <v>1.0144545454545455</v>
      </c>
      <c r="R1504" s="6">
        <f t="shared" si="141"/>
        <v>67.835866261398181</v>
      </c>
      <c r="S1504" t="str">
        <f t="shared" si="142"/>
        <v>photography</v>
      </c>
      <c r="T1504" t="str">
        <f t="shared" si="143"/>
        <v>photobooks</v>
      </c>
    </row>
    <row r="1505" spans="1:20" ht="60" x14ac:dyDescent="0.25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s="12">
        <f t="shared" si="138"/>
        <v>42606.347233796296</v>
      </c>
      <c r="L1505" s="12">
        <f t="shared" si="139"/>
        <v>42666.347233796296</v>
      </c>
      <c r="M1505" t="b">
        <v>1</v>
      </c>
      <c r="N1505">
        <v>71</v>
      </c>
      <c r="O1505" t="b">
        <v>1</v>
      </c>
      <c r="P1505" t="s">
        <v>8285</v>
      </c>
      <c r="Q1505" s="5">
        <f t="shared" si="140"/>
        <v>1.0789146666666667</v>
      </c>
      <c r="R1505" s="6">
        <f t="shared" si="141"/>
        <v>56.98492957746479</v>
      </c>
      <c r="S1505" t="str">
        <f t="shared" si="142"/>
        <v>photography</v>
      </c>
      <c r="T1505" t="str">
        <f t="shared" si="143"/>
        <v>photobooks</v>
      </c>
    </row>
    <row r="1506" spans="1:20" ht="45" x14ac:dyDescent="0.25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s="12">
        <f t="shared" si="138"/>
        <v>41772.657685185186</v>
      </c>
      <c r="L1506" s="12">
        <f t="shared" si="139"/>
        <v>41800.356249999997</v>
      </c>
      <c r="M1506" t="b">
        <v>1</v>
      </c>
      <c r="N1506">
        <v>269</v>
      </c>
      <c r="O1506" t="b">
        <v>1</v>
      </c>
      <c r="P1506" t="s">
        <v>8285</v>
      </c>
      <c r="Q1506" s="5">
        <f t="shared" si="140"/>
        <v>2.7793846153846156</v>
      </c>
      <c r="R1506" s="6">
        <f t="shared" si="141"/>
        <v>67.159851301115239</v>
      </c>
      <c r="S1506" t="str">
        <f t="shared" si="142"/>
        <v>photography</v>
      </c>
      <c r="T1506" t="str">
        <f t="shared" si="143"/>
        <v>photobooks</v>
      </c>
    </row>
    <row r="1507" spans="1:20" ht="60" x14ac:dyDescent="0.25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s="12">
        <f t="shared" si="138"/>
        <v>42414.44332175926</v>
      </c>
      <c r="L1507" s="12">
        <f t="shared" si="139"/>
        <v>42451.834027777775</v>
      </c>
      <c r="M1507" t="b">
        <v>1</v>
      </c>
      <c r="N1507">
        <v>345</v>
      </c>
      <c r="O1507" t="b">
        <v>1</v>
      </c>
      <c r="P1507" t="s">
        <v>8285</v>
      </c>
      <c r="Q1507" s="5">
        <f t="shared" si="140"/>
        <v>1.0358125</v>
      </c>
      <c r="R1507" s="6">
        <f t="shared" si="141"/>
        <v>48.037681159420288</v>
      </c>
      <c r="S1507" t="str">
        <f t="shared" si="142"/>
        <v>photography</v>
      </c>
      <c r="T1507" t="str">
        <f t="shared" si="143"/>
        <v>photobooks</v>
      </c>
    </row>
    <row r="1508" spans="1:20" ht="45" x14ac:dyDescent="0.25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s="12">
        <f t="shared" si="138"/>
        <v>41814.785925925928</v>
      </c>
      <c r="L1508" s="12">
        <f t="shared" si="139"/>
        <v>41844.785925925928</v>
      </c>
      <c r="M1508" t="b">
        <v>1</v>
      </c>
      <c r="N1508">
        <v>43</v>
      </c>
      <c r="O1508" t="b">
        <v>1</v>
      </c>
      <c r="P1508" t="s">
        <v>8285</v>
      </c>
      <c r="Q1508" s="5">
        <f t="shared" si="140"/>
        <v>1.1140000000000001</v>
      </c>
      <c r="R1508" s="6">
        <f t="shared" si="141"/>
        <v>38.860465116279073</v>
      </c>
      <c r="S1508" t="str">
        <f t="shared" si="142"/>
        <v>photography</v>
      </c>
      <c r="T1508" t="str">
        <f t="shared" si="143"/>
        <v>photobooks</v>
      </c>
    </row>
    <row r="1509" spans="1:20" ht="60" x14ac:dyDescent="0.25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s="12">
        <f t="shared" si="138"/>
        <v>40254.450335648151</v>
      </c>
      <c r="L1509" s="12">
        <f t="shared" si="139"/>
        <v>40313.340277777781</v>
      </c>
      <c r="M1509" t="b">
        <v>1</v>
      </c>
      <c r="N1509">
        <v>33</v>
      </c>
      <c r="O1509" t="b">
        <v>1</v>
      </c>
      <c r="P1509" t="s">
        <v>8285</v>
      </c>
      <c r="Q1509" s="5">
        <f t="shared" si="140"/>
        <v>2.15</v>
      </c>
      <c r="R1509" s="6">
        <f t="shared" si="141"/>
        <v>78.181818181818187</v>
      </c>
      <c r="S1509" t="str">
        <f t="shared" si="142"/>
        <v>photography</v>
      </c>
      <c r="T1509" t="str">
        <f t="shared" si="143"/>
        <v>photobooks</v>
      </c>
    </row>
    <row r="1510" spans="1:20" ht="45" x14ac:dyDescent="0.25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s="12">
        <f t="shared" si="138"/>
        <v>41786.614363425928</v>
      </c>
      <c r="L1510" s="12">
        <f t="shared" si="139"/>
        <v>41817.614363425928</v>
      </c>
      <c r="M1510" t="b">
        <v>1</v>
      </c>
      <c r="N1510">
        <v>211</v>
      </c>
      <c r="O1510" t="b">
        <v>1</v>
      </c>
      <c r="P1510" t="s">
        <v>8285</v>
      </c>
      <c r="Q1510" s="5">
        <f t="shared" si="140"/>
        <v>1.1076216216216217</v>
      </c>
      <c r="R1510" s="6">
        <f t="shared" si="141"/>
        <v>97.113744075829388</v>
      </c>
      <c r="S1510" t="str">
        <f t="shared" si="142"/>
        <v>photography</v>
      </c>
      <c r="T1510" t="str">
        <f t="shared" si="143"/>
        <v>photobooks</v>
      </c>
    </row>
    <row r="1511" spans="1:20" ht="60" x14ac:dyDescent="0.25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s="12">
        <f t="shared" si="138"/>
        <v>42751.533391203702</v>
      </c>
      <c r="L1511" s="12">
        <f t="shared" si="139"/>
        <v>42780.957638888889</v>
      </c>
      <c r="M1511" t="b">
        <v>1</v>
      </c>
      <c r="N1511">
        <v>196</v>
      </c>
      <c r="O1511" t="b">
        <v>1</v>
      </c>
      <c r="P1511" t="s">
        <v>8285</v>
      </c>
      <c r="Q1511" s="5">
        <f t="shared" si="140"/>
        <v>1.2364125714285714</v>
      </c>
      <c r="R1511" s="6">
        <f t="shared" si="141"/>
        <v>110.39397959183674</v>
      </c>
      <c r="S1511" t="str">
        <f t="shared" si="142"/>
        <v>photography</v>
      </c>
      <c r="T1511" t="str">
        <f t="shared" si="143"/>
        <v>photobooks</v>
      </c>
    </row>
    <row r="1512" spans="1:20" ht="60" x14ac:dyDescent="0.25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s="12">
        <f t="shared" si="138"/>
        <v>41809.385162037033</v>
      </c>
      <c r="L1512" s="12">
        <f t="shared" si="139"/>
        <v>41839.385162037033</v>
      </c>
      <c r="M1512" t="b">
        <v>1</v>
      </c>
      <c r="N1512">
        <v>405</v>
      </c>
      <c r="O1512" t="b">
        <v>1</v>
      </c>
      <c r="P1512" t="s">
        <v>8285</v>
      </c>
      <c r="Q1512" s="5">
        <f t="shared" si="140"/>
        <v>1.0103500000000001</v>
      </c>
      <c r="R1512" s="6">
        <f t="shared" si="141"/>
        <v>39.91506172839506</v>
      </c>
      <c r="S1512" t="str">
        <f t="shared" si="142"/>
        <v>photography</v>
      </c>
      <c r="T1512" t="str">
        <f t="shared" si="143"/>
        <v>photobooks</v>
      </c>
    </row>
    <row r="1513" spans="1:20" ht="60" x14ac:dyDescent="0.25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s="12">
        <f t="shared" si="138"/>
        <v>42296.583379629628</v>
      </c>
      <c r="L1513" s="12">
        <f t="shared" si="139"/>
        <v>42326.625046296293</v>
      </c>
      <c r="M1513" t="b">
        <v>1</v>
      </c>
      <c r="N1513">
        <v>206</v>
      </c>
      <c r="O1513" t="b">
        <v>1</v>
      </c>
      <c r="P1513" t="s">
        <v>8285</v>
      </c>
      <c r="Q1513" s="5">
        <f t="shared" si="140"/>
        <v>1.1179285714285714</v>
      </c>
      <c r="R1513" s="6">
        <f t="shared" si="141"/>
        <v>75.975728155339809</v>
      </c>
      <c r="S1513" t="str">
        <f t="shared" si="142"/>
        <v>photography</v>
      </c>
      <c r="T1513" t="str">
        <f t="shared" si="143"/>
        <v>photobooks</v>
      </c>
    </row>
    <row r="1514" spans="1:20" ht="60" x14ac:dyDescent="0.25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s="12">
        <f t="shared" si="138"/>
        <v>42741.684479166666</v>
      </c>
      <c r="L1514" s="12">
        <f t="shared" si="139"/>
        <v>42771.684479166666</v>
      </c>
      <c r="M1514" t="b">
        <v>1</v>
      </c>
      <c r="N1514">
        <v>335</v>
      </c>
      <c r="O1514" t="b">
        <v>1</v>
      </c>
      <c r="P1514" t="s">
        <v>8285</v>
      </c>
      <c r="Q1514" s="5">
        <f t="shared" si="140"/>
        <v>5.5877142857142861</v>
      </c>
      <c r="R1514" s="6">
        <f t="shared" si="141"/>
        <v>58.379104477611939</v>
      </c>
      <c r="S1514" t="str">
        <f t="shared" si="142"/>
        <v>photography</v>
      </c>
      <c r="T1514" t="str">
        <f t="shared" si="143"/>
        <v>photobooks</v>
      </c>
    </row>
    <row r="1515" spans="1:20" ht="45" x14ac:dyDescent="0.25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s="12">
        <f t="shared" si="138"/>
        <v>41806.637337962966</v>
      </c>
      <c r="L1515" s="12">
        <f t="shared" si="139"/>
        <v>41836.637337962966</v>
      </c>
      <c r="M1515" t="b">
        <v>1</v>
      </c>
      <c r="N1515">
        <v>215</v>
      </c>
      <c r="O1515" t="b">
        <v>1</v>
      </c>
      <c r="P1515" t="s">
        <v>8285</v>
      </c>
      <c r="Q1515" s="5">
        <f t="shared" si="140"/>
        <v>1.5001875</v>
      </c>
      <c r="R1515" s="6">
        <f t="shared" si="141"/>
        <v>55.82093023255814</v>
      </c>
      <c r="S1515" t="str">
        <f t="shared" si="142"/>
        <v>photography</v>
      </c>
      <c r="T1515" t="str">
        <f t="shared" si="143"/>
        <v>photobooks</v>
      </c>
    </row>
    <row r="1516" spans="1:20" ht="45" x14ac:dyDescent="0.25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s="12">
        <f t="shared" si="138"/>
        <v>42234.597685185188</v>
      </c>
      <c r="L1516" s="12">
        <f t="shared" si="139"/>
        <v>42274.597685185188</v>
      </c>
      <c r="M1516" t="b">
        <v>1</v>
      </c>
      <c r="N1516">
        <v>176</v>
      </c>
      <c r="O1516" t="b">
        <v>1</v>
      </c>
      <c r="P1516" t="s">
        <v>8285</v>
      </c>
      <c r="Q1516" s="5">
        <f t="shared" si="140"/>
        <v>1.0647599999999999</v>
      </c>
      <c r="R1516" s="6">
        <f t="shared" si="141"/>
        <v>151.24431818181819</v>
      </c>
      <c r="S1516" t="str">
        <f t="shared" si="142"/>
        <v>photography</v>
      </c>
      <c r="T1516" t="str">
        <f t="shared" si="143"/>
        <v>photobooks</v>
      </c>
    </row>
    <row r="1517" spans="1:20" ht="60" x14ac:dyDescent="0.25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s="12">
        <f t="shared" si="138"/>
        <v>42415.253437499996</v>
      </c>
      <c r="L1517" s="12">
        <f t="shared" si="139"/>
        <v>42445.211770833332</v>
      </c>
      <c r="M1517" t="b">
        <v>1</v>
      </c>
      <c r="N1517">
        <v>555</v>
      </c>
      <c r="O1517" t="b">
        <v>1</v>
      </c>
      <c r="P1517" t="s">
        <v>8285</v>
      </c>
      <c r="Q1517" s="5">
        <f t="shared" si="140"/>
        <v>1.57189</v>
      </c>
      <c r="R1517" s="6">
        <f t="shared" si="141"/>
        <v>849.67027027027029</v>
      </c>
      <c r="S1517" t="str">
        <f t="shared" si="142"/>
        <v>photography</v>
      </c>
      <c r="T1517" t="str">
        <f t="shared" si="143"/>
        <v>photobooks</v>
      </c>
    </row>
    <row r="1518" spans="1:20" ht="45" x14ac:dyDescent="0.25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s="12">
        <f t="shared" si="138"/>
        <v>42619.466342592597</v>
      </c>
      <c r="L1518" s="12">
        <f t="shared" si="139"/>
        <v>42649.583333333328</v>
      </c>
      <c r="M1518" t="b">
        <v>1</v>
      </c>
      <c r="N1518">
        <v>116</v>
      </c>
      <c r="O1518" t="b">
        <v>1</v>
      </c>
      <c r="P1518" t="s">
        <v>8285</v>
      </c>
      <c r="Q1518" s="5">
        <f t="shared" si="140"/>
        <v>1.0865882352941176</v>
      </c>
      <c r="R1518" s="6">
        <f t="shared" si="141"/>
        <v>159.24137931034483</v>
      </c>
      <c r="S1518" t="str">
        <f t="shared" si="142"/>
        <v>photography</v>
      </c>
      <c r="T1518" t="str">
        <f t="shared" si="143"/>
        <v>photobooks</v>
      </c>
    </row>
    <row r="1519" spans="1:20" ht="60" x14ac:dyDescent="0.25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s="12">
        <f t="shared" si="138"/>
        <v>41948.56658564815</v>
      </c>
      <c r="L1519" s="12">
        <f t="shared" si="139"/>
        <v>41979.25</v>
      </c>
      <c r="M1519" t="b">
        <v>1</v>
      </c>
      <c r="N1519">
        <v>615</v>
      </c>
      <c r="O1519" t="b">
        <v>1</v>
      </c>
      <c r="P1519" t="s">
        <v>8285</v>
      </c>
      <c r="Q1519" s="5">
        <f t="shared" si="140"/>
        <v>1.6197999999999999</v>
      </c>
      <c r="R1519" s="6">
        <f t="shared" si="141"/>
        <v>39.507317073170732</v>
      </c>
      <c r="S1519" t="str">
        <f t="shared" si="142"/>
        <v>photography</v>
      </c>
      <c r="T1519" t="str">
        <f t="shared" si="143"/>
        <v>photobooks</v>
      </c>
    </row>
    <row r="1520" spans="1:20" ht="30" x14ac:dyDescent="0.25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s="12">
        <f t="shared" si="138"/>
        <v>41760.8200462963</v>
      </c>
      <c r="L1520" s="12">
        <f t="shared" si="139"/>
        <v>41790.8200462963</v>
      </c>
      <c r="M1520" t="b">
        <v>1</v>
      </c>
      <c r="N1520">
        <v>236</v>
      </c>
      <c r="O1520" t="b">
        <v>1</v>
      </c>
      <c r="P1520" t="s">
        <v>8285</v>
      </c>
      <c r="Q1520" s="5">
        <f t="shared" si="140"/>
        <v>2.0536666666666665</v>
      </c>
      <c r="R1520" s="6">
        <f t="shared" si="141"/>
        <v>130.52966101694915</v>
      </c>
      <c r="S1520" t="str">
        <f t="shared" si="142"/>
        <v>photography</v>
      </c>
      <c r="T1520" t="str">
        <f t="shared" si="143"/>
        <v>photobooks</v>
      </c>
    </row>
    <row r="1521" spans="1:20" ht="60" x14ac:dyDescent="0.25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s="12">
        <f t="shared" si="138"/>
        <v>41782.741701388892</v>
      </c>
      <c r="L1521" s="12">
        <f t="shared" si="139"/>
        <v>41810.915972222225</v>
      </c>
      <c r="M1521" t="b">
        <v>1</v>
      </c>
      <c r="N1521">
        <v>145</v>
      </c>
      <c r="O1521" t="b">
        <v>1</v>
      </c>
      <c r="P1521" t="s">
        <v>8285</v>
      </c>
      <c r="Q1521" s="5">
        <f t="shared" si="140"/>
        <v>1.033638888888889</v>
      </c>
      <c r="R1521" s="6">
        <f t="shared" si="141"/>
        <v>64.156896551724131</v>
      </c>
      <c r="S1521" t="str">
        <f t="shared" si="142"/>
        <v>photography</v>
      </c>
      <c r="T1521" t="str">
        <f t="shared" si="143"/>
        <v>photobooks</v>
      </c>
    </row>
    <row r="1522" spans="1:20" ht="45" x14ac:dyDescent="0.25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s="12">
        <f t="shared" si="138"/>
        <v>41955.857789351852</v>
      </c>
      <c r="L1522" s="12">
        <f t="shared" si="139"/>
        <v>41992.166666666672</v>
      </c>
      <c r="M1522" t="b">
        <v>1</v>
      </c>
      <c r="N1522">
        <v>167</v>
      </c>
      <c r="O1522" t="b">
        <v>1</v>
      </c>
      <c r="P1522" t="s">
        <v>8285</v>
      </c>
      <c r="Q1522" s="5">
        <f t="shared" si="140"/>
        <v>1.0347222222222223</v>
      </c>
      <c r="R1522" s="6">
        <f t="shared" si="141"/>
        <v>111.52694610778443</v>
      </c>
      <c r="S1522" t="str">
        <f t="shared" si="142"/>
        <v>photography</v>
      </c>
      <c r="T1522" t="str">
        <f t="shared" si="143"/>
        <v>photobooks</v>
      </c>
    </row>
    <row r="1523" spans="1:20" ht="45" x14ac:dyDescent="0.25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s="12">
        <f t="shared" si="138"/>
        <v>42493.167719907404</v>
      </c>
      <c r="L1523" s="12">
        <f t="shared" si="139"/>
        <v>42528.167719907404</v>
      </c>
      <c r="M1523" t="b">
        <v>1</v>
      </c>
      <c r="N1523">
        <v>235</v>
      </c>
      <c r="O1523" t="b">
        <v>1</v>
      </c>
      <c r="P1523" t="s">
        <v>8285</v>
      </c>
      <c r="Q1523" s="5">
        <f t="shared" si="140"/>
        <v>1.0681333333333334</v>
      </c>
      <c r="R1523" s="6">
        <f t="shared" si="141"/>
        <v>170.44680851063831</v>
      </c>
      <c r="S1523" t="str">
        <f t="shared" si="142"/>
        <v>photography</v>
      </c>
      <c r="T1523" t="str">
        <f t="shared" si="143"/>
        <v>photobooks</v>
      </c>
    </row>
    <row r="1524" spans="1:20" ht="60" x14ac:dyDescent="0.25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s="12">
        <f t="shared" si="138"/>
        <v>41899.830312500002</v>
      </c>
      <c r="L1524" s="12">
        <f t="shared" si="139"/>
        <v>41929.830312500002</v>
      </c>
      <c r="M1524" t="b">
        <v>1</v>
      </c>
      <c r="N1524">
        <v>452</v>
      </c>
      <c r="O1524" t="b">
        <v>1</v>
      </c>
      <c r="P1524" t="s">
        <v>8285</v>
      </c>
      <c r="Q1524" s="5">
        <f t="shared" si="140"/>
        <v>1.3896574712643677</v>
      </c>
      <c r="R1524" s="6">
        <f t="shared" si="141"/>
        <v>133.7391592920354</v>
      </c>
      <c r="S1524" t="str">
        <f t="shared" si="142"/>
        <v>photography</v>
      </c>
      <c r="T1524" t="str">
        <f t="shared" si="143"/>
        <v>photobooks</v>
      </c>
    </row>
    <row r="1525" spans="1:20" ht="60" x14ac:dyDescent="0.25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s="12">
        <f t="shared" si="138"/>
        <v>41964.751342592594</v>
      </c>
      <c r="L1525" s="12">
        <f t="shared" si="139"/>
        <v>41996</v>
      </c>
      <c r="M1525" t="b">
        <v>1</v>
      </c>
      <c r="N1525">
        <v>241</v>
      </c>
      <c r="O1525" t="b">
        <v>1</v>
      </c>
      <c r="P1525" t="s">
        <v>8285</v>
      </c>
      <c r="Q1525" s="5">
        <f t="shared" si="140"/>
        <v>1.2484324324324325</v>
      </c>
      <c r="R1525" s="6">
        <f t="shared" si="141"/>
        <v>95.834024896265561</v>
      </c>
      <c r="S1525" t="str">
        <f t="shared" si="142"/>
        <v>photography</v>
      </c>
      <c r="T1525" t="str">
        <f t="shared" si="143"/>
        <v>photobooks</v>
      </c>
    </row>
    <row r="1526" spans="1:20" ht="45" x14ac:dyDescent="0.25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s="12">
        <f t="shared" si="138"/>
        <v>42756.501041666663</v>
      </c>
      <c r="L1526" s="12">
        <f t="shared" si="139"/>
        <v>42786.501041666663</v>
      </c>
      <c r="M1526" t="b">
        <v>1</v>
      </c>
      <c r="N1526">
        <v>28</v>
      </c>
      <c r="O1526" t="b">
        <v>1</v>
      </c>
      <c r="P1526" t="s">
        <v>8285</v>
      </c>
      <c r="Q1526" s="5">
        <f t="shared" si="140"/>
        <v>2.0699999999999998</v>
      </c>
      <c r="R1526" s="6">
        <f t="shared" si="141"/>
        <v>221.78571428571428</v>
      </c>
      <c r="S1526" t="str">
        <f t="shared" si="142"/>
        <v>photography</v>
      </c>
      <c r="T1526" t="str">
        <f t="shared" si="143"/>
        <v>photobooks</v>
      </c>
    </row>
    <row r="1527" spans="1:20" ht="60" x14ac:dyDescent="0.25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s="12">
        <f t="shared" si="138"/>
        <v>42570.702986111108</v>
      </c>
      <c r="L1527" s="12">
        <f t="shared" si="139"/>
        <v>42600.702986111108</v>
      </c>
      <c r="M1527" t="b">
        <v>1</v>
      </c>
      <c r="N1527">
        <v>140</v>
      </c>
      <c r="O1527" t="b">
        <v>1</v>
      </c>
      <c r="P1527" t="s">
        <v>8285</v>
      </c>
      <c r="Q1527" s="5">
        <f t="shared" si="140"/>
        <v>1.7400576923076922</v>
      </c>
      <c r="R1527" s="6">
        <f t="shared" si="141"/>
        <v>32.315357142857138</v>
      </c>
      <c r="S1527" t="str">
        <f t="shared" si="142"/>
        <v>photography</v>
      </c>
      <c r="T1527" t="str">
        <f t="shared" si="143"/>
        <v>photobooks</v>
      </c>
    </row>
    <row r="1528" spans="1:20" ht="60" x14ac:dyDescent="0.25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s="12">
        <f t="shared" si="138"/>
        <v>42339.276006944448</v>
      </c>
      <c r="L1528" s="12">
        <f t="shared" si="139"/>
        <v>42388.276006944448</v>
      </c>
      <c r="M1528" t="b">
        <v>1</v>
      </c>
      <c r="N1528">
        <v>280</v>
      </c>
      <c r="O1528" t="b">
        <v>1</v>
      </c>
      <c r="P1528" t="s">
        <v>8285</v>
      </c>
      <c r="Q1528" s="5">
        <f t="shared" si="140"/>
        <v>1.2032608695652174</v>
      </c>
      <c r="R1528" s="6">
        <f t="shared" si="141"/>
        <v>98.839285714285708</v>
      </c>
      <c r="S1528" t="str">
        <f t="shared" si="142"/>
        <v>photography</v>
      </c>
      <c r="T1528" t="str">
        <f t="shared" si="143"/>
        <v>photobooks</v>
      </c>
    </row>
    <row r="1529" spans="1:20" ht="45" x14ac:dyDescent="0.25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s="12">
        <f t="shared" si="138"/>
        <v>42780.600532407407</v>
      </c>
      <c r="L1529" s="12">
        <f t="shared" si="139"/>
        <v>42808.558865740735</v>
      </c>
      <c r="M1529" t="b">
        <v>1</v>
      </c>
      <c r="N1529">
        <v>70</v>
      </c>
      <c r="O1529" t="b">
        <v>1</v>
      </c>
      <c r="P1529" t="s">
        <v>8285</v>
      </c>
      <c r="Q1529" s="5">
        <f t="shared" si="140"/>
        <v>1.1044428571428573</v>
      </c>
      <c r="R1529" s="6">
        <f t="shared" si="141"/>
        <v>55.222142857142863</v>
      </c>
      <c r="S1529" t="str">
        <f t="shared" si="142"/>
        <v>photography</v>
      </c>
      <c r="T1529" t="str">
        <f t="shared" si="143"/>
        <v>photobooks</v>
      </c>
    </row>
    <row r="1530" spans="1:20" ht="30" x14ac:dyDescent="0.25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s="12">
        <f t="shared" si="138"/>
        <v>42736.732893518521</v>
      </c>
      <c r="L1530" s="12">
        <f t="shared" si="139"/>
        <v>42767</v>
      </c>
      <c r="M1530" t="b">
        <v>1</v>
      </c>
      <c r="N1530">
        <v>160</v>
      </c>
      <c r="O1530" t="b">
        <v>1</v>
      </c>
      <c r="P1530" t="s">
        <v>8285</v>
      </c>
      <c r="Q1530" s="5">
        <f t="shared" si="140"/>
        <v>2.8156666666666665</v>
      </c>
      <c r="R1530" s="6">
        <f t="shared" si="141"/>
        <v>52.793750000000003</v>
      </c>
      <c r="S1530" t="str">
        <f t="shared" si="142"/>
        <v>photography</v>
      </c>
      <c r="T1530" t="str">
        <f t="shared" si="143"/>
        <v>photobooks</v>
      </c>
    </row>
    <row r="1531" spans="1:20" ht="45" x14ac:dyDescent="0.25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s="12">
        <f t="shared" si="138"/>
        <v>42052.628703703704</v>
      </c>
      <c r="L1531" s="12">
        <f t="shared" si="139"/>
        <v>42082.587037037039</v>
      </c>
      <c r="M1531" t="b">
        <v>1</v>
      </c>
      <c r="N1531">
        <v>141</v>
      </c>
      <c r="O1531" t="b">
        <v>1</v>
      </c>
      <c r="P1531" t="s">
        <v>8285</v>
      </c>
      <c r="Q1531" s="5">
        <f t="shared" si="140"/>
        <v>1.0067894736842105</v>
      </c>
      <c r="R1531" s="6">
        <f t="shared" si="141"/>
        <v>135.66666666666666</v>
      </c>
      <c r="S1531" t="str">
        <f t="shared" si="142"/>
        <v>photography</v>
      </c>
      <c r="T1531" t="str">
        <f t="shared" si="143"/>
        <v>photobooks</v>
      </c>
    </row>
    <row r="1532" spans="1:20" ht="60" x14ac:dyDescent="0.25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s="12">
        <f t="shared" si="138"/>
        <v>42275.767303240747</v>
      </c>
      <c r="L1532" s="12">
        <f t="shared" si="139"/>
        <v>42300.767303240747</v>
      </c>
      <c r="M1532" t="b">
        <v>1</v>
      </c>
      <c r="N1532">
        <v>874</v>
      </c>
      <c r="O1532" t="b">
        <v>1</v>
      </c>
      <c r="P1532" t="s">
        <v>8285</v>
      </c>
      <c r="Q1532" s="5">
        <f t="shared" si="140"/>
        <v>1.3482571428571428</v>
      </c>
      <c r="R1532" s="6">
        <f t="shared" si="141"/>
        <v>53.991990846681922</v>
      </c>
      <c r="S1532" t="str">
        <f t="shared" si="142"/>
        <v>photography</v>
      </c>
      <c r="T1532" t="str">
        <f t="shared" si="143"/>
        <v>photobooks</v>
      </c>
    </row>
    <row r="1533" spans="1:20" ht="60" x14ac:dyDescent="0.25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s="12">
        <f t="shared" si="138"/>
        <v>41941.802384259259</v>
      </c>
      <c r="L1533" s="12">
        <f t="shared" si="139"/>
        <v>41974.125</v>
      </c>
      <c r="M1533" t="b">
        <v>1</v>
      </c>
      <c r="N1533">
        <v>73</v>
      </c>
      <c r="O1533" t="b">
        <v>1</v>
      </c>
      <c r="P1533" t="s">
        <v>8285</v>
      </c>
      <c r="Q1533" s="5">
        <f t="shared" si="140"/>
        <v>1.7595744680851064</v>
      </c>
      <c r="R1533" s="6">
        <f t="shared" si="141"/>
        <v>56.643835616438359</v>
      </c>
      <c r="S1533" t="str">
        <f t="shared" si="142"/>
        <v>photography</v>
      </c>
      <c r="T1533" t="str">
        <f t="shared" si="143"/>
        <v>photobooks</v>
      </c>
    </row>
    <row r="1534" spans="1:20" ht="60" x14ac:dyDescent="0.25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s="12">
        <f t="shared" si="138"/>
        <v>42391.475289351853</v>
      </c>
      <c r="L1534" s="12">
        <f t="shared" si="139"/>
        <v>42415.625</v>
      </c>
      <c r="M1534" t="b">
        <v>1</v>
      </c>
      <c r="N1534">
        <v>294</v>
      </c>
      <c r="O1534" t="b">
        <v>1</v>
      </c>
      <c r="P1534" t="s">
        <v>8285</v>
      </c>
      <c r="Q1534" s="5">
        <f t="shared" si="140"/>
        <v>4.8402000000000003</v>
      </c>
      <c r="R1534" s="6">
        <f t="shared" si="141"/>
        <v>82.316326530612244</v>
      </c>
      <c r="S1534" t="str">
        <f t="shared" si="142"/>
        <v>photography</v>
      </c>
      <c r="T1534" t="str">
        <f t="shared" si="143"/>
        <v>photobooks</v>
      </c>
    </row>
    <row r="1535" spans="1:20" ht="45" x14ac:dyDescent="0.25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s="12">
        <f t="shared" si="138"/>
        <v>42443.00204861111</v>
      </c>
      <c r="L1535" s="12">
        <f t="shared" si="139"/>
        <v>42492.165972222225</v>
      </c>
      <c r="M1535" t="b">
        <v>1</v>
      </c>
      <c r="N1535">
        <v>740</v>
      </c>
      <c r="O1535" t="b">
        <v>1</v>
      </c>
      <c r="P1535" t="s">
        <v>8285</v>
      </c>
      <c r="Q1535" s="5">
        <f t="shared" si="140"/>
        <v>1.4514</v>
      </c>
      <c r="R1535" s="6">
        <f t="shared" si="141"/>
        <v>88.26081081081081</v>
      </c>
      <c r="S1535" t="str">
        <f t="shared" si="142"/>
        <v>photography</v>
      </c>
      <c r="T1535" t="str">
        <f t="shared" si="143"/>
        <v>photobooks</v>
      </c>
    </row>
    <row r="1536" spans="1:20" ht="60" x14ac:dyDescent="0.25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s="12">
        <f t="shared" si="138"/>
        <v>42221.67432870371</v>
      </c>
      <c r="L1536" s="12">
        <f t="shared" si="139"/>
        <v>42251.67432870371</v>
      </c>
      <c r="M1536" t="b">
        <v>1</v>
      </c>
      <c r="N1536">
        <v>369</v>
      </c>
      <c r="O1536" t="b">
        <v>1</v>
      </c>
      <c r="P1536" t="s">
        <v>8285</v>
      </c>
      <c r="Q1536" s="5">
        <f t="shared" si="140"/>
        <v>4.1773333333333333</v>
      </c>
      <c r="R1536" s="6">
        <f t="shared" si="141"/>
        <v>84.905149051490511</v>
      </c>
      <c r="S1536" t="str">
        <f t="shared" si="142"/>
        <v>photography</v>
      </c>
      <c r="T1536" t="str">
        <f t="shared" si="143"/>
        <v>photobooks</v>
      </c>
    </row>
    <row r="1537" spans="1:20" ht="60" x14ac:dyDescent="0.25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s="12">
        <f t="shared" si="138"/>
        <v>42484.829062500001</v>
      </c>
      <c r="L1537" s="12">
        <f t="shared" si="139"/>
        <v>42513.916666666672</v>
      </c>
      <c r="M1537" t="b">
        <v>1</v>
      </c>
      <c r="N1537">
        <v>110</v>
      </c>
      <c r="O1537" t="b">
        <v>1</v>
      </c>
      <c r="P1537" t="s">
        <v>8285</v>
      </c>
      <c r="Q1537" s="5">
        <f t="shared" si="140"/>
        <v>1.3242499999999999</v>
      </c>
      <c r="R1537" s="6">
        <f t="shared" si="141"/>
        <v>48.154545454545456</v>
      </c>
      <c r="S1537" t="str">
        <f t="shared" si="142"/>
        <v>photography</v>
      </c>
      <c r="T1537" t="str">
        <f t="shared" si="143"/>
        <v>photobooks</v>
      </c>
    </row>
    <row r="1538" spans="1:20" ht="60" x14ac:dyDescent="0.25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s="12">
        <f t="shared" ref="K1538:K1601" si="144">(((J1538/60)/60)/24)+DATE(1970,1,1)</f>
        <v>42213.802199074074</v>
      </c>
      <c r="L1538" s="12">
        <f t="shared" ref="L1538:L1601" si="145">(((I1538/60)/60)/24)+DATE(1970,1,1)</f>
        <v>42243.802199074074</v>
      </c>
      <c r="M1538" t="b">
        <v>1</v>
      </c>
      <c r="N1538">
        <v>455</v>
      </c>
      <c r="O1538" t="b">
        <v>1</v>
      </c>
      <c r="P1538" t="s">
        <v>8285</v>
      </c>
      <c r="Q1538" s="5">
        <f t="shared" ref="Q1538:Q1601" si="146">E1538/D1538</f>
        <v>2.5030841666666666</v>
      </c>
      <c r="R1538" s="6">
        <f t="shared" ref="R1538:R1601" si="147">E1538/N1538</f>
        <v>66.015406593406595</v>
      </c>
      <c r="S1538" t="str">
        <f t="shared" ref="S1538:S1601" si="148">LEFT(P1538,FIND("/",P1538,1)-1)</f>
        <v>photography</v>
      </c>
      <c r="T1538" t="str">
        <f t="shared" ref="T1538:T1601" si="149">MID(P1538,FIND("/",P1538,1)+1,LEN(P1537))</f>
        <v>photobooks</v>
      </c>
    </row>
    <row r="1539" spans="1:20" ht="45" x14ac:dyDescent="0.25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s="12">
        <f t="shared" si="144"/>
        <v>42552.315127314811</v>
      </c>
      <c r="L1539" s="12">
        <f t="shared" si="145"/>
        <v>42588.75</v>
      </c>
      <c r="M1539" t="b">
        <v>1</v>
      </c>
      <c r="N1539">
        <v>224</v>
      </c>
      <c r="O1539" t="b">
        <v>1</v>
      </c>
      <c r="P1539" t="s">
        <v>8285</v>
      </c>
      <c r="Q1539" s="5">
        <f t="shared" si="146"/>
        <v>1.7989999999999999</v>
      </c>
      <c r="R1539" s="6">
        <f t="shared" si="147"/>
        <v>96.375</v>
      </c>
      <c r="S1539" t="str">
        <f t="shared" si="148"/>
        <v>photography</v>
      </c>
      <c r="T1539" t="str">
        <f t="shared" si="149"/>
        <v>photobooks</v>
      </c>
    </row>
    <row r="1540" spans="1:20" ht="45" x14ac:dyDescent="0.25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s="12">
        <f t="shared" si="144"/>
        <v>41981.782060185185</v>
      </c>
      <c r="L1540" s="12">
        <f t="shared" si="145"/>
        <v>42026.782060185185</v>
      </c>
      <c r="M1540" t="b">
        <v>1</v>
      </c>
      <c r="N1540">
        <v>46</v>
      </c>
      <c r="O1540" t="b">
        <v>1</v>
      </c>
      <c r="P1540" t="s">
        <v>8285</v>
      </c>
      <c r="Q1540" s="5">
        <f t="shared" si="146"/>
        <v>1.0262857142857142</v>
      </c>
      <c r="R1540" s="6">
        <f t="shared" si="147"/>
        <v>156.17391304347825</v>
      </c>
      <c r="S1540" t="str">
        <f t="shared" si="148"/>
        <v>photography</v>
      </c>
      <c r="T1540" t="str">
        <f t="shared" si="149"/>
        <v>photobooks</v>
      </c>
    </row>
    <row r="1541" spans="1:20" ht="60" x14ac:dyDescent="0.25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s="12">
        <f t="shared" si="144"/>
        <v>42705.919201388882</v>
      </c>
      <c r="L1541" s="12">
        <f t="shared" si="145"/>
        <v>42738.919201388882</v>
      </c>
      <c r="M1541" t="b">
        <v>0</v>
      </c>
      <c r="N1541">
        <v>284</v>
      </c>
      <c r="O1541" t="b">
        <v>1</v>
      </c>
      <c r="P1541" t="s">
        <v>8285</v>
      </c>
      <c r="Q1541" s="5">
        <f t="shared" si="146"/>
        <v>1.359861</v>
      </c>
      <c r="R1541" s="6">
        <f t="shared" si="147"/>
        <v>95.764859154929582</v>
      </c>
      <c r="S1541" t="str">
        <f t="shared" si="148"/>
        <v>photography</v>
      </c>
      <c r="T1541" t="str">
        <f t="shared" si="149"/>
        <v>photobooks</v>
      </c>
    </row>
    <row r="1542" spans="1:20" ht="60" x14ac:dyDescent="0.25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s="12">
        <f t="shared" si="144"/>
        <v>41939.00712962963</v>
      </c>
      <c r="L1542" s="12">
        <f t="shared" si="145"/>
        <v>41969.052083333328</v>
      </c>
      <c r="M1542" t="b">
        <v>1</v>
      </c>
      <c r="N1542">
        <v>98</v>
      </c>
      <c r="O1542" t="b">
        <v>1</v>
      </c>
      <c r="P1542" t="s">
        <v>8285</v>
      </c>
      <c r="Q1542" s="5">
        <f t="shared" si="146"/>
        <v>1.1786666666666668</v>
      </c>
      <c r="R1542" s="6">
        <f t="shared" si="147"/>
        <v>180.40816326530611</v>
      </c>
      <c r="S1542" t="str">
        <f t="shared" si="148"/>
        <v>photography</v>
      </c>
      <c r="T1542" t="str">
        <f t="shared" si="149"/>
        <v>photobooks</v>
      </c>
    </row>
    <row r="1543" spans="1:20" ht="45" x14ac:dyDescent="0.25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s="12">
        <f t="shared" si="144"/>
        <v>41974.712245370371</v>
      </c>
      <c r="L1543" s="12">
        <f t="shared" si="145"/>
        <v>42004.712245370371</v>
      </c>
      <c r="M1543" t="b">
        <v>0</v>
      </c>
      <c r="N1543">
        <v>2</v>
      </c>
      <c r="O1543" t="b">
        <v>0</v>
      </c>
      <c r="P1543" t="s">
        <v>8289</v>
      </c>
      <c r="Q1543" s="5">
        <f t="shared" si="146"/>
        <v>3.3333333333333332E-4</v>
      </c>
      <c r="R1543" s="6">
        <f t="shared" si="147"/>
        <v>3</v>
      </c>
      <c r="S1543" t="str">
        <f t="shared" si="148"/>
        <v>photography</v>
      </c>
      <c r="T1543" t="str">
        <f t="shared" si="149"/>
        <v>nature</v>
      </c>
    </row>
    <row r="1544" spans="1:20" ht="60" x14ac:dyDescent="0.25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s="12">
        <f t="shared" si="144"/>
        <v>42170.996527777781</v>
      </c>
      <c r="L1544" s="12">
        <f t="shared" si="145"/>
        <v>42185.996527777781</v>
      </c>
      <c r="M1544" t="b">
        <v>0</v>
      </c>
      <c r="N1544">
        <v>1</v>
      </c>
      <c r="O1544" t="b">
        <v>0</v>
      </c>
      <c r="P1544" t="s">
        <v>8289</v>
      </c>
      <c r="Q1544" s="5">
        <f t="shared" si="146"/>
        <v>0.04</v>
      </c>
      <c r="R1544" s="6">
        <f t="shared" si="147"/>
        <v>20</v>
      </c>
      <c r="S1544" t="str">
        <f t="shared" si="148"/>
        <v>photography</v>
      </c>
      <c r="T1544" t="str">
        <f t="shared" si="149"/>
        <v>nature</v>
      </c>
    </row>
    <row r="1545" spans="1:20" ht="45" x14ac:dyDescent="0.25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s="12">
        <f t="shared" si="144"/>
        <v>41935.509652777779</v>
      </c>
      <c r="L1545" s="12">
        <f t="shared" si="145"/>
        <v>41965.551319444443</v>
      </c>
      <c r="M1545" t="b">
        <v>0</v>
      </c>
      <c r="N1545">
        <v>1</v>
      </c>
      <c r="O1545" t="b">
        <v>0</v>
      </c>
      <c r="P1545" t="s">
        <v>8289</v>
      </c>
      <c r="Q1545" s="5">
        <f t="shared" si="146"/>
        <v>4.4444444444444444E-3</v>
      </c>
      <c r="R1545" s="6">
        <f t="shared" si="147"/>
        <v>10</v>
      </c>
      <c r="S1545" t="str">
        <f t="shared" si="148"/>
        <v>photography</v>
      </c>
      <c r="T1545" t="str">
        <f t="shared" si="149"/>
        <v>nature</v>
      </c>
    </row>
    <row r="1546" spans="1:20" ht="45" x14ac:dyDescent="0.25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s="12">
        <f t="shared" si="144"/>
        <v>42053.051203703704</v>
      </c>
      <c r="L1546" s="12">
        <f t="shared" si="145"/>
        <v>42095.012499999997</v>
      </c>
      <c r="M1546" t="b">
        <v>0</v>
      </c>
      <c r="N1546">
        <v>0</v>
      </c>
      <c r="O1546" t="b">
        <v>0</v>
      </c>
      <c r="P1546" t="s">
        <v>8289</v>
      </c>
      <c r="Q1546" s="5">
        <f t="shared" si="146"/>
        <v>0</v>
      </c>
      <c r="R1546" s="6" t="e">
        <f t="shared" si="147"/>
        <v>#DIV/0!</v>
      </c>
      <c r="S1546" t="str">
        <f t="shared" si="148"/>
        <v>photography</v>
      </c>
      <c r="T1546" t="str">
        <f t="shared" si="149"/>
        <v>nature</v>
      </c>
    </row>
    <row r="1547" spans="1:20" ht="45" x14ac:dyDescent="0.25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s="12">
        <f t="shared" si="144"/>
        <v>42031.884652777779</v>
      </c>
      <c r="L1547" s="12">
        <f t="shared" si="145"/>
        <v>42065.886111111111</v>
      </c>
      <c r="M1547" t="b">
        <v>0</v>
      </c>
      <c r="N1547">
        <v>1</v>
      </c>
      <c r="O1547" t="b">
        <v>0</v>
      </c>
      <c r="P1547" t="s">
        <v>8289</v>
      </c>
      <c r="Q1547" s="5">
        <f t="shared" si="146"/>
        <v>3.3333333333333332E-4</v>
      </c>
      <c r="R1547" s="6">
        <f t="shared" si="147"/>
        <v>1</v>
      </c>
      <c r="S1547" t="str">
        <f t="shared" si="148"/>
        <v>photography</v>
      </c>
      <c r="T1547" t="str">
        <f t="shared" si="149"/>
        <v>nature</v>
      </c>
    </row>
    <row r="1548" spans="1:20" ht="60" x14ac:dyDescent="0.25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s="12">
        <f t="shared" si="144"/>
        <v>41839.212951388887</v>
      </c>
      <c r="L1548" s="12">
        <f t="shared" si="145"/>
        <v>41899.212951388887</v>
      </c>
      <c r="M1548" t="b">
        <v>0</v>
      </c>
      <c r="N1548">
        <v>11</v>
      </c>
      <c r="O1548" t="b">
        <v>0</v>
      </c>
      <c r="P1548" t="s">
        <v>8289</v>
      </c>
      <c r="Q1548" s="5">
        <f t="shared" si="146"/>
        <v>0.28899999999999998</v>
      </c>
      <c r="R1548" s="6">
        <f t="shared" si="147"/>
        <v>26.272727272727273</v>
      </c>
      <c r="S1548" t="str">
        <f t="shared" si="148"/>
        <v>photography</v>
      </c>
      <c r="T1548" t="str">
        <f t="shared" si="149"/>
        <v>nature</v>
      </c>
    </row>
    <row r="1549" spans="1:20" ht="45" x14ac:dyDescent="0.25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s="12">
        <f t="shared" si="144"/>
        <v>42782.426875000005</v>
      </c>
      <c r="L1549" s="12">
        <f t="shared" si="145"/>
        <v>42789.426875000005</v>
      </c>
      <c r="M1549" t="b">
        <v>0</v>
      </c>
      <c r="N1549">
        <v>0</v>
      </c>
      <c r="O1549" t="b">
        <v>0</v>
      </c>
      <c r="P1549" t="s">
        <v>8289</v>
      </c>
      <c r="Q1549" s="5">
        <f t="shared" si="146"/>
        <v>0</v>
      </c>
      <c r="R1549" s="6" t="e">
        <f t="shared" si="147"/>
        <v>#DIV/0!</v>
      </c>
      <c r="S1549" t="str">
        <f t="shared" si="148"/>
        <v>photography</v>
      </c>
      <c r="T1549" t="str">
        <f t="shared" si="149"/>
        <v>nature</v>
      </c>
    </row>
    <row r="1550" spans="1:20" ht="30" x14ac:dyDescent="0.25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s="12">
        <f t="shared" si="144"/>
        <v>42286.88217592593</v>
      </c>
      <c r="L1550" s="12">
        <f t="shared" si="145"/>
        <v>42316.923842592587</v>
      </c>
      <c r="M1550" t="b">
        <v>0</v>
      </c>
      <c r="N1550">
        <v>1</v>
      </c>
      <c r="O1550" t="b">
        <v>0</v>
      </c>
      <c r="P1550" t="s">
        <v>8289</v>
      </c>
      <c r="Q1550" s="5">
        <f t="shared" si="146"/>
        <v>8.5714285714285715E-2</v>
      </c>
      <c r="R1550" s="6">
        <f t="shared" si="147"/>
        <v>60</v>
      </c>
      <c r="S1550" t="str">
        <f t="shared" si="148"/>
        <v>photography</v>
      </c>
      <c r="T1550" t="str">
        <f t="shared" si="149"/>
        <v>nature</v>
      </c>
    </row>
    <row r="1551" spans="1:20" ht="45" x14ac:dyDescent="0.25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s="12">
        <f t="shared" si="144"/>
        <v>42281.136099537034</v>
      </c>
      <c r="L1551" s="12">
        <f t="shared" si="145"/>
        <v>42311.177766203706</v>
      </c>
      <c r="M1551" t="b">
        <v>0</v>
      </c>
      <c r="N1551">
        <v>6</v>
      </c>
      <c r="O1551" t="b">
        <v>0</v>
      </c>
      <c r="P1551" t="s">
        <v>8289</v>
      </c>
      <c r="Q1551" s="5">
        <f t="shared" si="146"/>
        <v>0.34</v>
      </c>
      <c r="R1551" s="6">
        <f t="shared" si="147"/>
        <v>28.333333333333332</v>
      </c>
      <c r="S1551" t="str">
        <f t="shared" si="148"/>
        <v>photography</v>
      </c>
      <c r="T1551" t="str">
        <f t="shared" si="149"/>
        <v>nature</v>
      </c>
    </row>
    <row r="1552" spans="1:20" ht="60" x14ac:dyDescent="0.25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s="12">
        <f t="shared" si="144"/>
        <v>42472.449467592596</v>
      </c>
      <c r="L1552" s="12">
        <f t="shared" si="145"/>
        <v>42502.449467592596</v>
      </c>
      <c r="M1552" t="b">
        <v>0</v>
      </c>
      <c r="N1552">
        <v>7</v>
      </c>
      <c r="O1552" t="b">
        <v>0</v>
      </c>
      <c r="P1552" t="s">
        <v>8289</v>
      </c>
      <c r="Q1552" s="5">
        <f t="shared" si="146"/>
        <v>0.13466666666666666</v>
      </c>
      <c r="R1552" s="6">
        <f t="shared" si="147"/>
        <v>14.428571428571429</v>
      </c>
      <c r="S1552" t="str">
        <f t="shared" si="148"/>
        <v>photography</v>
      </c>
      <c r="T1552" t="str">
        <f t="shared" si="149"/>
        <v>nature</v>
      </c>
    </row>
    <row r="1553" spans="1:20" ht="60" x14ac:dyDescent="0.25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s="12">
        <f t="shared" si="144"/>
        <v>42121.824525462958</v>
      </c>
      <c r="L1553" s="12">
        <f t="shared" si="145"/>
        <v>42151.824525462958</v>
      </c>
      <c r="M1553" t="b">
        <v>0</v>
      </c>
      <c r="N1553">
        <v>0</v>
      </c>
      <c r="O1553" t="b">
        <v>0</v>
      </c>
      <c r="P1553" t="s">
        <v>8289</v>
      </c>
      <c r="Q1553" s="5">
        <f t="shared" si="146"/>
        <v>0</v>
      </c>
      <c r="R1553" s="6" t="e">
        <f t="shared" si="147"/>
        <v>#DIV/0!</v>
      </c>
      <c r="S1553" t="str">
        <f t="shared" si="148"/>
        <v>photography</v>
      </c>
      <c r="T1553" t="str">
        <f t="shared" si="149"/>
        <v>nature</v>
      </c>
    </row>
    <row r="1554" spans="1:20" ht="60" x14ac:dyDescent="0.25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s="12">
        <f t="shared" si="144"/>
        <v>41892.688750000001</v>
      </c>
      <c r="L1554" s="12">
        <f t="shared" si="145"/>
        <v>41913.165972222225</v>
      </c>
      <c r="M1554" t="b">
        <v>0</v>
      </c>
      <c r="N1554">
        <v>16</v>
      </c>
      <c r="O1554" t="b">
        <v>0</v>
      </c>
      <c r="P1554" t="s">
        <v>8289</v>
      </c>
      <c r="Q1554" s="5">
        <f t="shared" si="146"/>
        <v>0.49186046511627907</v>
      </c>
      <c r="R1554" s="6">
        <f t="shared" si="147"/>
        <v>132.1875</v>
      </c>
      <c r="S1554" t="str">
        <f t="shared" si="148"/>
        <v>photography</v>
      </c>
      <c r="T1554" t="str">
        <f t="shared" si="149"/>
        <v>nature</v>
      </c>
    </row>
    <row r="1555" spans="1:20" ht="45" x14ac:dyDescent="0.25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s="12">
        <f t="shared" si="144"/>
        <v>42219.282951388886</v>
      </c>
      <c r="L1555" s="12">
        <f t="shared" si="145"/>
        <v>42249.282951388886</v>
      </c>
      <c r="M1555" t="b">
        <v>0</v>
      </c>
      <c r="N1555">
        <v>0</v>
      </c>
      <c r="O1555" t="b">
        <v>0</v>
      </c>
      <c r="P1555" t="s">
        <v>8289</v>
      </c>
      <c r="Q1555" s="5">
        <f t="shared" si="146"/>
        <v>0</v>
      </c>
      <c r="R1555" s="6" t="e">
        <f t="shared" si="147"/>
        <v>#DIV/0!</v>
      </c>
      <c r="S1555" t="str">
        <f t="shared" si="148"/>
        <v>photography</v>
      </c>
      <c r="T1555" t="str">
        <f t="shared" si="149"/>
        <v>nature</v>
      </c>
    </row>
    <row r="1556" spans="1:20" ht="60" x14ac:dyDescent="0.25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s="12">
        <f t="shared" si="144"/>
        <v>42188.252199074079</v>
      </c>
      <c r="L1556" s="12">
        <f t="shared" si="145"/>
        <v>42218.252199074079</v>
      </c>
      <c r="M1556" t="b">
        <v>0</v>
      </c>
      <c r="N1556">
        <v>0</v>
      </c>
      <c r="O1556" t="b">
        <v>0</v>
      </c>
      <c r="P1556" t="s">
        <v>8289</v>
      </c>
      <c r="Q1556" s="5">
        <f t="shared" si="146"/>
        <v>0</v>
      </c>
      <c r="R1556" s="6" t="e">
        <f t="shared" si="147"/>
        <v>#DIV/0!</v>
      </c>
      <c r="S1556" t="str">
        <f t="shared" si="148"/>
        <v>photography</v>
      </c>
      <c r="T1556" t="str">
        <f t="shared" si="149"/>
        <v>nature</v>
      </c>
    </row>
    <row r="1557" spans="1:20" ht="45" x14ac:dyDescent="0.25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s="12">
        <f t="shared" si="144"/>
        <v>42241.613796296297</v>
      </c>
      <c r="L1557" s="12">
        <f t="shared" si="145"/>
        <v>42264.708333333328</v>
      </c>
      <c r="M1557" t="b">
        <v>0</v>
      </c>
      <c r="N1557">
        <v>0</v>
      </c>
      <c r="O1557" t="b">
        <v>0</v>
      </c>
      <c r="P1557" t="s">
        <v>8289</v>
      </c>
      <c r="Q1557" s="5">
        <f t="shared" si="146"/>
        <v>0</v>
      </c>
      <c r="R1557" s="6" t="e">
        <f t="shared" si="147"/>
        <v>#DIV/0!</v>
      </c>
      <c r="S1557" t="str">
        <f t="shared" si="148"/>
        <v>photography</v>
      </c>
      <c r="T1557" t="str">
        <f t="shared" si="149"/>
        <v>nature</v>
      </c>
    </row>
    <row r="1558" spans="1:20" ht="45" x14ac:dyDescent="0.25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s="12">
        <f t="shared" si="144"/>
        <v>42525.153055555551</v>
      </c>
      <c r="L1558" s="12">
        <f t="shared" si="145"/>
        <v>42555.153055555551</v>
      </c>
      <c r="M1558" t="b">
        <v>0</v>
      </c>
      <c r="N1558">
        <v>12</v>
      </c>
      <c r="O1558" t="b">
        <v>0</v>
      </c>
      <c r="P1558" t="s">
        <v>8289</v>
      </c>
      <c r="Q1558" s="5">
        <f t="shared" si="146"/>
        <v>0.45133333333333331</v>
      </c>
      <c r="R1558" s="6">
        <f t="shared" si="147"/>
        <v>56.416666666666664</v>
      </c>
      <c r="S1558" t="str">
        <f t="shared" si="148"/>
        <v>photography</v>
      </c>
      <c r="T1558" t="str">
        <f t="shared" si="149"/>
        <v>nature</v>
      </c>
    </row>
    <row r="1559" spans="1:20" ht="45" x14ac:dyDescent="0.25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s="12">
        <f t="shared" si="144"/>
        <v>41871.65315972222</v>
      </c>
      <c r="L1559" s="12">
        <f t="shared" si="145"/>
        <v>41902.65315972222</v>
      </c>
      <c r="M1559" t="b">
        <v>0</v>
      </c>
      <c r="N1559">
        <v>1</v>
      </c>
      <c r="O1559" t="b">
        <v>0</v>
      </c>
      <c r="P1559" t="s">
        <v>8289</v>
      </c>
      <c r="Q1559" s="5">
        <f t="shared" si="146"/>
        <v>0.04</v>
      </c>
      <c r="R1559" s="6">
        <f t="shared" si="147"/>
        <v>100</v>
      </c>
      <c r="S1559" t="str">
        <f t="shared" si="148"/>
        <v>photography</v>
      </c>
      <c r="T1559" t="str">
        <f t="shared" si="149"/>
        <v>nature</v>
      </c>
    </row>
    <row r="1560" spans="1:20" ht="45" x14ac:dyDescent="0.25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s="12">
        <f t="shared" si="144"/>
        <v>42185.397673611107</v>
      </c>
      <c r="L1560" s="12">
        <f t="shared" si="145"/>
        <v>42244.508333333331</v>
      </c>
      <c r="M1560" t="b">
        <v>0</v>
      </c>
      <c r="N1560">
        <v>3</v>
      </c>
      <c r="O1560" t="b">
        <v>0</v>
      </c>
      <c r="P1560" t="s">
        <v>8289</v>
      </c>
      <c r="Q1560" s="5">
        <f t="shared" si="146"/>
        <v>4.6666666666666669E-2</v>
      </c>
      <c r="R1560" s="6">
        <f t="shared" si="147"/>
        <v>11.666666666666666</v>
      </c>
      <c r="S1560" t="str">
        <f t="shared" si="148"/>
        <v>photography</v>
      </c>
      <c r="T1560" t="str">
        <f t="shared" si="149"/>
        <v>nature</v>
      </c>
    </row>
    <row r="1561" spans="1:20" ht="45" x14ac:dyDescent="0.25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s="12">
        <f t="shared" si="144"/>
        <v>42108.05322916666</v>
      </c>
      <c r="L1561" s="12">
        <f t="shared" si="145"/>
        <v>42123.05322916666</v>
      </c>
      <c r="M1561" t="b">
        <v>0</v>
      </c>
      <c r="N1561">
        <v>1</v>
      </c>
      <c r="O1561" t="b">
        <v>0</v>
      </c>
      <c r="P1561" t="s">
        <v>8289</v>
      </c>
      <c r="Q1561" s="5">
        <f t="shared" si="146"/>
        <v>3.3333333333333335E-3</v>
      </c>
      <c r="R1561" s="6">
        <f t="shared" si="147"/>
        <v>50</v>
      </c>
      <c r="S1561" t="str">
        <f t="shared" si="148"/>
        <v>photography</v>
      </c>
      <c r="T1561" t="str">
        <f t="shared" si="149"/>
        <v>nature</v>
      </c>
    </row>
    <row r="1562" spans="1:20" ht="60" x14ac:dyDescent="0.25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s="12">
        <f t="shared" si="144"/>
        <v>41936.020752314813</v>
      </c>
      <c r="L1562" s="12">
        <f t="shared" si="145"/>
        <v>41956.062418981484</v>
      </c>
      <c r="M1562" t="b">
        <v>0</v>
      </c>
      <c r="N1562">
        <v>4</v>
      </c>
      <c r="O1562" t="b">
        <v>0</v>
      </c>
      <c r="P1562" t="s">
        <v>8289</v>
      </c>
      <c r="Q1562" s="5">
        <f t="shared" si="146"/>
        <v>3.7600000000000001E-2</v>
      </c>
      <c r="R1562" s="6">
        <f t="shared" si="147"/>
        <v>23.5</v>
      </c>
      <c r="S1562" t="str">
        <f t="shared" si="148"/>
        <v>photography</v>
      </c>
      <c r="T1562" t="str">
        <f t="shared" si="149"/>
        <v>nature</v>
      </c>
    </row>
    <row r="1563" spans="1:20" ht="60" x14ac:dyDescent="0.25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s="12">
        <f t="shared" si="144"/>
        <v>41555.041701388887</v>
      </c>
      <c r="L1563" s="12">
        <f t="shared" si="145"/>
        <v>41585.083368055559</v>
      </c>
      <c r="M1563" t="b">
        <v>0</v>
      </c>
      <c r="N1563">
        <v>1</v>
      </c>
      <c r="O1563" t="b">
        <v>0</v>
      </c>
      <c r="P1563" t="s">
        <v>8290</v>
      </c>
      <c r="Q1563" s="5">
        <f t="shared" si="146"/>
        <v>6.7000000000000002E-3</v>
      </c>
      <c r="R1563" s="6">
        <f t="shared" si="147"/>
        <v>67</v>
      </c>
      <c r="S1563" t="str">
        <f t="shared" si="148"/>
        <v>publishing</v>
      </c>
      <c r="T1563" t="str">
        <f t="shared" si="149"/>
        <v>art books</v>
      </c>
    </row>
    <row r="1564" spans="1:20" ht="60" x14ac:dyDescent="0.25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s="12">
        <f t="shared" si="144"/>
        <v>40079.566157407404</v>
      </c>
      <c r="L1564" s="12">
        <f t="shared" si="145"/>
        <v>40149.034722222219</v>
      </c>
      <c r="M1564" t="b">
        <v>0</v>
      </c>
      <c r="N1564">
        <v>0</v>
      </c>
      <c r="O1564" t="b">
        <v>0</v>
      </c>
      <c r="P1564" t="s">
        <v>8290</v>
      </c>
      <c r="Q1564" s="5">
        <f t="shared" si="146"/>
        <v>0</v>
      </c>
      <c r="R1564" s="6" t="e">
        <f t="shared" si="147"/>
        <v>#DIV/0!</v>
      </c>
      <c r="S1564" t="str">
        <f t="shared" si="148"/>
        <v>publishing</v>
      </c>
      <c r="T1564" t="str">
        <f t="shared" si="149"/>
        <v>art books</v>
      </c>
    </row>
    <row r="1565" spans="1:20" ht="45" x14ac:dyDescent="0.25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s="12">
        <f t="shared" si="144"/>
        <v>41652.742488425924</v>
      </c>
      <c r="L1565" s="12">
        <f t="shared" si="145"/>
        <v>41712.700821759259</v>
      </c>
      <c r="M1565" t="b">
        <v>0</v>
      </c>
      <c r="N1565">
        <v>2</v>
      </c>
      <c r="O1565" t="b">
        <v>0</v>
      </c>
      <c r="P1565" t="s">
        <v>8290</v>
      </c>
      <c r="Q1565" s="5">
        <f t="shared" si="146"/>
        <v>1.4166666666666666E-2</v>
      </c>
      <c r="R1565" s="6">
        <f t="shared" si="147"/>
        <v>42.5</v>
      </c>
      <c r="S1565" t="str">
        <f t="shared" si="148"/>
        <v>publishing</v>
      </c>
      <c r="T1565" t="str">
        <f t="shared" si="149"/>
        <v>art books</v>
      </c>
    </row>
    <row r="1566" spans="1:20" ht="60" x14ac:dyDescent="0.25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s="12">
        <f t="shared" si="144"/>
        <v>42121.367002314815</v>
      </c>
      <c r="L1566" s="12">
        <f t="shared" si="145"/>
        <v>42152.836805555555</v>
      </c>
      <c r="M1566" t="b">
        <v>0</v>
      </c>
      <c r="N1566">
        <v>1</v>
      </c>
      <c r="O1566" t="b">
        <v>0</v>
      </c>
      <c r="P1566" t="s">
        <v>8290</v>
      </c>
      <c r="Q1566" s="5">
        <f t="shared" si="146"/>
        <v>1E-3</v>
      </c>
      <c r="R1566" s="6">
        <f t="shared" si="147"/>
        <v>10</v>
      </c>
      <c r="S1566" t="str">
        <f t="shared" si="148"/>
        <v>publishing</v>
      </c>
      <c r="T1566" t="str">
        <f t="shared" si="149"/>
        <v>art books</v>
      </c>
    </row>
    <row r="1567" spans="1:20" ht="60" x14ac:dyDescent="0.25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s="12">
        <f t="shared" si="144"/>
        <v>40672.729872685188</v>
      </c>
      <c r="L1567" s="12">
        <f t="shared" si="145"/>
        <v>40702.729872685188</v>
      </c>
      <c r="M1567" t="b">
        <v>0</v>
      </c>
      <c r="N1567">
        <v>1</v>
      </c>
      <c r="O1567" t="b">
        <v>0</v>
      </c>
      <c r="P1567" t="s">
        <v>8290</v>
      </c>
      <c r="Q1567" s="5">
        <f t="shared" si="146"/>
        <v>2.5000000000000001E-2</v>
      </c>
      <c r="R1567" s="6">
        <f t="shared" si="147"/>
        <v>100</v>
      </c>
      <c r="S1567" t="str">
        <f t="shared" si="148"/>
        <v>publishing</v>
      </c>
      <c r="T1567" t="str">
        <f t="shared" si="149"/>
        <v>art books</v>
      </c>
    </row>
    <row r="1568" spans="1:20" ht="45" x14ac:dyDescent="0.25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s="12">
        <f t="shared" si="144"/>
        <v>42549.916712962964</v>
      </c>
      <c r="L1568" s="12">
        <f t="shared" si="145"/>
        <v>42578.916666666672</v>
      </c>
      <c r="M1568" t="b">
        <v>0</v>
      </c>
      <c r="N1568">
        <v>59</v>
      </c>
      <c r="O1568" t="b">
        <v>0</v>
      </c>
      <c r="P1568" t="s">
        <v>8290</v>
      </c>
      <c r="Q1568" s="5">
        <f t="shared" si="146"/>
        <v>0.21249999999999999</v>
      </c>
      <c r="R1568" s="6">
        <f t="shared" si="147"/>
        <v>108.05084745762711</v>
      </c>
      <c r="S1568" t="str">
        <f t="shared" si="148"/>
        <v>publishing</v>
      </c>
      <c r="T1568" t="str">
        <f t="shared" si="149"/>
        <v>art books</v>
      </c>
    </row>
    <row r="1569" spans="1:20" ht="60" x14ac:dyDescent="0.25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s="12">
        <f t="shared" si="144"/>
        <v>41671.936863425923</v>
      </c>
      <c r="L1569" s="12">
        <f t="shared" si="145"/>
        <v>41687</v>
      </c>
      <c r="M1569" t="b">
        <v>0</v>
      </c>
      <c r="N1569">
        <v>13</v>
      </c>
      <c r="O1569" t="b">
        <v>0</v>
      </c>
      <c r="P1569" t="s">
        <v>8290</v>
      </c>
      <c r="Q1569" s="5">
        <f t="shared" si="146"/>
        <v>4.1176470588235294E-2</v>
      </c>
      <c r="R1569" s="6">
        <f t="shared" si="147"/>
        <v>26.923076923076923</v>
      </c>
      <c r="S1569" t="str">
        <f t="shared" si="148"/>
        <v>publishing</v>
      </c>
      <c r="T1569" t="str">
        <f t="shared" si="149"/>
        <v>art books</v>
      </c>
    </row>
    <row r="1570" spans="1:20" ht="45" x14ac:dyDescent="0.25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s="12">
        <f t="shared" si="144"/>
        <v>41962.062326388885</v>
      </c>
      <c r="L1570" s="12">
        <f t="shared" si="145"/>
        <v>41997.062326388885</v>
      </c>
      <c r="M1570" t="b">
        <v>0</v>
      </c>
      <c r="N1570">
        <v>22</v>
      </c>
      <c r="O1570" t="b">
        <v>0</v>
      </c>
      <c r="P1570" t="s">
        <v>8290</v>
      </c>
      <c r="Q1570" s="5">
        <f t="shared" si="146"/>
        <v>0.13639999999999999</v>
      </c>
      <c r="R1570" s="6">
        <f t="shared" si="147"/>
        <v>155</v>
      </c>
      <c r="S1570" t="str">
        <f t="shared" si="148"/>
        <v>publishing</v>
      </c>
      <c r="T1570" t="str">
        <f t="shared" si="149"/>
        <v>art books</v>
      </c>
    </row>
    <row r="1571" spans="1:20" x14ac:dyDescent="0.25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s="12">
        <f t="shared" si="144"/>
        <v>41389.679560185185</v>
      </c>
      <c r="L1571" s="12">
        <f t="shared" si="145"/>
        <v>41419.679560185185</v>
      </c>
      <c r="M1571" t="b">
        <v>0</v>
      </c>
      <c r="N1571">
        <v>0</v>
      </c>
      <c r="O1571" t="b">
        <v>0</v>
      </c>
      <c r="P1571" t="s">
        <v>8290</v>
      </c>
      <c r="Q1571" s="5">
        <f t="shared" si="146"/>
        <v>0</v>
      </c>
      <c r="R1571" s="6" t="e">
        <f t="shared" si="147"/>
        <v>#DIV/0!</v>
      </c>
      <c r="S1571" t="str">
        <f t="shared" si="148"/>
        <v>publishing</v>
      </c>
      <c r="T1571" t="str">
        <f t="shared" si="149"/>
        <v>art books</v>
      </c>
    </row>
    <row r="1572" spans="1:20" ht="30" x14ac:dyDescent="0.25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s="12">
        <f t="shared" si="144"/>
        <v>42438.813449074078</v>
      </c>
      <c r="L1572" s="12">
        <f t="shared" si="145"/>
        <v>42468.771782407406</v>
      </c>
      <c r="M1572" t="b">
        <v>0</v>
      </c>
      <c r="N1572">
        <v>52</v>
      </c>
      <c r="O1572" t="b">
        <v>0</v>
      </c>
      <c r="P1572" t="s">
        <v>8290</v>
      </c>
      <c r="Q1572" s="5">
        <f t="shared" si="146"/>
        <v>0.41399999999999998</v>
      </c>
      <c r="R1572" s="6">
        <f t="shared" si="147"/>
        <v>47.769230769230766</v>
      </c>
      <c r="S1572" t="str">
        <f t="shared" si="148"/>
        <v>publishing</v>
      </c>
      <c r="T1572" t="str">
        <f t="shared" si="149"/>
        <v>art books</v>
      </c>
    </row>
    <row r="1573" spans="1:20" ht="60" x14ac:dyDescent="0.25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s="12">
        <f t="shared" si="144"/>
        <v>42144.769479166673</v>
      </c>
      <c r="L1573" s="12">
        <f t="shared" si="145"/>
        <v>42174.769479166673</v>
      </c>
      <c r="M1573" t="b">
        <v>0</v>
      </c>
      <c r="N1573">
        <v>4</v>
      </c>
      <c r="O1573" t="b">
        <v>0</v>
      </c>
      <c r="P1573" t="s">
        <v>8290</v>
      </c>
      <c r="Q1573" s="5">
        <f t="shared" si="146"/>
        <v>6.6115702479338841E-3</v>
      </c>
      <c r="R1573" s="6">
        <f t="shared" si="147"/>
        <v>20</v>
      </c>
      <c r="S1573" t="str">
        <f t="shared" si="148"/>
        <v>publishing</v>
      </c>
      <c r="T1573" t="str">
        <f t="shared" si="149"/>
        <v>art books</v>
      </c>
    </row>
    <row r="1574" spans="1:20" ht="60" x14ac:dyDescent="0.25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s="12">
        <f t="shared" si="144"/>
        <v>42404.033090277779</v>
      </c>
      <c r="L1574" s="12">
        <f t="shared" si="145"/>
        <v>42428.999305555553</v>
      </c>
      <c r="M1574" t="b">
        <v>0</v>
      </c>
      <c r="N1574">
        <v>3</v>
      </c>
      <c r="O1574" t="b">
        <v>0</v>
      </c>
      <c r="P1574" t="s">
        <v>8290</v>
      </c>
      <c r="Q1574" s="5">
        <f t="shared" si="146"/>
        <v>0.05</v>
      </c>
      <c r="R1574" s="6">
        <f t="shared" si="147"/>
        <v>41.666666666666664</v>
      </c>
      <c r="S1574" t="str">
        <f t="shared" si="148"/>
        <v>publishing</v>
      </c>
      <c r="T1574" t="str">
        <f t="shared" si="149"/>
        <v>art books</v>
      </c>
    </row>
    <row r="1575" spans="1:20" ht="60" x14ac:dyDescent="0.25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s="12">
        <f t="shared" si="144"/>
        <v>42786.000023148154</v>
      </c>
      <c r="L1575" s="12">
        <f t="shared" si="145"/>
        <v>42826.165972222225</v>
      </c>
      <c r="M1575" t="b">
        <v>0</v>
      </c>
      <c r="N1575">
        <v>3</v>
      </c>
      <c r="O1575" t="b">
        <v>0</v>
      </c>
      <c r="P1575" t="s">
        <v>8290</v>
      </c>
      <c r="Q1575" s="5">
        <f t="shared" si="146"/>
        <v>2.4777777777777777E-2</v>
      </c>
      <c r="R1575" s="6">
        <f t="shared" si="147"/>
        <v>74.333333333333329</v>
      </c>
      <c r="S1575" t="str">
        <f t="shared" si="148"/>
        <v>publishing</v>
      </c>
      <c r="T1575" t="str">
        <f t="shared" si="149"/>
        <v>art books</v>
      </c>
    </row>
    <row r="1576" spans="1:20" ht="60" x14ac:dyDescent="0.25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s="12">
        <f t="shared" si="144"/>
        <v>42017.927418981482</v>
      </c>
      <c r="L1576" s="12">
        <f t="shared" si="145"/>
        <v>42052.927418981482</v>
      </c>
      <c r="M1576" t="b">
        <v>0</v>
      </c>
      <c r="N1576">
        <v>6</v>
      </c>
      <c r="O1576" t="b">
        <v>0</v>
      </c>
      <c r="P1576" t="s">
        <v>8290</v>
      </c>
      <c r="Q1576" s="5">
        <f t="shared" si="146"/>
        <v>5.0599999999999999E-2</v>
      </c>
      <c r="R1576" s="6">
        <f t="shared" si="147"/>
        <v>84.333333333333329</v>
      </c>
      <c r="S1576" t="str">
        <f t="shared" si="148"/>
        <v>publishing</v>
      </c>
      <c r="T1576" t="str">
        <f t="shared" si="149"/>
        <v>art books</v>
      </c>
    </row>
    <row r="1577" spans="1:20" ht="60" x14ac:dyDescent="0.25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s="12">
        <f t="shared" si="144"/>
        <v>41799.524259259262</v>
      </c>
      <c r="L1577" s="12">
        <f t="shared" si="145"/>
        <v>41829.524259259262</v>
      </c>
      <c r="M1577" t="b">
        <v>0</v>
      </c>
      <c r="N1577">
        <v>35</v>
      </c>
      <c r="O1577" t="b">
        <v>0</v>
      </c>
      <c r="P1577" t="s">
        <v>8290</v>
      </c>
      <c r="Q1577" s="5">
        <f t="shared" si="146"/>
        <v>0.2291</v>
      </c>
      <c r="R1577" s="6">
        <f t="shared" si="147"/>
        <v>65.457142857142856</v>
      </c>
      <c r="S1577" t="str">
        <f t="shared" si="148"/>
        <v>publishing</v>
      </c>
      <c r="T1577" t="str">
        <f t="shared" si="149"/>
        <v>art books</v>
      </c>
    </row>
    <row r="1578" spans="1:20" ht="45" x14ac:dyDescent="0.25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s="12">
        <f t="shared" si="144"/>
        <v>42140.879259259258</v>
      </c>
      <c r="L1578" s="12">
        <f t="shared" si="145"/>
        <v>42185.879259259258</v>
      </c>
      <c r="M1578" t="b">
        <v>0</v>
      </c>
      <c r="N1578">
        <v>10</v>
      </c>
      <c r="O1578" t="b">
        <v>0</v>
      </c>
      <c r="P1578" t="s">
        <v>8290</v>
      </c>
      <c r="Q1578" s="5">
        <f t="shared" si="146"/>
        <v>0.13</v>
      </c>
      <c r="R1578" s="6">
        <f t="shared" si="147"/>
        <v>65</v>
      </c>
      <c r="S1578" t="str">
        <f t="shared" si="148"/>
        <v>publishing</v>
      </c>
      <c r="T1578" t="str">
        <f t="shared" si="149"/>
        <v>art books</v>
      </c>
    </row>
    <row r="1579" spans="1:20" ht="60" x14ac:dyDescent="0.25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s="12">
        <f t="shared" si="144"/>
        <v>41054.847777777781</v>
      </c>
      <c r="L1579" s="12">
        <f t="shared" si="145"/>
        <v>41114.847777777781</v>
      </c>
      <c r="M1579" t="b">
        <v>0</v>
      </c>
      <c r="N1579">
        <v>2</v>
      </c>
      <c r="O1579" t="b">
        <v>0</v>
      </c>
      <c r="P1579" t="s">
        <v>8290</v>
      </c>
      <c r="Q1579" s="5">
        <f t="shared" si="146"/>
        <v>5.4999999999999997E-3</v>
      </c>
      <c r="R1579" s="6">
        <f t="shared" si="147"/>
        <v>27.5</v>
      </c>
      <c r="S1579" t="str">
        <f t="shared" si="148"/>
        <v>publishing</v>
      </c>
      <c r="T1579" t="str">
        <f t="shared" si="149"/>
        <v>art books</v>
      </c>
    </row>
    <row r="1580" spans="1:20" ht="60" x14ac:dyDescent="0.25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s="12">
        <f t="shared" si="144"/>
        <v>40399.065868055557</v>
      </c>
      <c r="L1580" s="12">
        <f t="shared" si="145"/>
        <v>40423.083333333336</v>
      </c>
      <c r="M1580" t="b">
        <v>0</v>
      </c>
      <c r="N1580">
        <v>4</v>
      </c>
      <c r="O1580" t="b">
        <v>0</v>
      </c>
      <c r="P1580" t="s">
        <v>8290</v>
      </c>
      <c r="Q1580" s="5">
        <f t="shared" si="146"/>
        <v>0.10806536636794939</v>
      </c>
      <c r="R1580" s="6">
        <f t="shared" si="147"/>
        <v>51.25</v>
      </c>
      <c r="S1580" t="str">
        <f t="shared" si="148"/>
        <v>publishing</v>
      </c>
      <c r="T1580" t="str">
        <f t="shared" si="149"/>
        <v>art books</v>
      </c>
    </row>
    <row r="1581" spans="1:20" ht="45" x14ac:dyDescent="0.25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s="12">
        <f t="shared" si="144"/>
        <v>41481.996423611112</v>
      </c>
      <c r="L1581" s="12">
        <f t="shared" si="145"/>
        <v>41514.996423611112</v>
      </c>
      <c r="M1581" t="b">
        <v>0</v>
      </c>
      <c r="N1581">
        <v>2</v>
      </c>
      <c r="O1581" t="b">
        <v>0</v>
      </c>
      <c r="P1581" t="s">
        <v>8290</v>
      </c>
      <c r="Q1581" s="5">
        <f t="shared" si="146"/>
        <v>8.4008400840084006E-3</v>
      </c>
      <c r="R1581" s="6">
        <f t="shared" si="147"/>
        <v>14</v>
      </c>
      <c r="S1581" t="str">
        <f t="shared" si="148"/>
        <v>publishing</v>
      </c>
      <c r="T1581" t="str">
        <f t="shared" si="149"/>
        <v>art books</v>
      </c>
    </row>
    <row r="1582" spans="1:20" ht="45" x14ac:dyDescent="0.25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s="12">
        <f t="shared" si="144"/>
        <v>40990.050069444449</v>
      </c>
      <c r="L1582" s="12">
        <f t="shared" si="145"/>
        <v>41050.050069444449</v>
      </c>
      <c r="M1582" t="b">
        <v>0</v>
      </c>
      <c r="N1582">
        <v>0</v>
      </c>
      <c r="O1582" t="b">
        <v>0</v>
      </c>
      <c r="P1582" t="s">
        <v>8290</v>
      </c>
      <c r="Q1582" s="5">
        <f t="shared" si="146"/>
        <v>0</v>
      </c>
      <c r="R1582" s="6" t="e">
        <f t="shared" si="147"/>
        <v>#DIV/0!</v>
      </c>
      <c r="S1582" t="str">
        <f t="shared" si="148"/>
        <v>publishing</v>
      </c>
      <c r="T1582" t="str">
        <f t="shared" si="149"/>
        <v>art books</v>
      </c>
    </row>
    <row r="1583" spans="1:20" ht="60" x14ac:dyDescent="0.25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s="12">
        <f t="shared" si="144"/>
        <v>42325.448958333334</v>
      </c>
      <c r="L1583" s="12">
        <f t="shared" si="145"/>
        <v>42357.448958333334</v>
      </c>
      <c r="M1583" t="b">
        <v>0</v>
      </c>
      <c r="N1583">
        <v>1</v>
      </c>
      <c r="O1583" t="b">
        <v>0</v>
      </c>
      <c r="P1583" t="s">
        <v>8291</v>
      </c>
      <c r="Q1583" s="5">
        <f t="shared" si="146"/>
        <v>5.0000000000000001E-3</v>
      </c>
      <c r="R1583" s="6">
        <f t="shared" si="147"/>
        <v>5</v>
      </c>
      <c r="S1583" t="str">
        <f t="shared" si="148"/>
        <v>photography</v>
      </c>
      <c r="T1583" t="str">
        <f t="shared" si="149"/>
        <v>places</v>
      </c>
    </row>
    <row r="1584" spans="1:20" ht="30" x14ac:dyDescent="0.25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s="12">
        <f t="shared" si="144"/>
        <v>42246.789965277778</v>
      </c>
      <c r="L1584" s="12">
        <f t="shared" si="145"/>
        <v>42303.888888888891</v>
      </c>
      <c r="M1584" t="b">
        <v>0</v>
      </c>
      <c r="N1584">
        <v>3</v>
      </c>
      <c r="O1584" t="b">
        <v>0</v>
      </c>
      <c r="P1584" t="s">
        <v>8291</v>
      </c>
      <c r="Q1584" s="5">
        <f t="shared" si="146"/>
        <v>9.2999999999999999E-2</v>
      </c>
      <c r="R1584" s="6">
        <f t="shared" si="147"/>
        <v>31</v>
      </c>
      <c r="S1584" t="str">
        <f t="shared" si="148"/>
        <v>photography</v>
      </c>
      <c r="T1584" t="str">
        <f t="shared" si="149"/>
        <v>places</v>
      </c>
    </row>
    <row r="1585" spans="1:20" ht="60" x14ac:dyDescent="0.25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s="12">
        <f t="shared" si="144"/>
        <v>41877.904988425929</v>
      </c>
      <c r="L1585" s="12">
        <f t="shared" si="145"/>
        <v>41907.904988425929</v>
      </c>
      <c r="M1585" t="b">
        <v>0</v>
      </c>
      <c r="N1585">
        <v>1</v>
      </c>
      <c r="O1585" t="b">
        <v>0</v>
      </c>
      <c r="P1585" t="s">
        <v>8291</v>
      </c>
      <c r="Q1585" s="5">
        <f t="shared" si="146"/>
        <v>7.5000000000000002E-4</v>
      </c>
      <c r="R1585" s="6">
        <f t="shared" si="147"/>
        <v>15</v>
      </c>
      <c r="S1585" t="str">
        <f t="shared" si="148"/>
        <v>photography</v>
      </c>
      <c r="T1585" t="str">
        <f t="shared" si="149"/>
        <v>places</v>
      </c>
    </row>
    <row r="1586" spans="1:20" ht="60" x14ac:dyDescent="0.25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s="12">
        <f t="shared" si="144"/>
        <v>41779.649317129632</v>
      </c>
      <c r="L1586" s="12">
        <f t="shared" si="145"/>
        <v>41789.649317129632</v>
      </c>
      <c r="M1586" t="b">
        <v>0</v>
      </c>
      <c r="N1586">
        <v>0</v>
      </c>
      <c r="O1586" t="b">
        <v>0</v>
      </c>
      <c r="P1586" t="s">
        <v>8291</v>
      </c>
      <c r="Q1586" s="5">
        <f t="shared" si="146"/>
        <v>0</v>
      </c>
      <c r="R1586" s="6" t="e">
        <f t="shared" si="147"/>
        <v>#DIV/0!</v>
      </c>
      <c r="S1586" t="str">
        <f t="shared" si="148"/>
        <v>photography</v>
      </c>
      <c r="T1586" t="str">
        <f t="shared" si="149"/>
        <v>places</v>
      </c>
    </row>
    <row r="1587" spans="1:20" ht="60" x14ac:dyDescent="0.25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s="12">
        <f t="shared" si="144"/>
        <v>42707.895462962959</v>
      </c>
      <c r="L1587" s="12">
        <f t="shared" si="145"/>
        <v>42729.458333333328</v>
      </c>
      <c r="M1587" t="b">
        <v>0</v>
      </c>
      <c r="N1587">
        <v>12</v>
      </c>
      <c r="O1587" t="b">
        <v>0</v>
      </c>
      <c r="P1587" t="s">
        <v>8291</v>
      </c>
      <c r="Q1587" s="5">
        <f t="shared" si="146"/>
        <v>0.79</v>
      </c>
      <c r="R1587" s="6">
        <f t="shared" si="147"/>
        <v>131.66666666666666</v>
      </c>
      <c r="S1587" t="str">
        <f t="shared" si="148"/>
        <v>photography</v>
      </c>
      <c r="T1587" t="str">
        <f t="shared" si="149"/>
        <v>places</v>
      </c>
    </row>
    <row r="1588" spans="1:20" ht="30" x14ac:dyDescent="0.25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s="12">
        <f t="shared" si="144"/>
        <v>42069.104421296302</v>
      </c>
      <c r="L1588" s="12">
        <f t="shared" si="145"/>
        <v>42099.062754629631</v>
      </c>
      <c r="M1588" t="b">
        <v>0</v>
      </c>
      <c r="N1588">
        <v>0</v>
      </c>
      <c r="O1588" t="b">
        <v>0</v>
      </c>
      <c r="P1588" t="s">
        <v>8291</v>
      </c>
      <c r="Q1588" s="5">
        <f t="shared" si="146"/>
        <v>0</v>
      </c>
      <c r="R1588" s="6" t="e">
        <f t="shared" si="147"/>
        <v>#DIV/0!</v>
      </c>
      <c r="S1588" t="str">
        <f t="shared" si="148"/>
        <v>photography</v>
      </c>
      <c r="T1588" t="str">
        <f t="shared" si="149"/>
        <v>places</v>
      </c>
    </row>
    <row r="1589" spans="1:20" ht="60" x14ac:dyDescent="0.25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s="12">
        <f t="shared" si="144"/>
        <v>41956.950983796298</v>
      </c>
      <c r="L1589" s="12">
        <f t="shared" si="145"/>
        <v>41986.950983796298</v>
      </c>
      <c r="M1589" t="b">
        <v>0</v>
      </c>
      <c r="N1589">
        <v>1</v>
      </c>
      <c r="O1589" t="b">
        <v>0</v>
      </c>
      <c r="P1589" t="s">
        <v>8291</v>
      </c>
      <c r="Q1589" s="5">
        <f t="shared" si="146"/>
        <v>1.3333333333333334E-4</v>
      </c>
      <c r="R1589" s="6">
        <f t="shared" si="147"/>
        <v>1</v>
      </c>
      <c r="S1589" t="str">
        <f t="shared" si="148"/>
        <v>photography</v>
      </c>
      <c r="T1589" t="str">
        <f t="shared" si="149"/>
        <v>places</v>
      </c>
    </row>
    <row r="1590" spans="1:20" ht="30" x14ac:dyDescent="0.25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s="12">
        <f t="shared" si="144"/>
        <v>42005.24998842593</v>
      </c>
      <c r="L1590" s="12">
        <f t="shared" si="145"/>
        <v>42035.841666666667</v>
      </c>
      <c r="M1590" t="b">
        <v>0</v>
      </c>
      <c r="N1590">
        <v>0</v>
      </c>
      <c r="O1590" t="b">
        <v>0</v>
      </c>
      <c r="P1590" t="s">
        <v>8291</v>
      </c>
      <c r="Q1590" s="5">
        <f t="shared" si="146"/>
        <v>0</v>
      </c>
      <c r="R1590" s="6" t="e">
        <f t="shared" si="147"/>
        <v>#DIV/0!</v>
      </c>
      <c r="S1590" t="str">
        <f t="shared" si="148"/>
        <v>photography</v>
      </c>
      <c r="T1590" t="str">
        <f t="shared" si="149"/>
        <v>places</v>
      </c>
    </row>
    <row r="1591" spans="1:20" ht="45" x14ac:dyDescent="0.25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s="12">
        <f t="shared" si="144"/>
        <v>42256.984791666662</v>
      </c>
      <c r="L1591" s="12">
        <f t="shared" si="145"/>
        <v>42286.984791666662</v>
      </c>
      <c r="M1591" t="b">
        <v>0</v>
      </c>
      <c r="N1591">
        <v>0</v>
      </c>
      <c r="O1591" t="b">
        <v>0</v>
      </c>
      <c r="P1591" t="s">
        <v>8291</v>
      </c>
      <c r="Q1591" s="5">
        <f t="shared" si="146"/>
        <v>0</v>
      </c>
      <c r="R1591" s="6" t="e">
        <f t="shared" si="147"/>
        <v>#DIV/0!</v>
      </c>
      <c r="S1591" t="str">
        <f t="shared" si="148"/>
        <v>photography</v>
      </c>
      <c r="T1591" t="str">
        <f t="shared" si="149"/>
        <v>places</v>
      </c>
    </row>
    <row r="1592" spans="1:20" x14ac:dyDescent="0.25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s="12">
        <f t="shared" si="144"/>
        <v>42240.857222222221</v>
      </c>
      <c r="L1592" s="12">
        <f t="shared" si="145"/>
        <v>42270.857222222221</v>
      </c>
      <c r="M1592" t="b">
        <v>0</v>
      </c>
      <c r="N1592">
        <v>2</v>
      </c>
      <c r="O1592" t="b">
        <v>0</v>
      </c>
      <c r="P1592" t="s">
        <v>8291</v>
      </c>
      <c r="Q1592" s="5">
        <f t="shared" si="146"/>
        <v>1.7000000000000001E-2</v>
      </c>
      <c r="R1592" s="6">
        <f t="shared" si="147"/>
        <v>510</v>
      </c>
      <c r="S1592" t="str">
        <f t="shared" si="148"/>
        <v>photography</v>
      </c>
      <c r="T1592" t="str">
        <f t="shared" si="149"/>
        <v>places</v>
      </c>
    </row>
    <row r="1593" spans="1:20" ht="60" x14ac:dyDescent="0.25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s="12">
        <f t="shared" si="144"/>
        <v>42433.726168981477</v>
      </c>
      <c r="L1593" s="12">
        <f t="shared" si="145"/>
        <v>42463.68450231482</v>
      </c>
      <c r="M1593" t="b">
        <v>0</v>
      </c>
      <c r="N1593">
        <v>92</v>
      </c>
      <c r="O1593" t="b">
        <v>0</v>
      </c>
      <c r="P1593" t="s">
        <v>8291</v>
      </c>
      <c r="Q1593" s="5">
        <f t="shared" si="146"/>
        <v>0.29228571428571426</v>
      </c>
      <c r="R1593" s="6">
        <f t="shared" si="147"/>
        <v>44.478260869565219</v>
      </c>
      <c r="S1593" t="str">
        <f t="shared" si="148"/>
        <v>photography</v>
      </c>
      <c r="T1593" t="str">
        <f t="shared" si="149"/>
        <v>places</v>
      </c>
    </row>
    <row r="1594" spans="1:20" ht="30" x14ac:dyDescent="0.25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s="12">
        <f t="shared" si="144"/>
        <v>42046.072743055556</v>
      </c>
      <c r="L1594" s="12">
        <f t="shared" si="145"/>
        <v>42091.031076388885</v>
      </c>
      <c r="M1594" t="b">
        <v>0</v>
      </c>
      <c r="N1594">
        <v>0</v>
      </c>
      <c r="O1594" t="b">
        <v>0</v>
      </c>
      <c r="P1594" t="s">
        <v>8291</v>
      </c>
      <c r="Q1594" s="5">
        <f t="shared" si="146"/>
        <v>0</v>
      </c>
      <c r="R1594" s="6" t="e">
        <f t="shared" si="147"/>
        <v>#DIV/0!</v>
      </c>
      <c r="S1594" t="str">
        <f t="shared" si="148"/>
        <v>photography</v>
      </c>
      <c r="T1594" t="str">
        <f t="shared" si="149"/>
        <v>places</v>
      </c>
    </row>
    <row r="1595" spans="1:20" ht="45" x14ac:dyDescent="0.25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s="12">
        <f t="shared" si="144"/>
        <v>42033.845543981486</v>
      </c>
      <c r="L1595" s="12">
        <f t="shared" si="145"/>
        <v>42063.845543981486</v>
      </c>
      <c r="M1595" t="b">
        <v>0</v>
      </c>
      <c r="N1595">
        <v>3</v>
      </c>
      <c r="O1595" t="b">
        <v>0</v>
      </c>
      <c r="P1595" t="s">
        <v>8291</v>
      </c>
      <c r="Q1595" s="5">
        <f t="shared" si="146"/>
        <v>1.3636363636363637E-4</v>
      </c>
      <c r="R1595" s="6">
        <f t="shared" si="147"/>
        <v>1</v>
      </c>
      <c r="S1595" t="str">
        <f t="shared" si="148"/>
        <v>photography</v>
      </c>
      <c r="T1595" t="str">
        <f t="shared" si="149"/>
        <v>places</v>
      </c>
    </row>
    <row r="1596" spans="1:20" ht="45" x14ac:dyDescent="0.25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s="12">
        <f t="shared" si="144"/>
        <v>42445.712754629625</v>
      </c>
      <c r="L1596" s="12">
        <f t="shared" si="145"/>
        <v>42505.681249999994</v>
      </c>
      <c r="M1596" t="b">
        <v>0</v>
      </c>
      <c r="N1596">
        <v>10</v>
      </c>
      <c r="O1596" t="b">
        <v>0</v>
      </c>
      <c r="P1596" t="s">
        <v>8291</v>
      </c>
      <c r="Q1596" s="5">
        <f t="shared" si="146"/>
        <v>0.20499999999999999</v>
      </c>
      <c r="R1596" s="6">
        <f t="shared" si="147"/>
        <v>20.5</v>
      </c>
      <c r="S1596" t="str">
        <f t="shared" si="148"/>
        <v>photography</v>
      </c>
      <c r="T1596" t="str">
        <f t="shared" si="149"/>
        <v>places</v>
      </c>
    </row>
    <row r="1597" spans="1:20" ht="45" x14ac:dyDescent="0.25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s="12">
        <f t="shared" si="144"/>
        <v>41780.050092592595</v>
      </c>
      <c r="L1597" s="12">
        <f t="shared" si="145"/>
        <v>41808.842361111114</v>
      </c>
      <c r="M1597" t="b">
        <v>0</v>
      </c>
      <c r="N1597">
        <v>7</v>
      </c>
      <c r="O1597" t="b">
        <v>0</v>
      </c>
      <c r="P1597" t="s">
        <v>8291</v>
      </c>
      <c r="Q1597" s="5">
        <f t="shared" si="146"/>
        <v>2.8E-3</v>
      </c>
      <c r="R1597" s="6">
        <f t="shared" si="147"/>
        <v>40</v>
      </c>
      <c r="S1597" t="str">
        <f t="shared" si="148"/>
        <v>photography</v>
      </c>
      <c r="T1597" t="str">
        <f t="shared" si="149"/>
        <v>places</v>
      </c>
    </row>
    <row r="1598" spans="1:20" ht="45" x14ac:dyDescent="0.25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s="12">
        <f t="shared" si="144"/>
        <v>41941.430196759262</v>
      </c>
      <c r="L1598" s="12">
        <f t="shared" si="145"/>
        <v>41986.471863425926</v>
      </c>
      <c r="M1598" t="b">
        <v>0</v>
      </c>
      <c r="N1598">
        <v>3</v>
      </c>
      <c r="O1598" t="b">
        <v>0</v>
      </c>
      <c r="P1598" t="s">
        <v>8291</v>
      </c>
      <c r="Q1598" s="5">
        <f t="shared" si="146"/>
        <v>2.3076923076923078E-2</v>
      </c>
      <c r="R1598" s="6">
        <f t="shared" si="147"/>
        <v>25</v>
      </c>
      <c r="S1598" t="str">
        <f t="shared" si="148"/>
        <v>photography</v>
      </c>
      <c r="T1598" t="str">
        <f t="shared" si="149"/>
        <v>places</v>
      </c>
    </row>
    <row r="1599" spans="1:20" ht="45" x14ac:dyDescent="0.25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s="12">
        <f t="shared" si="144"/>
        <v>42603.354131944448</v>
      </c>
      <c r="L1599" s="12">
        <f t="shared" si="145"/>
        <v>42633.354131944448</v>
      </c>
      <c r="M1599" t="b">
        <v>0</v>
      </c>
      <c r="N1599">
        <v>0</v>
      </c>
      <c r="O1599" t="b">
        <v>0</v>
      </c>
      <c r="P1599" t="s">
        <v>8291</v>
      </c>
      <c r="Q1599" s="5">
        <f t="shared" si="146"/>
        <v>0</v>
      </c>
      <c r="R1599" s="6" t="e">
        <f t="shared" si="147"/>
        <v>#DIV/0!</v>
      </c>
      <c r="S1599" t="str">
        <f t="shared" si="148"/>
        <v>photography</v>
      </c>
      <c r="T1599" t="str">
        <f t="shared" si="149"/>
        <v>places</v>
      </c>
    </row>
    <row r="1600" spans="1:20" ht="60" x14ac:dyDescent="0.25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s="12">
        <f t="shared" si="144"/>
        <v>42151.667337962965</v>
      </c>
      <c r="L1600" s="12">
        <f t="shared" si="145"/>
        <v>42211.667337962965</v>
      </c>
      <c r="M1600" t="b">
        <v>0</v>
      </c>
      <c r="N1600">
        <v>1</v>
      </c>
      <c r="O1600" t="b">
        <v>0</v>
      </c>
      <c r="P1600" t="s">
        <v>8291</v>
      </c>
      <c r="Q1600" s="5">
        <f t="shared" si="146"/>
        <v>1.25E-3</v>
      </c>
      <c r="R1600" s="6">
        <f t="shared" si="147"/>
        <v>1</v>
      </c>
      <c r="S1600" t="str">
        <f t="shared" si="148"/>
        <v>photography</v>
      </c>
      <c r="T1600" t="str">
        <f t="shared" si="149"/>
        <v>places</v>
      </c>
    </row>
    <row r="1601" spans="1:20" ht="45" x14ac:dyDescent="0.25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s="12">
        <f t="shared" si="144"/>
        <v>42438.53907407407</v>
      </c>
      <c r="L1601" s="12">
        <f t="shared" si="145"/>
        <v>42468.497407407413</v>
      </c>
      <c r="M1601" t="b">
        <v>0</v>
      </c>
      <c r="N1601">
        <v>0</v>
      </c>
      <c r="O1601" t="b">
        <v>0</v>
      </c>
      <c r="P1601" t="s">
        <v>8291</v>
      </c>
      <c r="Q1601" s="5">
        <f t="shared" si="146"/>
        <v>0</v>
      </c>
      <c r="R1601" s="6" t="e">
        <f t="shared" si="147"/>
        <v>#DIV/0!</v>
      </c>
      <c r="S1601" t="str">
        <f t="shared" si="148"/>
        <v>photography</v>
      </c>
      <c r="T1601" t="str">
        <f t="shared" si="149"/>
        <v>places</v>
      </c>
    </row>
    <row r="1602" spans="1:20" ht="60" x14ac:dyDescent="0.25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s="12">
        <f t="shared" ref="K1602:K1665" si="150">(((J1602/60)/60)/24)+DATE(1970,1,1)</f>
        <v>41791.057314814818</v>
      </c>
      <c r="L1602" s="12">
        <f t="shared" ref="L1602:L1665" si="151">(((I1602/60)/60)/24)+DATE(1970,1,1)</f>
        <v>41835.21597222222</v>
      </c>
      <c r="M1602" t="b">
        <v>0</v>
      </c>
      <c r="N1602">
        <v>9</v>
      </c>
      <c r="O1602" t="b">
        <v>0</v>
      </c>
      <c r="P1602" t="s">
        <v>8291</v>
      </c>
      <c r="Q1602" s="5">
        <f t="shared" ref="Q1602:Q1665" si="152">E1602/D1602</f>
        <v>7.3400000000000007E-2</v>
      </c>
      <c r="R1602" s="6">
        <f t="shared" ref="R1602:R1665" si="153">E1602/N1602</f>
        <v>40.777777777777779</v>
      </c>
      <c r="S1602" t="str">
        <f t="shared" ref="S1602:S1665" si="154">LEFT(P1602,FIND("/",P1602,1)-1)</f>
        <v>photography</v>
      </c>
      <c r="T1602" t="str">
        <f t="shared" ref="T1602:T1665" si="155">MID(P1602,FIND("/",P1602,1)+1,LEN(P1601))</f>
        <v>places</v>
      </c>
    </row>
    <row r="1603" spans="1:20" ht="45" x14ac:dyDescent="0.25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s="12">
        <f t="shared" si="150"/>
        <v>40638.092974537038</v>
      </c>
      <c r="L1603" s="12">
        <f t="shared" si="151"/>
        <v>40668.092974537038</v>
      </c>
      <c r="M1603" t="b">
        <v>0</v>
      </c>
      <c r="N1603">
        <v>56</v>
      </c>
      <c r="O1603" t="b">
        <v>1</v>
      </c>
      <c r="P1603" t="s">
        <v>8276</v>
      </c>
      <c r="Q1603" s="5">
        <f t="shared" si="152"/>
        <v>1.082492</v>
      </c>
      <c r="R1603" s="6">
        <f t="shared" si="153"/>
        <v>48.325535714285714</v>
      </c>
      <c r="S1603" t="str">
        <f t="shared" si="154"/>
        <v>music</v>
      </c>
      <c r="T1603" t="str">
        <f t="shared" si="155"/>
        <v>rock</v>
      </c>
    </row>
    <row r="1604" spans="1:20" ht="45" x14ac:dyDescent="0.25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s="12">
        <f t="shared" si="150"/>
        <v>40788.297650462962</v>
      </c>
      <c r="L1604" s="12">
        <f t="shared" si="151"/>
        <v>40830.958333333336</v>
      </c>
      <c r="M1604" t="b">
        <v>0</v>
      </c>
      <c r="N1604">
        <v>32</v>
      </c>
      <c r="O1604" t="b">
        <v>1</v>
      </c>
      <c r="P1604" t="s">
        <v>8276</v>
      </c>
      <c r="Q1604" s="5">
        <f t="shared" si="152"/>
        <v>1.0016666666666667</v>
      </c>
      <c r="R1604" s="6">
        <f t="shared" si="153"/>
        <v>46.953125</v>
      </c>
      <c r="S1604" t="str">
        <f t="shared" si="154"/>
        <v>music</v>
      </c>
      <c r="T1604" t="str">
        <f t="shared" si="155"/>
        <v>rock</v>
      </c>
    </row>
    <row r="1605" spans="1:20" ht="45" x14ac:dyDescent="0.25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s="12">
        <f t="shared" si="150"/>
        <v>40876.169664351852</v>
      </c>
      <c r="L1605" s="12">
        <f t="shared" si="151"/>
        <v>40936.169664351852</v>
      </c>
      <c r="M1605" t="b">
        <v>0</v>
      </c>
      <c r="N1605">
        <v>30</v>
      </c>
      <c r="O1605" t="b">
        <v>1</v>
      </c>
      <c r="P1605" t="s">
        <v>8276</v>
      </c>
      <c r="Q1605" s="5">
        <f t="shared" si="152"/>
        <v>1.0003299999999999</v>
      </c>
      <c r="R1605" s="6">
        <f t="shared" si="153"/>
        <v>66.688666666666663</v>
      </c>
      <c r="S1605" t="str">
        <f t="shared" si="154"/>
        <v>music</v>
      </c>
      <c r="T1605" t="str">
        <f t="shared" si="155"/>
        <v>rock</v>
      </c>
    </row>
    <row r="1606" spans="1:20" ht="60" x14ac:dyDescent="0.25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s="12">
        <f t="shared" si="150"/>
        <v>40945.845312500001</v>
      </c>
      <c r="L1606" s="12">
        <f t="shared" si="151"/>
        <v>40985.80364583333</v>
      </c>
      <c r="M1606" t="b">
        <v>0</v>
      </c>
      <c r="N1606">
        <v>70</v>
      </c>
      <c r="O1606" t="b">
        <v>1</v>
      </c>
      <c r="P1606" t="s">
        <v>8276</v>
      </c>
      <c r="Q1606" s="5">
        <f t="shared" si="152"/>
        <v>1.2210714285714286</v>
      </c>
      <c r="R1606" s="6">
        <f t="shared" si="153"/>
        <v>48.842857142857142</v>
      </c>
      <c r="S1606" t="str">
        <f t="shared" si="154"/>
        <v>music</v>
      </c>
      <c r="T1606" t="str">
        <f t="shared" si="155"/>
        <v>rock</v>
      </c>
    </row>
    <row r="1607" spans="1:20" ht="60" x14ac:dyDescent="0.25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s="12">
        <f t="shared" si="150"/>
        <v>40747.012881944444</v>
      </c>
      <c r="L1607" s="12">
        <f t="shared" si="151"/>
        <v>40756.291666666664</v>
      </c>
      <c r="M1607" t="b">
        <v>0</v>
      </c>
      <c r="N1607">
        <v>44</v>
      </c>
      <c r="O1607" t="b">
        <v>1</v>
      </c>
      <c r="P1607" t="s">
        <v>8276</v>
      </c>
      <c r="Q1607" s="5">
        <f t="shared" si="152"/>
        <v>1.0069333333333335</v>
      </c>
      <c r="R1607" s="6">
        <f t="shared" si="153"/>
        <v>137.30909090909091</v>
      </c>
      <c r="S1607" t="str">
        <f t="shared" si="154"/>
        <v>music</v>
      </c>
      <c r="T1607" t="str">
        <f t="shared" si="155"/>
        <v>rock</v>
      </c>
    </row>
    <row r="1608" spans="1:20" ht="60" x14ac:dyDescent="0.25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s="12">
        <f t="shared" si="150"/>
        <v>40536.111550925925</v>
      </c>
      <c r="L1608" s="12">
        <f t="shared" si="151"/>
        <v>40626.069884259261</v>
      </c>
      <c r="M1608" t="b">
        <v>0</v>
      </c>
      <c r="N1608">
        <v>92</v>
      </c>
      <c r="O1608" t="b">
        <v>1</v>
      </c>
      <c r="P1608" t="s">
        <v>8276</v>
      </c>
      <c r="Q1608" s="5">
        <f t="shared" si="152"/>
        <v>1.01004125</v>
      </c>
      <c r="R1608" s="6">
        <f t="shared" si="153"/>
        <v>87.829673913043479</v>
      </c>
      <c r="S1608" t="str">
        <f t="shared" si="154"/>
        <v>music</v>
      </c>
      <c r="T1608" t="str">
        <f t="shared" si="155"/>
        <v>rock</v>
      </c>
    </row>
    <row r="1609" spans="1:20" ht="45" x14ac:dyDescent="0.25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s="12">
        <f t="shared" si="150"/>
        <v>41053.80846064815</v>
      </c>
      <c r="L1609" s="12">
        <f t="shared" si="151"/>
        <v>41074.80846064815</v>
      </c>
      <c r="M1609" t="b">
        <v>0</v>
      </c>
      <c r="N1609">
        <v>205</v>
      </c>
      <c r="O1609" t="b">
        <v>1</v>
      </c>
      <c r="P1609" t="s">
        <v>8276</v>
      </c>
      <c r="Q1609" s="5">
        <f t="shared" si="152"/>
        <v>1.4511000000000001</v>
      </c>
      <c r="R1609" s="6">
        <f t="shared" si="153"/>
        <v>70.785365853658533</v>
      </c>
      <c r="S1609" t="str">
        <f t="shared" si="154"/>
        <v>music</v>
      </c>
      <c r="T1609" t="str">
        <f t="shared" si="155"/>
        <v>rock</v>
      </c>
    </row>
    <row r="1610" spans="1:20" ht="45" x14ac:dyDescent="0.25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s="12">
        <f t="shared" si="150"/>
        <v>41607.83085648148</v>
      </c>
      <c r="L1610" s="12">
        <f t="shared" si="151"/>
        <v>41640.226388888892</v>
      </c>
      <c r="M1610" t="b">
        <v>0</v>
      </c>
      <c r="N1610">
        <v>23</v>
      </c>
      <c r="O1610" t="b">
        <v>1</v>
      </c>
      <c r="P1610" t="s">
        <v>8276</v>
      </c>
      <c r="Q1610" s="5">
        <f t="shared" si="152"/>
        <v>1.0125</v>
      </c>
      <c r="R1610" s="6">
        <f t="shared" si="153"/>
        <v>52.826086956521742</v>
      </c>
      <c r="S1610" t="str">
        <f t="shared" si="154"/>
        <v>music</v>
      </c>
      <c r="T1610" t="str">
        <f t="shared" si="155"/>
        <v>rock</v>
      </c>
    </row>
    <row r="1611" spans="1:20" ht="45" x14ac:dyDescent="0.25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s="12">
        <f t="shared" si="150"/>
        <v>40796.001261574071</v>
      </c>
      <c r="L1611" s="12">
        <f t="shared" si="151"/>
        <v>40849.333333333336</v>
      </c>
      <c r="M1611" t="b">
        <v>0</v>
      </c>
      <c r="N1611">
        <v>4</v>
      </c>
      <c r="O1611" t="b">
        <v>1</v>
      </c>
      <c r="P1611" t="s">
        <v>8276</v>
      </c>
      <c r="Q1611" s="5">
        <f t="shared" si="152"/>
        <v>1.1833333333333333</v>
      </c>
      <c r="R1611" s="6">
        <f t="shared" si="153"/>
        <v>443.75</v>
      </c>
      <c r="S1611" t="str">
        <f t="shared" si="154"/>
        <v>music</v>
      </c>
      <c r="T1611" t="str">
        <f t="shared" si="155"/>
        <v>rock</v>
      </c>
    </row>
    <row r="1612" spans="1:20" ht="30" x14ac:dyDescent="0.25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s="12">
        <f t="shared" si="150"/>
        <v>41228.924884259257</v>
      </c>
      <c r="L1612" s="12">
        <f t="shared" si="151"/>
        <v>41258.924884259257</v>
      </c>
      <c r="M1612" t="b">
        <v>0</v>
      </c>
      <c r="N1612">
        <v>112</v>
      </c>
      <c r="O1612" t="b">
        <v>1</v>
      </c>
      <c r="P1612" t="s">
        <v>8276</v>
      </c>
      <c r="Q1612" s="5">
        <f t="shared" si="152"/>
        <v>2.7185000000000001</v>
      </c>
      <c r="R1612" s="6">
        <f t="shared" si="153"/>
        <v>48.544642857142854</v>
      </c>
      <c r="S1612" t="str">
        <f t="shared" si="154"/>
        <v>music</v>
      </c>
      <c r="T1612" t="str">
        <f t="shared" si="155"/>
        <v>rock</v>
      </c>
    </row>
    <row r="1613" spans="1:20" x14ac:dyDescent="0.25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s="12">
        <f t="shared" si="150"/>
        <v>41409.00037037037</v>
      </c>
      <c r="L1613" s="12">
        <f t="shared" si="151"/>
        <v>41430.00037037037</v>
      </c>
      <c r="M1613" t="b">
        <v>0</v>
      </c>
      <c r="N1613">
        <v>27</v>
      </c>
      <c r="O1613" t="b">
        <v>1</v>
      </c>
      <c r="P1613" t="s">
        <v>8276</v>
      </c>
      <c r="Q1613" s="5">
        <f t="shared" si="152"/>
        <v>1.25125</v>
      </c>
      <c r="R1613" s="6">
        <f t="shared" si="153"/>
        <v>37.074074074074076</v>
      </c>
      <c r="S1613" t="str">
        <f t="shared" si="154"/>
        <v>music</v>
      </c>
      <c r="T1613" t="str">
        <f t="shared" si="155"/>
        <v>rock</v>
      </c>
    </row>
    <row r="1614" spans="1:20" ht="45" x14ac:dyDescent="0.25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s="12">
        <f t="shared" si="150"/>
        <v>41246.874814814815</v>
      </c>
      <c r="L1614" s="12">
        <f t="shared" si="151"/>
        <v>41276.874814814815</v>
      </c>
      <c r="M1614" t="b">
        <v>0</v>
      </c>
      <c r="N1614">
        <v>11</v>
      </c>
      <c r="O1614" t="b">
        <v>1</v>
      </c>
      <c r="P1614" t="s">
        <v>8276</v>
      </c>
      <c r="Q1614" s="5">
        <f t="shared" si="152"/>
        <v>1.1000000000000001</v>
      </c>
      <c r="R1614" s="6">
        <f t="shared" si="153"/>
        <v>50</v>
      </c>
      <c r="S1614" t="str">
        <f t="shared" si="154"/>
        <v>music</v>
      </c>
      <c r="T1614" t="str">
        <f t="shared" si="155"/>
        <v>rock</v>
      </c>
    </row>
    <row r="1615" spans="1:20" ht="60" x14ac:dyDescent="0.25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s="12">
        <f t="shared" si="150"/>
        <v>41082.069467592592</v>
      </c>
      <c r="L1615" s="12">
        <f t="shared" si="151"/>
        <v>41112.069467592592</v>
      </c>
      <c r="M1615" t="b">
        <v>0</v>
      </c>
      <c r="N1615">
        <v>26</v>
      </c>
      <c r="O1615" t="b">
        <v>1</v>
      </c>
      <c r="P1615" t="s">
        <v>8276</v>
      </c>
      <c r="Q1615" s="5">
        <f t="shared" si="152"/>
        <v>1.0149999999999999</v>
      </c>
      <c r="R1615" s="6">
        <f t="shared" si="153"/>
        <v>39.03846153846154</v>
      </c>
      <c r="S1615" t="str">
        <f t="shared" si="154"/>
        <v>music</v>
      </c>
      <c r="T1615" t="str">
        <f t="shared" si="155"/>
        <v>rock</v>
      </c>
    </row>
    <row r="1616" spans="1:20" ht="60" x14ac:dyDescent="0.25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s="12">
        <f t="shared" si="150"/>
        <v>41794.981122685182</v>
      </c>
      <c r="L1616" s="12">
        <f t="shared" si="151"/>
        <v>41854.708333333336</v>
      </c>
      <c r="M1616" t="b">
        <v>0</v>
      </c>
      <c r="N1616">
        <v>77</v>
      </c>
      <c r="O1616" t="b">
        <v>1</v>
      </c>
      <c r="P1616" t="s">
        <v>8276</v>
      </c>
      <c r="Q1616" s="5">
        <f t="shared" si="152"/>
        <v>1.0269999999999999</v>
      </c>
      <c r="R1616" s="6">
        <f t="shared" si="153"/>
        <v>66.688311688311686</v>
      </c>
      <c r="S1616" t="str">
        <f t="shared" si="154"/>
        <v>music</v>
      </c>
      <c r="T1616" t="str">
        <f t="shared" si="155"/>
        <v>rock</v>
      </c>
    </row>
    <row r="1617" spans="1:20" ht="45" x14ac:dyDescent="0.25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s="12">
        <f t="shared" si="150"/>
        <v>40845.050879629627</v>
      </c>
      <c r="L1617" s="12">
        <f t="shared" si="151"/>
        <v>40890.092546296299</v>
      </c>
      <c r="M1617" t="b">
        <v>0</v>
      </c>
      <c r="N1617">
        <v>136</v>
      </c>
      <c r="O1617" t="b">
        <v>1</v>
      </c>
      <c r="P1617" t="s">
        <v>8276</v>
      </c>
      <c r="Q1617" s="5">
        <f t="shared" si="152"/>
        <v>1.1412500000000001</v>
      </c>
      <c r="R1617" s="6">
        <f t="shared" si="153"/>
        <v>67.132352941176464</v>
      </c>
      <c r="S1617" t="str">
        <f t="shared" si="154"/>
        <v>music</v>
      </c>
      <c r="T1617" t="str">
        <f t="shared" si="155"/>
        <v>rock</v>
      </c>
    </row>
    <row r="1618" spans="1:20" ht="45" x14ac:dyDescent="0.25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s="12">
        <f t="shared" si="150"/>
        <v>41194.715520833335</v>
      </c>
      <c r="L1618" s="12">
        <f t="shared" si="151"/>
        <v>41235.916666666664</v>
      </c>
      <c r="M1618" t="b">
        <v>0</v>
      </c>
      <c r="N1618">
        <v>157</v>
      </c>
      <c r="O1618" t="b">
        <v>1</v>
      </c>
      <c r="P1618" t="s">
        <v>8276</v>
      </c>
      <c r="Q1618" s="5">
        <f t="shared" si="152"/>
        <v>1.042</v>
      </c>
      <c r="R1618" s="6">
        <f t="shared" si="153"/>
        <v>66.369426751592357</v>
      </c>
      <c r="S1618" t="str">
        <f t="shared" si="154"/>
        <v>music</v>
      </c>
      <c r="T1618" t="str">
        <f t="shared" si="155"/>
        <v>rock</v>
      </c>
    </row>
    <row r="1619" spans="1:20" ht="45" x14ac:dyDescent="0.25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s="12">
        <f t="shared" si="150"/>
        <v>41546.664212962962</v>
      </c>
      <c r="L1619" s="12">
        <f t="shared" si="151"/>
        <v>41579.791666666664</v>
      </c>
      <c r="M1619" t="b">
        <v>0</v>
      </c>
      <c r="N1619">
        <v>158</v>
      </c>
      <c r="O1619" t="b">
        <v>1</v>
      </c>
      <c r="P1619" t="s">
        <v>8276</v>
      </c>
      <c r="Q1619" s="5">
        <f t="shared" si="152"/>
        <v>1.4585714285714286</v>
      </c>
      <c r="R1619" s="6">
        <f t="shared" si="153"/>
        <v>64.620253164556956</v>
      </c>
      <c r="S1619" t="str">
        <f t="shared" si="154"/>
        <v>music</v>
      </c>
      <c r="T1619" t="str">
        <f t="shared" si="155"/>
        <v>rock</v>
      </c>
    </row>
    <row r="1620" spans="1:20" ht="45" x14ac:dyDescent="0.25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s="12">
        <f t="shared" si="150"/>
        <v>41301.654340277775</v>
      </c>
      <c r="L1620" s="12">
        <f t="shared" si="151"/>
        <v>41341.654340277775</v>
      </c>
      <c r="M1620" t="b">
        <v>0</v>
      </c>
      <c r="N1620">
        <v>27</v>
      </c>
      <c r="O1620" t="b">
        <v>1</v>
      </c>
      <c r="P1620" t="s">
        <v>8276</v>
      </c>
      <c r="Q1620" s="5">
        <f t="shared" si="152"/>
        <v>1.0506666666666666</v>
      </c>
      <c r="R1620" s="6">
        <f t="shared" si="153"/>
        <v>58.370370370370374</v>
      </c>
      <c r="S1620" t="str">
        <f t="shared" si="154"/>
        <v>music</v>
      </c>
      <c r="T1620" t="str">
        <f t="shared" si="155"/>
        <v>rock</v>
      </c>
    </row>
    <row r="1621" spans="1:20" ht="60" x14ac:dyDescent="0.25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s="12">
        <f t="shared" si="150"/>
        <v>41876.18618055556</v>
      </c>
      <c r="L1621" s="12">
        <f t="shared" si="151"/>
        <v>41897.18618055556</v>
      </c>
      <c r="M1621" t="b">
        <v>0</v>
      </c>
      <c r="N1621">
        <v>23</v>
      </c>
      <c r="O1621" t="b">
        <v>1</v>
      </c>
      <c r="P1621" t="s">
        <v>8276</v>
      </c>
      <c r="Q1621" s="5">
        <f t="shared" si="152"/>
        <v>1.3333333333333333</v>
      </c>
      <c r="R1621" s="6">
        <f t="shared" si="153"/>
        <v>86.956521739130437</v>
      </c>
      <c r="S1621" t="str">
        <f t="shared" si="154"/>
        <v>music</v>
      </c>
      <c r="T1621" t="str">
        <f t="shared" si="155"/>
        <v>rock</v>
      </c>
    </row>
    <row r="1622" spans="1:20" ht="30" x14ac:dyDescent="0.25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s="12">
        <f t="shared" si="150"/>
        <v>41321.339583333334</v>
      </c>
      <c r="L1622" s="12">
        <f t="shared" si="151"/>
        <v>41328.339583333334</v>
      </c>
      <c r="M1622" t="b">
        <v>0</v>
      </c>
      <c r="N1622">
        <v>17</v>
      </c>
      <c r="O1622" t="b">
        <v>1</v>
      </c>
      <c r="P1622" t="s">
        <v>8276</v>
      </c>
      <c r="Q1622" s="5">
        <f t="shared" si="152"/>
        <v>1.1299999999999999</v>
      </c>
      <c r="R1622" s="6">
        <f t="shared" si="153"/>
        <v>66.470588235294116</v>
      </c>
      <c r="S1622" t="str">
        <f t="shared" si="154"/>
        <v>music</v>
      </c>
      <c r="T1622" t="str">
        <f t="shared" si="155"/>
        <v>rock</v>
      </c>
    </row>
    <row r="1623" spans="1:20" ht="45" x14ac:dyDescent="0.25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s="12">
        <f t="shared" si="150"/>
        <v>41003.60665509259</v>
      </c>
      <c r="L1623" s="12">
        <f t="shared" si="151"/>
        <v>41057.165972222225</v>
      </c>
      <c r="M1623" t="b">
        <v>0</v>
      </c>
      <c r="N1623">
        <v>37</v>
      </c>
      <c r="O1623" t="b">
        <v>1</v>
      </c>
      <c r="P1623" t="s">
        <v>8276</v>
      </c>
      <c r="Q1623" s="5">
        <f t="shared" si="152"/>
        <v>1.212</v>
      </c>
      <c r="R1623" s="6">
        <f t="shared" si="153"/>
        <v>163.78378378378378</v>
      </c>
      <c r="S1623" t="str">
        <f t="shared" si="154"/>
        <v>music</v>
      </c>
      <c r="T1623" t="str">
        <f t="shared" si="155"/>
        <v>rock</v>
      </c>
    </row>
    <row r="1624" spans="1:20" ht="45" x14ac:dyDescent="0.25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s="12">
        <f t="shared" si="150"/>
        <v>41950.29483796296</v>
      </c>
      <c r="L1624" s="12">
        <f t="shared" si="151"/>
        <v>41990.332638888889</v>
      </c>
      <c r="M1624" t="b">
        <v>0</v>
      </c>
      <c r="N1624">
        <v>65</v>
      </c>
      <c r="O1624" t="b">
        <v>1</v>
      </c>
      <c r="P1624" t="s">
        <v>8276</v>
      </c>
      <c r="Q1624" s="5">
        <f t="shared" si="152"/>
        <v>1.0172463768115942</v>
      </c>
      <c r="R1624" s="6">
        <f t="shared" si="153"/>
        <v>107.98461538461538</v>
      </c>
      <c r="S1624" t="str">
        <f t="shared" si="154"/>
        <v>music</v>
      </c>
      <c r="T1624" t="str">
        <f t="shared" si="155"/>
        <v>rock</v>
      </c>
    </row>
    <row r="1625" spans="1:20" ht="60" x14ac:dyDescent="0.25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s="12">
        <f t="shared" si="150"/>
        <v>41453.688530092593</v>
      </c>
      <c r="L1625" s="12">
        <f t="shared" si="151"/>
        <v>41513.688530092593</v>
      </c>
      <c r="M1625" t="b">
        <v>0</v>
      </c>
      <c r="N1625">
        <v>18</v>
      </c>
      <c r="O1625" t="b">
        <v>1</v>
      </c>
      <c r="P1625" t="s">
        <v>8276</v>
      </c>
      <c r="Q1625" s="5">
        <f t="shared" si="152"/>
        <v>1.0106666666666666</v>
      </c>
      <c r="R1625" s="6">
        <f t="shared" si="153"/>
        <v>42.111111111111114</v>
      </c>
      <c r="S1625" t="str">
        <f t="shared" si="154"/>
        <v>music</v>
      </c>
      <c r="T1625" t="str">
        <f t="shared" si="155"/>
        <v>rock</v>
      </c>
    </row>
    <row r="1626" spans="1:20" ht="45" x14ac:dyDescent="0.25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s="12">
        <f t="shared" si="150"/>
        <v>41243.367303240739</v>
      </c>
      <c r="L1626" s="12">
        <f t="shared" si="151"/>
        <v>41283.367303240739</v>
      </c>
      <c r="M1626" t="b">
        <v>0</v>
      </c>
      <c r="N1626">
        <v>25</v>
      </c>
      <c r="O1626" t="b">
        <v>1</v>
      </c>
      <c r="P1626" t="s">
        <v>8276</v>
      </c>
      <c r="Q1626" s="5">
        <f t="shared" si="152"/>
        <v>1.18</v>
      </c>
      <c r="R1626" s="6">
        <f t="shared" si="153"/>
        <v>47.2</v>
      </c>
      <c r="S1626" t="str">
        <f t="shared" si="154"/>
        <v>music</v>
      </c>
      <c r="T1626" t="str">
        <f t="shared" si="155"/>
        <v>rock</v>
      </c>
    </row>
    <row r="1627" spans="1:20" ht="60" x14ac:dyDescent="0.25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s="12">
        <f t="shared" si="150"/>
        <v>41135.699687500004</v>
      </c>
      <c r="L1627" s="12">
        <f t="shared" si="151"/>
        <v>41163.699687500004</v>
      </c>
      <c r="M1627" t="b">
        <v>0</v>
      </c>
      <c r="N1627">
        <v>104</v>
      </c>
      <c r="O1627" t="b">
        <v>1</v>
      </c>
      <c r="P1627" t="s">
        <v>8276</v>
      </c>
      <c r="Q1627" s="5">
        <f t="shared" si="152"/>
        <v>1.5533333333333332</v>
      </c>
      <c r="R1627" s="6">
        <f t="shared" si="153"/>
        <v>112.01923076923077</v>
      </c>
      <c r="S1627" t="str">
        <f t="shared" si="154"/>
        <v>music</v>
      </c>
      <c r="T1627" t="str">
        <f t="shared" si="155"/>
        <v>rock</v>
      </c>
    </row>
    <row r="1628" spans="1:20" ht="45" x14ac:dyDescent="0.25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s="12">
        <f t="shared" si="150"/>
        <v>41579.847997685189</v>
      </c>
      <c r="L1628" s="12">
        <f t="shared" si="151"/>
        <v>41609.889664351853</v>
      </c>
      <c r="M1628" t="b">
        <v>0</v>
      </c>
      <c r="N1628">
        <v>108</v>
      </c>
      <c r="O1628" t="b">
        <v>1</v>
      </c>
      <c r="P1628" t="s">
        <v>8276</v>
      </c>
      <c r="Q1628" s="5">
        <f t="shared" si="152"/>
        <v>1.0118750000000001</v>
      </c>
      <c r="R1628" s="6">
        <f t="shared" si="153"/>
        <v>74.953703703703709</v>
      </c>
      <c r="S1628" t="str">
        <f t="shared" si="154"/>
        <v>music</v>
      </c>
      <c r="T1628" t="str">
        <f t="shared" si="155"/>
        <v>rock</v>
      </c>
    </row>
    <row r="1629" spans="1:20" ht="60" x14ac:dyDescent="0.25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s="12">
        <f t="shared" si="150"/>
        <v>41205.707048611112</v>
      </c>
      <c r="L1629" s="12">
        <f t="shared" si="151"/>
        <v>41239.207638888889</v>
      </c>
      <c r="M1629" t="b">
        <v>0</v>
      </c>
      <c r="N1629">
        <v>38</v>
      </c>
      <c r="O1629" t="b">
        <v>1</v>
      </c>
      <c r="P1629" t="s">
        <v>8276</v>
      </c>
      <c r="Q1629" s="5">
        <f t="shared" si="152"/>
        <v>1.17</v>
      </c>
      <c r="R1629" s="6">
        <f t="shared" si="153"/>
        <v>61.578947368421055</v>
      </c>
      <c r="S1629" t="str">
        <f t="shared" si="154"/>
        <v>music</v>
      </c>
      <c r="T1629" t="str">
        <f t="shared" si="155"/>
        <v>rock</v>
      </c>
    </row>
    <row r="1630" spans="1:20" ht="30" x14ac:dyDescent="0.25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s="12">
        <f t="shared" si="150"/>
        <v>41774.737060185187</v>
      </c>
      <c r="L1630" s="12">
        <f t="shared" si="151"/>
        <v>41807.737060185187</v>
      </c>
      <c r="M1630" t="b">
        <v>0</v>
      </c>
      <c r="N1630">
        <v>88</v>
      </c>
      <c r="O1630" t="b">
        <v>1</v>
      </c>
      <c r="P1630" t="s">
        <v>8276</v>
      </c>
      <c r="Q1630" s="5">
        <f t="shared" si="152"/>
        <v>1.00925</v>
      </c>
      <c r="R1630" s="6">
        <f t="shared" si="153"/>
        <v>45.875</v>
      </c>
      <c r="S1630" t="str">
        <f t="shared" si="154"/>
        <v>music</v>
      </c>
      <c r="T1630" t="str">
        <f t="shared" si="155"/>
        <v>rock</v>
      </c>
    </row>
    <row r="1631" spans="1:20" ht="30" x14ac:dyDescent="0.25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s="12">
        <f t="shared" si="150"/>
        <v>41645.867280092592</v>
      </c>
      <c r="L1631" s="12">
        <f t="shared" si="151"/>
        <v>41690.867280092592</v>
      </c>
      <c r="M1631" t="b">
        <v>0</v>
      </c>
      <c r="N1631">
        <v>82</v>
      </c>
      <c r="O1631" t="b">
        <v>1</v>
      </c>
      <c r="P1631" t="s">
        <v>8276</v>
      </c>
      <c r="Q1631" s="5">
        <f t="shared" si="152"/>
        <v>1.0366666666666666</v>
      </c>
      <c r="R1631" s="6">
        <f t="shared" si="153"/>
        <v>75.853658536585371</v>
      </c>
      <c r="S1631" t="str">
        <f t="shared" si="154"/>
        <v>music</v>
      </c>
      <c r="T1631" t="str">
        <f t="shared" si="155"/>
        <v>rock</v>
      </c>
    </row>
    <row r="1632" spans="1:20" ht="60" x14ac:dyDescent="0.25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s="12">
        <f t="shared" si="150"/>
        <v>40939.837673611109</v>
      </c>
      <c r="L1632" s="12">
        <f t="shared" si="151"/>
        <v>40970.290972222225</v>
      </c>
      <c r="M1632" t="b">
        <v>0</v>
      </c>
      <c r="N1632">
        <v>126</v>
      </c>
      <c r="O1632" t="b">
        <v>1</v>
      </c>
      <c r="P1632" t="s">
        <v>8276</v>
      </c>
      <c r="Q1632" s="5">
        <f t="shared" si="152"/>
        <v>2.6524999999999999</v>
      </c>
      <c r="R1632" s="6">
        <f t="shared" si="153"/>
        <v>84.206349206349202</v>
      </c>
      <c r="S1632" t="str">
        <f t="shared" si="154"/>
        <v>music</v>
      </c>
      <c r="T1632" t="str">
        <f t="shared" si="155"/>
        <v>rock</v>
      </c>
    </row>
    <row r="1633" spans="1:20" ht="60" x14ac:dyDescent="0.25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s="12">
        <f t="shared" si="150"/>
        <v>41164.859502314815</v>
      </c>
      <c r="L1633" s="12">
        <f t="shared" si="151"/>
        <v>41194.859502314815</v>
      </c>
      <c r="M1633" t="b">
        <v>0</v>
      </c>
      <c r="N1633">
        <v>133</v>
      </c>
      <c r="O1633" t="b">
        <v>1</v>
      </c>
      <c r="P1633" t="s">
        <v>8276</v>
      </c>
      <c r="Q1633" s="5">
        <f t="shared" si="152"/>
        <v>1.5590999999999999</v>
      </c>
      <c r="R1633" s="6">
        <f t="shared" si="153"/>
        <v>117.22556390977444</v>
      </c>
      <c r="S1633" t="str">
        <f t="shared" si="154"/>
        <v>music</v>
      </c>
      <c r="T1633" t="str">
        <f t="shared" si="155"/>
        <v>rock</v>
      </c>
    </row>
    <row r="1634" spans="1:20" ht="60" x14ac:dyDescent="0.25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s="12">
        <f t="shared" si="150"/>
        <v>40750.340902777774</v>
      </c>
      <c r="L1634" s="12">
        <f t="shared" si="151"/>
        <v>40810.340902777774</v>
      </c>
      <c r="M1634" t="b">
        <v>0</v>
      </c>
      <c r="N1634">
        <v>47</v>
      </c>
      <c r="O1634" t="b">
        <v>1</v>
      </c>
      <c r="P1634" t="s">
        <v>8276</v>
      </c>
      <c r="Q1634" s="5">
        <f t="shared" si="152"/>
        <v>1.0162500000000001</v>
      </c>
      <c r="R1634" s="6">
        <f t="shared" si="153"/>
        <v>86.489361702127653</v>
      </c>
      <c r="S1634" t="str">
        <f t="shared" si="154"/>
        <v>music</v>
      </c>
      <c r="T1634" t="str">
        <f t="shared" si="155"/>
        <v>rock</v>
      </c>
    </row>
    <row r="1635" spans="1:20" ht="60" x14ac:dyDescent="0.25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s="12">
        <f t="shared" si="150"/>
        <v>40896.883750000001</v>
      </c>
      <c r="L1635" s="12">
        <f t="shared" si="151"/>
        <v>40924.208333333336</v>
      </c>
      <c r="M1635" t="b">
        <v>0</v>
      </c>
      <c r="N1635">
        <v>58</v>
      </c>
      <c r="O1635" t="b">
        <v>1</v>
      </c>
      <c r="P1635" t="s">
        <v>8276</v>
      </c>
      <c r="Q1635" s="5">
        <f t="shared" si="152"/>
        <v>1</v>
      </c>
      <c r="R1635" s="6">
        <f t="shared" si="153"/>
        <v>172.41379310344828</v>
      </c>
      <c r="S1635" t="str">
        <f t="shared" si="154"/>
        <v>music</v>
      </c>
      <c r="T1635" t="str">
        <f t="shared" si="155"/>
        <v>rock</v>
      </c>
    </row>
    <row r="1636" spans="1:20" ht="45" x14ac:dyDescent="0.25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s="12">
        <f t="shared" si="150"/>
        <v>40658.189826388887</v>
      </c>
      <c r="L1636" s="12">
        <f t="shared" si="151"/>
        <v>40696.249305555553</v>
      </c>
      <c r="M1636" t="b">
        <v>0</v>
      </c>
      <c r="N1636">
        <v>32</v>
      </c>
      <c r="O1636" t="b">
        <v>1</v>
      </c>
      <c r="P1636" t="s">
        <v>8276</v>
      </c>
      <c r="Q1636" s="5">
        <f t="shared" si="152"/>
        <v>1.0049999999999999</v>
      </c>
      <c r="R1636" s="6">
        <f t="shared" si="153"/>
        <v>62.8125</v>
      </c>
      <c r="S1636" t="str">
        <f t="shared" si="154"/>
        <v>music</v>
      </c>
      <c r="T1636" t="str">
        <f t="shared" si="155"/>
        <v>rock</v>
      </c>
    </row>
    <row r="1637" spans="1:20" ht="60" x14ac:dyDescent="0.25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s="12">
        <f t="shared" si="150"/>
        <v>42502.868761574078</v>
      </c>
      <c r="L1637" s="12">
        <f t="shared" si="151"/>
        <v>42562.868761574078</v>
      </c>
      <c r="M1637" t="b">
        <v>0</v>
      </c>
      <c r="N1637">
        <v>37</v>
      </c>
      <c r="O1637" t="b">
        <v>1</v>
      </c>
      <c r="P1637" t="s">
        <v>8276</v>
      </c>
      <c r="Q1637" s="5">
        <f t="shared" si="152"/>
        <v>1.2529999999999999</v>
      </c>
      <c r="R1637" s="6">
        <f t="shared" si="153"/>
        <v>67.729729729729726</v>
      </c>
      <c r="S1637" t="str">
        <f t="shared" si="154"/>
        <v>music</v>
      </c>
      <c r="T1637" t="str">
        <f t="shared" si="155"/>
        <v>rock</v>
      </c>
    </row>
    <row r="1638" spans="1:20" ht="45" x14ac:dyDescent="0.25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s="12">
        <f t="shared" si="150"/>
        <v>40663.08666666667</v>
      </c>
      <c r="L1638" s="12">
        <f t="shared" si="151"/>
        <v>40706.166666666664</v>
      </c>
      <c r="M1638" t="b">
        <v>0</v>
      </c>
      <c r="N1638">
        <v>87</v>
      </c>
      <c r="O1638" t="b">
        <v>1</v>
      </c>
      <c r="P1638" t="s">
        <v>8276</v>
      </c>
      <c r="Q1638" s="5">
        <f t="shared" si="152"/>
        <v>1.0355555555555556</v>
      </c>
      <c r="R1638" s="6">
        <f t="shared" si="153"/>
        <v>53.5632183908046</v>
      </c>
      <c r="S1638" t="str">
        <f t="shared" si="154"/>
        <v>music</v>
      </c>
      <c r="T1638" t="str">
        <f t="shared" si="155"/>
        <v>rock</v>
      </c>
    </row>
    <row r="1639" spans="1:20" ht="45" x14ac:dyDescent="0.25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s="12">
        <f t="shared" si="150"/>
        <v>40122.751620370371</v>
      </c>
      <c r="L1639" s="12">
        <f t="shared" si="151"/>
        <v>40178.98541666667</v>
      </c>
      <c r="M1639" t="b">
        <v>0</v>
      </c>
      <c r="N1639">
        <v>15</v>
      </c>
      <c r="O1639" t="b">
        <v>1</v>
      </c>
      <c r="P1639" t="s">
        <v>8276</v>
      </c>
      <c r="Q1639" s="5">
        <f t="shared" si="152"/>
        <v>1.038</v>
      </c>
      <c r="R1639" s="6">
        <f t="shared" si="153"/>
        <v>34.6</v>
      </c>
      <c r="S1639" t="str">
        <f t="shared" si="154"/>
        <v>music</v>
      </c>
      <c r="T1639" t="str">
        <f t="shared" si="155"/>
        <v>rock</v>
      </c>
    </row>
    <row r="1640" spans="1:20" ht="30" x14ac:dyDescent="0.25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s="12">
        <f t="shared" si="150"/>
        <v>41288.68712962963</v>
      </c>
      <c r="L1640" s="12">
        <f t="shared" si="151"/>
        <v>41333.892361111109</v>
      </c>
      <c r="M1640" t="b">
        <v>0</v>
      </c>
      <c r="N1640">
        <v>27</v>
      </c>
      <c r="O1640" t="b">
        <v>1</v>
      </c>
      <c r="P1640" t="s">
        <v>8276</v>
      </c>
      <c r="Q1640" s="5">
        <f t="shared" si="152"/>
        <v>1.05</v>
      </c>
      <c r="R1640" s="6">
        <f t="shared" si="153"/>
        <v>38.888888888888886</v>
      </c>
      <c r="S1640" t="str">
        <f t="shared" si="154"/>
        <v>music</v>
      </c>
      <c r="T1640" t="str">
        <f t="shared" si="155"/>
        <v>rock</v>
      </c>
    </row>
    <row r="1641" spans="1:20" ht="60" x14ac:dyDescent="0.25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s="12">
        <f t="shared" si="150"/>
        <v>40941.652372685188</v>
      </c>
      <c r="L1641" s="12">
        <f t="shared" si="151"/>
        <v>40971.652372685188</v>
      </c>
      <c r="M1641" t="b">
        <v>0</v>
      </c>
      <c r="N1641">
        <v>19</v>
      </c>
      <c r="O1641" t="b">
        <v>1</v>
      </c>
      <c r="P1641" t="s">
        <v>8276</v>
      </c>
      <c r="Q1641" s="5">
        <f t="shared" si="152"/>
        <v>1</v>
      </c>
      <c r="R1641" s="6">
        <f t="shared" si="153"/>
        <v>94.736842105263165</v>
      </c>
      <c r="S1641" t="str">
        <f t="shared" si="154"/>
        <v>music</v>
      </c>
      <c r="T1641" t="str">
        <f t="shared" si="155"/>
        <v>rock</v>
      </c>
    </row>
    <row r="1642" spans="1:20" ht="60" x14ac:dyDescent="0.25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s="12">
        <f t="shared" si="150"/>
        <v>40379.23096064815</v>
      </c>
      <c r="L1642" s="12">
        <f t="shared" si="151"/>
        <v>40393.082638888889</v>
      </c>
      <c r="M1642" t="b">
        <v>0</v>
      </c>
      <c r="N1642">
        <v>17</v>
      </c>
      <c r="O1642" t="b">
        <v>1</v>
      </c>
      <c r="P1642" t="s">
        <v>8276</v>
      </c>
      <c r="Q1642" s="5">
        <f t="shared" si="152"/>
        <v>1.6986000000000001</v>
      </c>
      <c r="R1642" s="6">
        <f t="shared" si="153"/>
        <v>39.967058823529413</v>
      </c>
      <c r="S1642" t="str">
        <f t="shared" si="154"/>
        <v>music</v>
      </c>
      <c r="T1642" t="str">
        <f t="shared" si="155"/>
        <v>rock</v>
      </c>
    </row>
    <row r="1643" spans="1:20" ht="30" x14ac:dyDescent="0.25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s="12">
        <f t="shared" si="150"/>
        <v>41962.596574074079</v>
      </c>
      <c r="L1643" s="12">
        <f t="shared" si="151"/>
        <v>41992.596574074079</v>
      </c>
      <c r="M1643" t="b">
        <v>0</v>
      </c>
      <c r="N1643">
        <v>26</v>
      </c>
      <c r="O1643" t="b">
        <v>1</v>
      </c>
      <c r="P1643" t="s">
        <v>8292</v>
      </c>
      <c r="Q1643" s="5">
        <f t="shared" si="152"/>
        <v>1.014</v>
      </c>
      <c r="R1643" s="6">
        <f t="shared" si="153"/>
        <v>97.5</v>
      </c>
      <c r="S1643" t="str">
        <f t="shared" si="154"/>
        <v>music</v>
      </c>
      <c r="T1643" t="str">
        <f t="shared" si="155"/>
        <v>pop</v>
      </c>
    </row>
    <row r="1644" spans="1:20" ht="45" x14ac:dyDescent="0.25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s="12">
        <f t="shared" si="150"/>
        <v>40688.024618055555</v>
      </c>
      <c r="L1644" s="12">
        <f t="shared" si="151"/>
        <v>40708.024618055555</v>
      </c>
      <c r="M1644" t="b">
        <v>0</v>
      </c>
      <c r="N1644">
        <v>28</v>
      </c>
      <c r="O1644" t="b">
        <v>1</v>
      </c>
      <c r="P1644" t="s">
        <v>8292</v>
      </c>
      <c r="Q1644" s="5">
        <f t="shared" si="152"/>
        <v>1</v>
      </c>
      <c r="R1644" s="6">
        <f t="shared" si="153"/>
        <v>42.857142857142854</v>
      </c>
      <c r="S1644" t="str">
        <f t="shared" si="154"/>
        <v>music</v>
      </c>
      <c r="T1644" t="str">
        <f t="shared" si="155"/>
        <v>pop</v>
      </c>
    </row>
    <row r="1645" spans="1:20" ht="30" x14ac:dyDescent="0.25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s="12">
        <f t="shared" si="150"/>
        <v>41146.824212962965</v>
      </c>
      <c r="L1645" s="12">
        <f t="shared" si="151"/>
        <v>41176.824212962965</v>
      </c>
      <c r="M1645" t="b">
        <v>0</v>
      </c>
      <c r="N1645">
        <v>37</v>
      </c>
      <c r="O1645" t="b">
        <v>1</v>
      </c>
      <c r="P1645" t="s">
        <v>8292</v>
      </c>
      <c r="Q1645" s="5">
        <f t="shared" si="152"/>
        <v>1.2470000000000001</v>
      </c>
      <c r="R1645" s="6">
        <f t="shared" si="153"/>
        <v>168.51351351351352</v>
      </c>
      <c r="S1645" t="str">
        <f t="shared" si="154"/>
        <v>music</v>
      </c>
      <c r="T1645" t="str">
        <f t="shared" si="155"/>
        <v>pop</v>
      </c>
    </row>
    <row r="1646" spans="1:20" ht="60" x14ac:dyDescent="0.25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s="12">
        <f t="shared" si="150"/>
        <v>41175.05972222222</v>
      </c>
      <c r="L1646" s="12">
        <f t="shared" si="151"/>
        <v>41235.101388888892</v>
      </c>
      <c r="M1646" t="b">
        <v>0</v>
      </c>
      <c r="N1646">
        <v>128</v>
      </c>
      <c r="O1646" t="b">
        <v>1</v>
      </c>
      <c r="P1646" t="s">
        <v>8292</v>
      </c>
      <c r="Q1646" s="5">
        <f t="shared" si="152"/>
        <v>1.095</v>
      </c>
      <c r="R1646" s="6">
        <f t="shared" si="153"/>
        <v>85.546875</v>
      </c>
      <c r="S1646" t="str">
        <f t="shared" si="154"/>
        <v>music</v>
      </c>
      <c r="T1646" t="str">
        <f t="shared" si="155"/>
        <v>pop</v>
      </c>
    </row>
    <row r="1647" spans="1:20" ht="45" x14ac:dyDescent="0.25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s="12">
        <f t="shared" si="150"/>
        <v>41521.617361111108</v>
      </c>
      <c r="L1647" s="12">
        <f t="shared" si="151"/>
        <v>41535.617361111108</v>
      </c>
      <c r="M1647" t="b">
        <v>0</v>
      </c>
      <c r="N1647">
        <v>10</v>
      </c>
      <c r="O1647" t="b">
        <v>1</v>
      </c>
      <c r="P1647" t="s">
        <v>8292</v>
      </c>
      <c r="Q1647" s="5">
        <f t="shared" si="152"/>
        <v>1.1080000000000001</v>
      </c>
      <c r="R1647" s="6">
        <f t="shared" si="153"/>
        <v>554</v>
      </c>
      <c r="S1647" t="str">
        <f t="shared" si="154"/>
        <v>music</v>
      </c>
      <c r="T1647" t="str">
        <f t="shared" si="155"/>
        <v>pop</v>
      </c>
    </row>
    <row r="1648" spans="1:20" ht="60" x14ac:dyDescent="0.25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s="12">
        <f t="shared" si="150"/>
        <v>41833.450266203705</v>
      </c>
      <c r="L1648" s="12">
        <f t="shared" si="151"/>
        <v>41865.757638888892</v>
      </c>
      <c r="M1648" t="b">
        <v>0</v>
      </c>
      <c r="N1648">
        <v>83</v>
      </c>
      <c r="O1648" t="b">
        <v>1</v>
      </c>
      <c r="P1648" t="s">
        <v>8292</v>
      </c>
      <c r="Q1648" s="5">
        <f t="shared" si="152"/>
        <v>1.1020000000000001</v>
      </c>
      <c r="R1648" s="6">
        <f t="shared" si="153"/>
        <v>26.554216867469879</v>
      </c>
      <c r="S1648" t="str">
        <f t="shared" si="154"/>
        <v>music</v>
      </c>
      <c r="T1648" t="str">
        <f t="shared" si="155"/>
        <v>pop</v>
      </c>
    </row>
    <row r="1649" spans="1:20" ht="45" x14ac:dyDescent="0.25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s="12">
        <f t="shared" si="150"/>
        <v>41039.409456018519</v>
      </c>
      <c r="L1649" s="12">
        <f t="shared" si="151"/>
        <v>41069.409456018519</v>
      </c>
      <c r="M1649" t="b">
        <v>0</v>
      </c>
      <c r="N1649">
        <v>46</v>
      </c>
      <c r="O1649" t="b">
        <v>1</v>
      </c>
      <c r="P1649" t="s">
        <v>8292</v>
      </c>
      <c r="Q1649" s="5">
        <f t="shared" si="152"/>
        <v>1.0471999999999999</v>
      </c>
      <c r="R1649" s="6">
        <f t="shared" si="153"/>
        <v>113.82608695652173</v>
      </c>
      <c r="S1649" t="str">
        <f t="shared" si="154"/>
        <v>music</v>
      </c>
      <c r="T1649" t="str">
        <f t="shared" si="155"/>
        <v>pop</v>
      </c>
    </row>
    <row r="1650" spans="1:20" ht="45" x14ac:dyDescent="0.25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s="12">
        <f t="shared" si="150"/>
        <v>40592.704652777778</v>
      </c>
      <c r="L1650" s="12">
        <f t="shared" si="151"/>
        <v>40622.662986111114</v>
      </c>
      <c r="M1650" t="b">
        <v>0</v>
      </c>
      <c r="N1650">
        <v>90</v>
      </c>
      <c r="O1650" t="b">
        <v>1</v>
      </c>
      <c r="P1650" t="s">
        <v>8292</v>
      </c>
      <c r="Q1650" s="5">
        <f t="shared" si="152"/>
        <v>1.2526086956521738</v>
      </c>
      <c r="R1650" s="6">
        <f t="shared" si="153"/>
        <v>32.011111111111113</v>
      </c>
      <c r="S1650" t="str">
        <f t="shared" si="154"/>
        <v>music</v>
      </c>
      <c r="T1650" t="str">
        <f t="shared" si="155"/>
        <v>pop</v>
      </c>
    </row>
    <row r="1651" spans="1:20" ht="60" x14ac:dyDescent="0.25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s="12">
        <f t="shared" si="150"/>
        <v>41737.684664351851</v>
      </c>
      <c r="L1651" s="12">
        <f t="shared" si="151"/>
        <v>41782.684664351851</v>
      </c>
      <c r="M1651" t="b">
        <v>0</v>
      </c>
      <c r="N1651">
        <v>81</v>
      </c>
      <c r="O1651" t="b">
        <v>1</v>
      </c>
      <c r="P1651" t="s">
        <v>8292</v>
      </c>
      <c r="Q1651" s="5">
        <f t="shared" si="152"/>
        <v>1.0058763157894737</v>
      </c>
      <c r="R1651" s="6">
        <f t="shared" si="153"/>
        <v>47.189259259259259</v>
      </c>
      <c r="S1651" t="str">
        <f t="shared" si="154"/>
        <v>music</v>
      </c>
      <c r="T1651" t="str">
        <f t="shared" si="155"/>
        <v>pop</v>
      </c>
    </row>
    <row r="1652" spans="1:20" ht="45" x14ac:dyDescent="0.25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s="12">
        <f t="shared" si="150"/>
        <v>41526.435613425929</v>
      </c>
      <c r="L1652" s="12">
        <f t="shared" si="151"/>
        <v>41556.435613425929</v>
      </c>
      <c r="M1652" t="b">
        <v>0</v>
      </c>
      <c r="N1652">
        <v>32</v>
      </c>
      <c r="O1652" t="b">
        <v>1</v>
      </c>
      <c r="P1652" t="s">
        <v>8292</v>
      </c>
      <c r="Q1652" s="5">
        <f t="shared" si="152"/>
        <v>1.4155</v>
      </c>
      <c r="R1652" s="6">
        <f t="shared" si="153"/>
        <v>88.46875</v>
      </c>
      <c r="S1652" t="str">
        <f t="shared" si="154"/>
        <v>music</v>
      </c>
      <c r="T1652" t="str">
        <f t="shared" si="155"/>
        <v>pop</v>
      </c>
    </row>
    <row r="1653" spans="1:20" ht="60" x14ac:dyDescent="0.25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s="12">
        <f t="shared" si="150"/>
        <v>40625.900694444441</v>
      </c>
      <c r="L1653" s="12">
        <f t="shared" si="151"/>
        <v>40659.290972222225</v>
      </c>
      <c r="M1653" t="b">
        <v>0</v>
      </c>
      <c r="N1653">
        <v>20</v>
      </c>
      <c r="O1653" t="b">
        <v>1</v>
      </c>
      <c r="P1653" t="s">
        <v>8292</v>
      </c>
      <c r="Q1653" s="5">
        <f t="shared" si="152"/>
        <v>1.0075000000000001</v>
      </c>
      <c r="R1653" s="6">
        <f t="shared" si="153"/>
        <v>100.75</v>
      </c>
      <c r="S1653" t="str">
        <f t="shared" si="154"/>
        <v>music</v>
      </c>
      <c r="T1653" t="str">
        <f t="shared" si="155"/>
        <v>pop</v>
      </c>
    </row>
    <row r="1654" spans="1:20" ht="60" x14ac:dyDescent="0.25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s="12">
        <f t="shared" si="150"/>
        <v>41572.492974537039</v>
      </c>
      <c r="L1654" s="12">
        <f t="shared" si="151"/>
        <v>41602.534641203703</v>
      </c>
      <c r="M1654" t="b">
        <v>0</v>
      </c>
      <c r="N1654">
        <v>70</v>
      </c>
      <c r="O1654" t="b">
        <v>1</v>
      </c>
      <c r="P1654" t="s">
        <v>8292</v>
      </c>
      <c r="Q1654" s="5">
        <f t="shared" si="152"/>
        <v>1.0066666666666666</v>
      </c>
      <c r="R1654" s="6">
        <f t="shared" si="153"/>
        <v>64.714285714285708</v>
      </c>
      <c r="S1654" t="str">
        <f t="shared" si="154"/>
        <v>music</v>
      </c>
      <c r="T1654" t="str">
        <f t="shared" si="155"/>
        <v>pop</v>
      </c>
    </row>
    <row r="1655" spans="1:20" ht="45" x14ac:dyDescent="0.25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s="12">
        <f t="shared" si="150"/>
        <v>40626.834444444445</v>
      </c>
      <c r="L1655" s="12">
        <f t="shared" si="151"/>
        <v>40657.834444444445</v>
      </c>
      <c r="M1655" t="b">
        <v>0</v>
      </c>
      <c r="N1655">
        <v>168</v>
      </c>
      <c r="O1655" t="b">
        <v>1</v>
      </c>
      <c r="P1655" t="s">
        <v>8292</v>
      </c>
      <c r="Q1655" s="5">
        <f t="shared" si="152"/>
        <v>1.7423040000000001</v>
      </c>
      <c r="R1655" s="6">
        <f t="shared" si="153"/>
        <v>51.854285714285716</v>
      </c>
      <c r="S1655" t="str">
        <f t="shared" si="154"/>
        <v>music</v>
      </c>
      <c r="T1655" t="str">
        <f t="shared" si="155"/>
        <v>pop</v>
      </c>
    </row>
    <row r="1656" spans="1:20" ht="60" x14ac:dyDescent="0.25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s="12">
        <f t="shared" si="150"/>
        <v>40987.890740740739</v>
      </c>
      <c r="L1656" s="12">
        <f t="shared" si="151"/>
        <v>41017.890740740739</v>
      </c>
      <c r="M1656" t="b">
        <v>0</v>
      </c>
      <c r="N1656">
        <v>34</v>
      </c>
      <c r="O1656" t="b">
        <v>1</v>
      </c>
      <c r="P1656" t="s">
        <v>8292</v>
      </c>
      <c r="Q1656" s="5">
        <f t="shared" si="152"/>
        <v>1.199090909090909</v>
      </c>
      <c r="R1656" s="6">
        <f t="shared" si="153"/>
        <v>38.794117647058826</v>
      </c>
      <c r="S1656" t="str">
        <f t="shared" si="154"/>
        <v>music</v>
      </c>
      <c r="T1656" t="str">
        <f t="shared" si="155"/>
        <v>pop</v>
      </c>
    </row>
    <row r="1657" spans="1:20" ht="45" x14ac:dyDescent="0.25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s="12">
        <f t="shared" si="150"/>
        <v>40974.791898148149</v>
      </c>
      <c r="L1657" s="12">
        <f t="shared" si="151"/>
        <v>41004.750231481477</v>
      </c>
      <c r="M1657" t="b">
        <v>0</v>
      </c>
      <c r="N1657">
        <v>48</v>
      </c>
      <c r="O1657" t="b">
        <v>1</v>
      </c>
      <c r="P1657" t="s">
        <v>8292</v>
      </c>
      <c r="Q1657" s="5">
        <f t="shared" si="152"/>
        <v>1.4286666666666668</v>
      </c>
      <c r="R1657" s="6">
        <f t="shared" si="153"/>
        <v>44.645833333333336</v>
      </c>
      <c r="S1657" t="str">
        <f t="shared" si="154"/>
        <v>music</v>
      </c>
      <c r="T1657" t="str">
        <f t="shared" si="155"/>
        <v>pop</v>
      </c>
    </row>
    <row r="1658" spans="1:20" ht="60" x14ac:dyDescent="0.25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s="12">
        <f t="shared" si="150"/>
        <v>41226.928842592592</v>
      </c>
      <c r="L1658" s="12">
        <f t="shared" si="151"/>
        <v>41256.928842592592</v>
      </c>
      <c r="M1658" t="b">
        <v>0</v>
      </c>
      <c r="N1658">
        <v>48</v>
      </c>
      <c r="O1658" t="b">
        <v>1</v>
      </c>
      <c r="P1658" t="s">
        <v>8292</v>
      </c>
      <c r="Q1658" s="5">
        <f t="shared" si="152"/>
        <v>1.0033493333333334</v>
      </c>
      <c r="R1658" s="6">
        <f t="shared" si="153"/>
        <v>156.77333333333334</v>
      </c>
      <c r="S1658" t="str">
        <f t="shared" si="154"/>
        <v>music</v>
      </c>
      <c r="T1658" t="str">
        <f t="shared" si="155"/>
        <v>pop</v>
      </c>
    </row>
    <row r="1659" spans="1:20" ht="60" x14ac:dyDescent="0.25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s="12">
        <f t="shared" si="150"/>
        <v>41023.782037037039</v>
      </c>
      <c r="L1659" s="12">
        <f t="shared" si="151"/>
        <v>41053.782037037039</v>
      </c>
      <c r="M1659" t="b">
        <v>0</v>
      </c>
      <c r="N1659">
        <v>221</v>
      </c>
      <c r="O1659" t="b">
        <v>1</v>
      </c>
      <c r="P1659" t="s">
        <v>8292</v>
      </c>
      <c r="Q1659" s="5">
        <f t="shared" si="152"/>
        <v>1.0493380000000001</v>
      </c>
      <c r="R1659" s="6">
        <f t="shared" si="153"/>
        <v>118.70339366515837</v>
      </c>
      <c r="S1659" t="str">
        <f t="shared" si="154"/>
        <v>music</v>
      </c>
      <c r="T1659" t="str">
        <f t="shared" si="155"/>
        <v>pop</v>
      </c>
    </row>
    <row r="1660" spans="1:20" ht="60" x14ac:dyDescent="0.25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s="12">
        <f t="shared" si="150"/>
        <v>41223.22184027778</v>
      </c>
      <c r="L1660" s="12">
        <f t="shared" si="151"/>
        <v>41261.597222222219</v>
      </c>
      <c r="M1660" t="b">
        <v>0</v>
      </c>
      <c r="N1660">
        <v>107</v>
      </c>
      <c r="O1660" t="b">
        <v>1</v>
      </c>
      <c r="P1660" t="s">
        <v>8292</v>
      </c>
      <c r="Q1660" s="5">
        <f t="shared" si="152"/>
        <v>1.3223333333333334</v>
      </c>
      <c r="R1660" s="6">
        <f t="shared" si="153"/>
        <v>74.149532710280369</v>
      </c>
      <c r="S1660" t="str">
        <f t="shared" si="154"/>
        <v>music</v>
      </c>
      <c r="T1660" t="str">
        <f t="shared" si="155"/>
        <v>pop</v>
      </c>
    </row>
    <row r="1661" spans="1:20" ht="60" x14ac:dyDescent="0.25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s="12">
        <f t="shared" si="150"/>
        <v>41596.913437499999</v>
      </c>
      <c r="L1661" s="12">
        <f t="shared" si="151"/>
        <v>41625.5</v>
      </c>
      <c r="M1661" t="b">
        <v>0</v>
      </c>
      <c r="N1661">
        <v>45</v>
      </c>
      <c r="O1661" t="b">
        <v>1</v>
      </c>
      <c r="P1661" t="s">
        <v>8292</v>
      </c>
      <c r="Q1661" s="5">
        <f t="shared" si="152"/>
        <v>1.1279999999999999</v>
      </c>
      <c r="R1661" s="6">
        <f t="shared" si="153"/>
        <v>12.533333333333333</v>
      </c>
      <c r="S1661" t="str">
        <f t="shared" si="154"/>
        <v>music</v>
      </c>
      <c r="T1661" t="str">
        <f t="shared" si="155"/>
        <v>pop</v>
      </c>
    </row>
    <row r="1662" spans="1:20" ht="60" x14ac:dyDescent="0.25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s="12">
        <f t="shared" si="150"/>
        <v>42459.693865740745</v>
      </c>
      <c r="L1662" s="12">
        <f t="shared" si="151"/>
        <v>42490.915972222225</v>
      </c>
      <c r="M1662" t="b">
        <v>0</v>
      </c>
      <c r="N1662">
        <v>36</v>
      </c>
      <c r="O1662" t="b">
        <v>1</v>
      </c>
      <c r="P1662" t="s">
        <v>8292</v>
      </c>
      <c r="Q1662" s="5">
        <f t="shared" si="152"/>
        <v>12.5375</v>
      </c>
      <c r="R1662" s="6">
        <f t="shared" si="153"/>
        <v>27.861111111111111</v>
      </c>
      <c r="S1662" t="str">
        <f t="shared" si="154"/>
        <v>music</v>
      </c>
      <c r="T1662" t="str">
        <f t="shared" si="155"/>
        <v>pop</v>
      </c>
    </row>
    <row r="1663" spans="1:20" ht="75" x14ac:dyDescent="0.25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s="12">
        <f t="shared" si="150"/>
        <v>42343.998043981483</v>
      </c>
      <c r="L1663" s="12">
        <f t="shared" si="151"/>
        <v>42386.875</v>
      </c>
      <c r="M1663" t="b">
        <v>0</v>
      </c>
      <c r="N1663">
        <v>101</v>
      </c>
      <c r="O1663" t="b">
        <v>1</v>
      </c>
      <c r="P1663" t="s">
        <v>8292</v>
      </c>
      <c r="Q1663" s="5">
        <f t="shared" si="152"/>
        <v>1.0250632911392406</v>
      </c>
      <c r="R1663" s="6">
        <f t="shared" si="153"/>
        <v>80.178217821782184</v>
      </c>
      <c r="S1663" t="str">
        <f t="shared" si="154"/>
        <v>music</v>
      </c>
      <c r="T1663" t="str">
        <f t="shared" si="155"/>
        <v>pop</v>
      </c>
    </row>
    <row r="1664" spans="1:20" ht="60" x14ac:dyDescent="0.25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s="12">
        <f t="shared" si="150"/>
        <v>40848.198333333334</v>
      </c>
      <c r="L1664" s="12">
        <f t="shared" si="151"/>
        <v>40908.239999999998</v>
      </c>
      <c r="M1664" t="b">
        <v>0</v>
      </c>
      <c r="N1664">
        <v>62</v>
      </c>
      <c r="O1664" t="b">
        <v>1</v>
      </c>
      <c r="P1664" t="s">
        <v>8292</v>
      </c>
      <c r="Q1664" s="5">
        <f t="shared" si="152"/>
        <v>1.026375</v>
      </c>
      <c r="R1664" s="6">
        <f t="shared" si="153"/>
        <v>132.43548387096774</v>
      </c>
      <c r="S1664" t="str">
        <f t="shared" si="154"/>
        <v>music</v>
      </c>
      <c r="T1664" t="str">
        <f t="shared" si="155"/>
        <v>pop</v>
      </c>
    </row>
    <row r="1665" spans="1:20" ht="45" x14ac:dyDescent="0.25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s="12">
        <f t="shared" si="150"/>
        <v>42006.02207175926</v>
      </c>
      <c r="L1665" s="12">
        <f t="shared" si="151"/>
        <v>42036.02207175926</v>
      </c>
      <c r="M1665" t="b">
        <v>0</v>
      </c>
      <c r="N1665">
        <v>32</v>
      </c>
      <c r="O1665" t="b">
        <v>1</v>
      </c>
      <c r="P1665" t="s">
        <v>8292</v>
      </c>
      <c r="Q1665" s="5">
        <f t="shared" si="152"/>
        <v>1.08</v>
      </c>
      <c r="R1665" s="6">
        <f t="shared" si="153"/>
        <v>33.75</v>
      </c>
      <c r="S1665" t="str">
        <f t="shared" si="154"/>
        <v>music</v>
      </c>
      <c r="T1665" t="str">
        <f t="shared" si="155"/>
        <v>pop</v>
      </c>
    </row>
    <row r="1666" spans="1:20" ht="45" x14ac:dyDescent="0.25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s="12">
        <f t="shared" ref="K1666:K1729" si="156">(((J1666/60)/60)/24)+DATE(1970,1,1)</f>
        <v>40939.761782407404</v>
      </c>
      <c r="L1666" s="12">
        <f t="shared" ref="L1666:L1729" si="157">(((I1666/60)/60)/24)+DATE(1970,1,1)</f>
        <v>40984.165972222225</v>
      </c>
      <c r="M1666" t="b">
        <v>0</v>
      </c>
      <c r="N1666">
        <v>89</v>
      </c>
      <c r="O1666" t="b">
        <v>1</v>
      </c>
      <c r="P1666" t="s">
        <v>8292</v>
      </c>
      <c r="Q1666" s="5">
        <f t="shared" ref="Q1666:Q1729" si="158">E1666/D1666</f>
        <v>1.2240879999999998</v>
      </c>
      <c r="R1666" s="6">
        <f t="shared" ref="R1666:R1729" si="159">E1666/N1666</f>
        <v>34.384494382022467</v>
      </c>
      <c r="S1666" t="str">
        <f t="shared" ref="S1666:S1729" si="160">LEFT(P1666,FIND("/",P1666,1)-1)</f>
        <v>music</v>
      </c>
      <c r="T1666" t="str">
        <f t="shared" ref="T1666:T1729" si="161">MID(P1666,FIND("/",P1666,1)+1,LEN(P1665))</f>
        <v>pop</v>
      </c>
    </row>
    <row r="1667" spans="1:20" ht="60" x14ac:dyDescent="0.25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s="12">
        <f t="shared" si="156"/>
        <v>40564.649456018517</v>
      </c>
      <c r="L1667" s="12">
        <f t="shared" si="157"/>
        <v>40596.125</v>
      </c>
      <c r="M1667" t="b">
        <v>0</v>
      </c>
      <c r="N1667">
        <v>93</v>
      </c>
      <c r="O1667" t="b">
        <v>1</v>
      </c>
      <c r="P1667" t="s">
        <v>8292</v>
      </c>
      <c r="Q1667" s="5">
        <f t="shared" si="158"/>
        <v>1.1945714285714286</v>
      </c>
      <c r="R1667" s="6">
        <f t="shared" si="159"/>
        <v>44.956989247311824</v>
      </c>
      <c r="S1667" t="str">
        <f t="shared" si="160"/>
        <v>music</v>
      </c>
      <c r="T1667" t="str">
        <f t="shared" si="161"/>
        <v>pop</v>
      </c>
    </row>
    <row r="1668" spans="1:20" ht="45" x14ac:dyDescent="0.25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s="12">
        <f t="shared" si="156"/>
        <v>41331.253159722226</v>
      </c>
      <c r="L1668" s="12">
        <f t="shared" si="157"/>
        <v>41361.211493055554</v>
      </c>
      <c r="M1668" t="b">
        <v>0</v>
      </c>
      <c r="N1668">
        <v>98</v>
      </c>
      <c r="O1668" t="b">
        <v>1</v>
      </c>
      <c r="P1668" t="s">
        <v>8292</v>
      </c>
      <c r="Q1668" s="5">
        <f t="shared" si="158"/>
        <v>1.6088</v>
      </c>
      <c r="R1668" s="6">
        <f t="shared" si="159"/>
        <v>41.04081632653061</v>
      </c>
      <c r="S1668" t="str">
        <f t="shared" si="160"/>
        <v>music</v>
      </c>
      <c r="T1668" t="str">
        <f t="shared" si="161"/>
        <v>pop</v>
      </c>
    </row>
    <row r="1669" spans="1:20" ht="45" x14ac:dyDescent="0.25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s="12">
        <f t="shared" si="156"/>
        <v>41682.0705787037</v>
      </c>
      <c r="L1669" s="12">
        <f t="shared" si="157"/>
        <v>41709.290972222225</v>
      </c>
      <c r="M1669" t="b">
        <v>0</v>
      </c>
      <c r="N1669">
        <v>82</v>
      </c>
      <c r="O1669" t="b">
        <v>1</v>
      </c>
      <c r="P1669" t="s">
        <v>8292</v>
      </c>
      <c r="Q1669" s="5">
        <f t="shared" si="158"/>
        <v>1.2685294117647059</v>
      </c>
      <c r="R1669" s="6">
        <f t="shared" si="159"/>
        <v>52.597560975609753</v>
      </c>
      <c r="S1669" t="str">
        <f t="shared" si="160"/>
        <v>music</v>
      </c>
      <c r="T1669" t="str">
        <f t="shared" si="161"/>
        <v>pop</v>
      </c>
    </row>
    <row r="1670" spans="1:20" ht="60" x14ac:dyDescent="0.25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s="12">
        <f t="shared" si="156"/>
        <v>40845.14975694444</v>
      </c>
      <c r="L1670" s="12">
        <f t="shared" si="157"/>
        <v>40875.191423611112</v>
      </c>
      <c r="M1670" t="b">
        <v>0</v>
      </c>
      <c r="N1670">
        <v>116</v>
      </c>
      <c r="O1670" t="b">
        <v>1</v>
      </c>
      <c r="P1670" t="s">
        <v>8292</v>
      </c>
      <c r="Q1670" s="5">
        <f t="shared" si="158"/>
        <v>1.026375</v>
      </c>
      <c r="R1670" s="6">
        <f t="shared" si="159"/>
        <v>70.784482758620683</v>
      </c>
      <c r="S1670" t="str">
        <f t="shared" si="160"/>
        <v>music</v>
      </c>
      <c r="T1670" t="str">
        <f t="shared" si="161"/>
        <v>pop</v>
      </c>
    </row>
    <row r="1671" spans="1:20" ht="60" x14ac:dyDescent="0.25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s="12">
        <f t="shared" si="156"/>
        <v>42461.885138888887</v>
      </c>
      <c r="L1671" s="12">
        <f t="shared" si="157"/>
        <v>42521.885138888887</v>
      </c>
      <c r="M1671" t="b">
        <v>0</v>
      </c>
      <c r="N1671">
        <v>52</v>
      </c>
      <c r="O1671" t="b">
        <v>1</v>
      </c>
      <c r="P1671" t="s">
        <v>8292</v>
      </c>
      <c r="Q1671" s="5">
        <f t="shared" si="158"/>
        <v>1.3975</v>
      </c>
      <c r="R1671" s="6">
        <f t="shared" si="159"/>
        <v>53.75</v>
      </c>
      <c r="S1671" t="str">
        <f t="shared" si="160"/>
        <v>music</v>
      </c>
      <c r="T1671" t="str">
        <f t="shared" si="161"/>
        <v>pop</v>
      </c>
    </row>
    <row r="1672" spans="1:20" ht="60" x14ac:dyDescent="0.25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s="12">
        <f t="shared" si="156"/>
        <v>40313.930543981485</v>
      </c>
      <c r="L1672" s="12">
        <f t="shared" si="157"/>
        <v>40364.166666666664</v>
      </c>
      <c r="M1672" t="b">
        <v>0</v>
      </c>
      <c r="N1672">
        <v>23</v>
      </c>
      <c r="O1672" t="b">
        <v>1</v>
      </c>
      <c r="P1672" t="s">
        <v>8292</v>
      </c>
      <c r="Q1672" s="5">
        <f t="shared" si="158"/>
        <v>1.026</v>
      </c>
      <c r="R1672" s="6">
        <f t="shared" si="159"/>
        <v>44.608695652173914</v>
      </c>
      <c r="S1672" t="str">
        <f t="shared" si="160"/>
        <v>music</v>
      </c>
      <c r="T1672" t="str">
        <f t="shared" si="161"/>
        <v>pop</v>
      </c>
    </row>
    <row r="1673" spans="1:20" ht="30" x14ac:dyDescent="0.25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s="12">
        <f t="shared" si="156"/>
        <v>42553.54414351852</v>
      </c>
      <c r="L1673" s="12">
        <f t="shared" si="157"/>
        <v>42583.54414351852</v>
      </c>
      <c r="M1673" t="b">
        <v>0</v>
      </c>
      <c r="N1673">
        <v>77</v>
      </c>
      <c r="O1673" t="b">
        <v>1</v>
      </c>
      <c r="P1673" t="s">
        <v>8292</v>
      </c>
      <c r="Q1673" s="5">
        <f t="shared" si="158"/>
        <v>1.0067349999999999</v>
      </c>
      <c r="R1673" s="6">
        <f t="shared" si="159"/>
        <v>26.148961038961041</v>
      </c>
      <c r="S1673" t="str">
        <f t="shared" si="160"/>
        <v>music</v>
      </c>
      <c r="T1673" t="str">
        <f t="shared" si="161"/>
        <v>pop</v>
      </c>
    </row>
    <row r="1674" spans="1:20" ht="45" x14ac:dyDescent="0.25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s="12">
        <f t="shared" si="156"/>
        <v>41034.656597222223</v>
      </c>
      <c r="L1674" s="12">
        <f t="shared" si="157"/>
        <v>41064.656597222223</v>
      </c>
      <c r="M1674" t="b">
        <v>0</v>
      </c>
      <c r="N1674">
        <v>49</v>
      </c>
      <c r="O1674" t="b">
        <v>1</v>
      </c>
      <c r="P1674" t="s">
        <v>8292</v>
      </c>
      <c r="Q1674" s="5">
        <f t="shared" si="158"/>
        <v>1.1294117647058823</v>
      </c>
      <c r="R1674" s="6">
        <f t="shared" si="159"/>
        <v>39.183673469387756</v>
      </c>
      <c r="S1674" t="str">
        <f t="shared" si="160"/>
        <v>music</v>
      </c>
      <c r="T1674" t="str">
        <f t="shared" si="161"/>
        <v>pop</v>
      </c>
    </row>
    <row r="1675" spans="1:20" ht="45" x14ac:dyDescent="0.25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s="12">
        <f t="shared" si="156"/>
        <v>42039.878379629634</v>
      </c>
      <c r="L1675" s="12">
        <f t="shared" si="157"/>
        <v>42069.878379629634</v>
      </c>
      <c r="M1675" t="b">
        <v>0</v>
      </c>
      <c r="N1675">
        <v>59</v>
      </c>
      <c r="O1675" t="b">
        <v>1</v>
      </c>
      <c r="P1675" t="s">
        <v>8292</v>
      </c>
      <c r="Q1675" s="5">
        <f t="shared" si="158"/>
        <v>1.2809523809523808</v>
      </c>
      <c r="R1675" s="6">
        <f t="shared" si="159"/>
        <v>45.593220338983052</v>
      </c>
      <c r="S1675" t="str">
        <f t="shared" si="160"/>
        <v>music</v>
      </c>
      <c r="T1675" t="str">
        <f t="shared" si="161"/>
        <v>pop</v>
      </c>
    </row>
    <row r="1676" spans="1:20" ht="60" x14ac:dyDescent="0.25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s="12">
        <f t="shared" si="156"/>
        <v>42569.605393518519</v>
      </c>
      <c r="L1676" s="12">
        <f t="shared" si="157"/>
        <v>42600.290972222225</v>
      </c>
      <c r="M1676" t="b">
        <v>0</v>
      </c>
      <c r="N1676">
        <v>113</v>
      </c>
      <c r="O1676" t="b">
        <v>1</v>
      </c>
      <c r="P1676" t="s">
        <v>8292</v>
      </c>
      <c r="Q1676" s="5">
        <f t="shared" si="158"/>
        <v>2.0169999999999999</v>
      </c>
      <c r="R1676" s="6">
        <f t="shared" si="159"/>
        <v>89.247787610619469</v>
      </c>
      <c r="S1676" t="str">
        <f t="shared" si="160"/>
        <v>music</v>
      </c>
      <c r="T1676" t="str">
        <f t="shared" si="161"/>
        <v>pop</v>
      </c>
    </row>
    <row r="1677" spans="1:20" ht="30" x14ac:dyDescent="0.25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s="12">
        <f t="shared" si="156"/>
        <v>40802.733101851853</v>
      </c>
      <c r="L1677" s="12">
        <f t="shared" si="157"/>
        <v>40832.918749999997</v>
      </c>
      <c r="M1677" t="b">
        <v>0</v>
      </c>
      <c r="N1677">
        <v>34</v>
      </c>
      <c r="O1677" t="b">
        <v>1</v>
      </c>
      <c r="P1677" t="s">
        <v>8292</v>
      </c>
      <c r="Q1677" s="5">
        <f t="shared" si="158"/>
        <v>1.37416</v>
      </c>
      <c r="R1677" s="6">
        <f t="shared" si="159"/>
        <v>40.416470588235299</v>
      </c>
      <c r="S1677" t="str">
        <f t="shared" si="160"/>
        <v>music</v>
      </c>
      <c r="T1677" t="str">
        <f t="shared" si="161"/>
        <v>pop</v>
      </c>
    </row>
    <row r="1678" spans="1:20" ht="45" x14ac:dyDescent="0.25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s="12">
        <f t="shared" si="156"/>
        <v>40973.72623842593</v>
      </c>
      <c r="L1678" s="12">
        <f t="shared" si="157"/>
        <v>41020.165972222225</v>
      </c>
      <c r="M1678" t="b">
        <v>0</v>
      </c>
      <c r="N1678">
        <v>42</v>
      </c>
      <c r="O1678" t="b">
        <v>1</v>
      </c>
      <c r="P1678" t="s">
        <v>8292</v>
      </c>
      <c r="Q1678" s="5">
        <f t="shared" si="158"/>
        <v>1.1533333333333333</v>
      </c>
      <c r="R1678" s="6">
        <f t="shared" si="159"/>
        <v>82.38095238095238</v>
      </c>
      <c r="S1678" t="str">
        <f t="shared" si="160"/>
        <v>music</v>
      </c>
      <c r="T1678" t="str">
        <f t="shared" si="161"/>
        <v>pop</v>
      </c>
    </row>
    <row r="1679" spans="1:20" ht="45" x14ac:dyDescent="0.25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s="12">
        <f t="shared" si="156"/>
        <v>42416.407129629632</v>
      </c>
      <c r="L1679" s="12">
        <f t="shared" si="157"/>
        <v>42476.249305555553</v>
      </c>
      <c r="M1679" t="b">
        <v>0</v>
      </c>
      <c r="N1679">
        <v>42</v>
      </c>
      <c r="O1679" t="b">
        <v>1</v>
      </c>
      <c r="P1679" t="s">
        <v>8292</v>
      </c>
      <c r="Q1679" s="5">
        <f t="shared" si="158"/>
        <v>1.1166666666666667</v>
      </c>
      <c r="R1679" s="6">
        <f t="shared" si="159"/>
        <v>159.52380952380952</v>
      </c>
      <c r="S1679" t="str">
        <f t="shared" si="160"/>
        <v>music</v>
      </c>
      <c r="T1679" t="str">
        <f t="shared" si="161"/>
        <v>pop</v>
      </c>
    </row>
    <row r="1680" spans="1:20" ht="45" x14ac:dyDescent="0.25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s="12">
        <f t="shared" si="156"/>
        <v>41662.854988425926</v>
      </c>
      <c r="L1680" s="12">
        <f t="shared" si="157"/>
        <v>41676.854988425926</v>
      </c>
      <c r="M1680" t="b">
        <v>0</v>
      </c>
      <c r="N1680">
        <v>49</v>
      </c>
      <c r="O1680" t="b">
        <v>1</v>
      </c>
      <c r="P1680" t="s">
        <v>8292</v>
      </c>
      <c r="Q1680" s="5">
        <f t="shared" si="158"/>
        <v>1.1839999999999999</v>
      </c>
      <c r="R1680" s="6">
        <f t="shared" si="159"/>
        <v>36.244897959183675</v>
      </c>
      <c r="S1680" t="str">
        <f t="shared" si="160"/>
        <v>music</v>
      </c>
      <c r="T1680" t="str">
        <f t="shared" si="161"/>
        <v>pop</v>
      </c>
    </row>
    <row r="1681" spans="1:20" ht="60" x14ac:dyDescent="0.25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s="12">
        <f t="shared" si="156"/>
        <v>40723.068807870368</v>
      </c>
      <c r="L1681" s="12">
        <f t="shared" si="157"/>
        <v>40746.068807870368</v>
      </c>
      <c r="M1681" t="b">
        <v>0</v>
      </c>
      <c r="N1681">
        <v>56</v>
      </c>
      <c r="O1681" t="b">
        <v>1</v>
      </c>
      <c r="P1681" t="s">
        <v>8292</v>
      </c>
      <c r="Q1681" s="5">
        <f t="shared" si="158"/>
        <v>1.75</v>
      </c>
      <c r="R1681" s="6">
        <f t="shared" si="159"/>
        <v>62.5</v>
      </c>
      <c r="S1681" t="str">
        <f t="shared" si="160"/>
        <v>music</v>
      </c>
      <c r="T1681" t="str">
        <f t="shared" si="161"/>
        <v>pop</v>
      </c>
    </row>
    <row r="1682" spans="1:20" ht="30" x14ac:dyDescent="0.25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s="12">
        <f t="shared" si="156"/>
        <v>41802.757719907408</v>
      </c>
      <c r="L1682" s="12">
        <f t="shared" si="157"/>
        <v>41832.757719907408</v>
      </c>
      <c r="M1682" t="b">
        <v>0</v>
      </c>
      <c r="N1682">
        <v>25</v>
      </c>
      <c r="O1682" t="b">
        <v>1</v>
      </c>
      <c r="P1682" t="s">
        <v>8292</v>
      </c>
      <c r="Q1682" s="5">
        <f t="shared" si="158"/>
        <v>1.175</v>
      </c>
      <c r="R1682" s="6">
        <f t="shared" si="159"/>
        <v>47</v>
      </c>
      <c r="S1682" t="str">
        <f t="shared" si="160"/>
        <v>music</v>
      </c>
      <c r="T1682" t="str">
        <f t="shared" si="161"/>
        <v>pop</v>
      </c>
    </row>
    <row r="1683" spans="1:20" ht="60" x14ac:dyDescent="0.25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s="12">
        <f t="shared" si="156"/>
        <v>42774.121342592596</v>
      </c>
      <c r="L1683" s="12">
        <f t="shared" si="157"/>
        <v>42823.083333333328</v>
      </c>
      <c r="M1683" t="b">
        <v>0</v>
      </c>
      <c r="N1683">
        <v>884</v>
      </c>
      <c r="O1683" t="b">
        <v>0</v>
      </c>
      <c r="P1683" t="s">
        <v>8293</v>
      </c>
      <c r="Q1683" s="5">
        <f t="shared" si="158"/>
        <v>1.0142212307692309</v>
      </c>
      <c r="R1683" s="6">
        <f t="shared" si="159"/>
        <v>74.575090497737563</v>
      </c>
      <c r="S1683" t="str">
        <f t="shared" si="160"/>
        <v>music</v>
      </c>
      <c r="T1683" t="str">
        <f t="shared" si="161"/>
        <v>faith</v>
      </c>
    </row>
    <row r="1684" spans="1:20" ht="45" x14ac:dyDescent="0.25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s="12">
        <f t="shared" si="156"/>
        <v>42779.21365740741</v>
      </c>
      <c r="L1684" s="12">
        <f t="shared" si="157"/>
        <v>42839.171990740739</v>
      </c>
      <c r="M1684" t="b">
        <v>0</v>
      </c>
      <c r="N1684">
        <v>0</v>
      </c>
      <c r="O1684" t="b">
        <v>0</v>
      </c>
      <c r="P1684" t="s">
        <v>8293</v>
      </c>
      <c r="Q1684" s="5">
        <f t="shared" si="158"/>
        <v>0</v>
      </c>
      <c r="R1684" s="6" t="e">
        <f t="shared" si="159"/>
        <v>#DIV/0!</v>
      </c>
      <c r="S1684" t="str">
        <f t="shared" si="160"/>
        <v>music</v>
      </c>
      <c r="T1684" t="str">
        <f t="shared" si="161"/>
        <v>faith</v>
      </c>
    </row>
    <row r="1685" spans="1:20" ht="45" x14ac:dyDescent="0.25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s="12">
        <f t="shared" si="156"/>
        <v>42808.781689814816</v>
      </c>
      <c r="L1685" s="12">
        <f t="shared" si="157"/>
        <v>42832.781689814816</v>
      </c>
      <c r="M1685" t="b">
        <v>0</v>
      </c>
      <c r="N1685">
        <v>10</v>
      </c>
      <c r="O1685" t="b">
        <v>0</v>
      </c>
      <c r="P1685" t="s">
        <v>8293</v>
      </c>
      <c r="Q1685" s="5">
        <f t="shared" si="158"/>
        <v>0.21714285714285714</v>
      </c>
      <c r="R1685" s="6">
        <f t="shared" si="159"/>
        <v>76</v>
      </c>
      <c r="S1685" t="str">
        <f t="shared" si="160"/>
        <v>music</v>
      </c>
      <c r="T1685" t="str">
        <f t="shared" si="161"/>
        <v>faith</v>
      </c>
    </row>
    <row r="1686" spans="1:20" ht="30" x14ac:dyDescent="0.25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s="12">
        <f t="shared" si="156"/>
        <v>42783.815289351856</v>
      </c>
      <c r="L1686" s="12">
        <f t="shared" si="157"/>
        <v>42811.773622685185</v>
      </c>
      <c r="M1686" t="b">
        <v>0</v>
      </c>
      <c r="N1686">
        <v>101</v>
      </c>
      <c r="O1686" t="b">
        <v>0</v>
      </c>
      <c r="P1686" t="s">
        <v>8293</v>
      </c>
      <c r="Q1686" s="5">
        <f t="shared" si="158"/>
        <v>1.0912500000000001</v>
      </c>
      <c r="R1686" s="6">
        <f t="shared" si="159"/>
        <v>86.43564356435644</v>
      </c>
      <c r="S1686" t="str">
        <f t="shared" si="160"/>
        <v>music</v>
      </c>
      <c r="T1686" t="str">
        <f t="shared" si="161"/>
        <v>faith</v>
      </c>
    </row>
    <row r="1687" spans="1:20" ht="60" x14ac:dyDescent="0.25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s="12">
        <f t="shared" si="156"/>
        <v>42788.2502662037</v>
      </c>
      <c r="L1687" s="12">
        <f t="shared" si="157"/>
        <v>42818.208599537036</v>
      </c>
      <c r="M1687" t="b">
        <v>0</v>
      </c>
      <c r="N1687">
        <v>15</v>
      </c>
      <c r="O1687" t="b">
        <v>0</v>
      </c>
      <c r="P1687" t="s">
        <v>8293</v>
      </c>
      <c r="Q1687" s="5">
        <f t="shared" si="158"/>
        <v>1.0285714285714285</v>
      </c>
      <c r="R1687" s="6">
        <f t="shared" si="159"/>
        <v>24</v>
      </c>
      <c r="S1687" t="str">
        <f t="shared" si="160"/>
        <v>music</v>
      </c>
      <c r="T1687" t="str">
        <f t="shared" si="161"/>
        <v>faith</v>
      </c>
    </row>
    <row r="1688" spans="1:20" ht="60" x14ac:dyDescent="0.25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s="12">
        <f t="shared" si="156"/>
        <v>42792.843969907408</v>
      </c>
      <c r="L1688" s="12">
        <f t="shared" si="157"/>
        <v>42852.802303240736</v>
      </c>
      <c r="M1688" t="b">
        <v>0</v>
      </c>
      <c r="N1688">
        <v>1</v>
      </c>
      <c r="O1688" t="b">
        <v>0</v>
      </c>
      <c r="P1688" t="s">
        <v>8293</v>
      </c>
      <c r="Q1688" s="5">
        <f t="shared" si="158"/>
        <v>3.5999999999999999E-3</v>
      </c>
      <c r="R1688" s="6">
        <f t="shared" si="159"/>
        <v>18</v>
      </c>
      <c r="S1688" t="str">
        <f t="shared" si="160"/>
        <v>music</v>
      </c>
      <c r="T1688" t="str">
        <f t="shared" si="161"/>
        <v>faith</v>
      </c>
    </row>
    <row r="1689" spans="1:20" ht="60" x14ac:dyDescent="0.25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s="12">
        <f t="shared" si="156"/>
        <v>42802.046817129631</v>
      </c>
      <c r="L1689" s="12">
        <f t="shared" si="157"/>
        <v>42835.84375</v>
      </c>
      <c r="M1689" t="b">
        <v>0</v>
      </c>
      <c r="N1689">
        <v>39</v>
      </c>
      <c r="O1689" t="b">
        <v>0</v>
      </c>
      <c r="P1689" t="s">
        <v>8293</v>
      </c>
      <c r="Q1689" s="5">
        <f t="shared" si="158"/>
        <v>0.3125</v>
      </c>
      <c r="R1689" s="6">
        <f t="shared" si="159"/>
        <v>80.128205128205124</v>
      </c>
      <c r="S1689" t="str">
        <f t="shared" si="160"/>
        <v>music</v>
      </c>
      <c r="T1689" t="str">
        <f t="shared" si="161"/>
        <v>faith</v>
      </c>
    </row>
    <row r="1690" spans="1:20" ht="60" x14ac:dyDescent="0.25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s="12">
        <f t="shared" si="156"/>
        <v>42804.534652777773</v>
      </c>
      <c r="L1690" s="12">
        <f t="shared" si="157"/>
        <v>42834.492986111116</v>
      </c>
      <c r="M1690" t="b">
        <v>0</v>
      </c>
      <c r="N1690">
        <v>7</v>
      </c>
      <c r="O1690" t="b">
        <v>0</v>
      </c>
      <c r="P1690" t="s">
        <v>8293</v>
      </c>
      <c r="Q1690" s="5">
        <f t="shared" si="158"/>
        <v>0.443</v>
      </c>
      <c r="R1690" s="6">
        <f t="shared" si="159"/>
        <v>253.14285714285714</v>
      </c>
      <c r="S1690" t="str">
        <f t="shared" si="160"/>
        <v>music</v>
      </c>
      <c r="T1690" t="str">
        <f t="shared" si="161"/>
        <v>faith</v>
      </c>
    </row>
    <row r="1691" spans="1:20" ht="30" x14ac:dyDescent="0.25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s="12">
        <f t="shared" si="156"/>
        <v>42780.942476851851</v>
      </c>
      <c r="L1691" s="12">
        <f t="shared" si="157"/>
        <v>42810.900810185187</v>
      </c>
      <c r="M1691" t="b">
        <v>0</v>
      </c>
      <c r="N1691">
        <v>14</v>
      </c>
      <c r="O1691" t="b">
        <v>0</v>
      </c>
      <c r="P1691" t="s">
        <v>8293</v>
      </c>
      <c r="Q1691" s="5">
        <f t="shared" si="158"/>
        <v>1</v>
      </c>
      <c r="R1691" s="6">
        <f t="shared" si="159"/>
        <v>171.42857142857142</v>
      </c>
      <c r="S1691" t="str">
        <f t="shared" si="160"/>
        <v>music</v>
      </c>
      <c r="T1691" t="str">
        <f t="shared" si="161"/>
        <v>faith</v>
      </c>
    </row>
    <row r="1692" spans="1:20" ht="45" x14ac:dyDescent="0.25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s="12">
        <f t="shared" si="156"/>
        <v>42801.43104166667</v>
      </c>
      <c r="L1692" s="12">
        <f t="shared" si="157"/>
        <v>42831.389374999999</v>
      </c>
      <c r="M1692" t="b">
        <v>0</v>
      </c>
      <c r="N1692">
        <v>11</v>
      </c>
      <c r="O1692" t="b">
        <v>0</v>
      </c>
      <c r="P1692" t="s">
        <v>8293</v>
      </c>
      <c r="Q1692" s="5">
        <f t="shared" si="158"/>
        <v>0.254</v>
      </c>
      <c r="R1692" s="6">
        <f t="shared" si="159"/>
        <v>57.727272727272727</v>
      </c>
      <c r="S1692" t="str">
        <f t="shared" si="160"/>
        <v>music</v>
      </c>
      <c r="T1692" t="str">
        <f t="shared" si="161"/>
        <v>faith</v>
      </c>
    </row>
    <row r="1693" spans="1:20" ht="60" x14ac:dyDescent="0.25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s="12">
        <f t="shared" si="156"/>
        <v>42795.701481481476</v>
      </c>
      <c r="L1693" s="12">
        <f t="shared" si="157"/>
        <v>42828.041666666672</v>
      </c>
      <c r="M1693" t="b">
        <v>0</v>
      </c>
      <c r="N1693">
        <v>38</v>
      </c>
      <c r="O1693" t="b">
        <v>0</v>
      </c>
      <c r="P1693" t="s">
        <v>8293</v>
      </c>
      <c r="Q1693" s="5">
        <f t="shared" si="158"/>
        <v>0.33473333333333333</v>
      </c>
      <c r="R1693" s="6">
        <f t="shared" si="159"/>
        <v>264.26315789473682</v>
      </c>
      <c r="S1693" t="str">
        <f t="shared" si="160"/>
        <v>music</v>
      </c>
      <c r="T1693" t="str">
        <f t="shared" si="161"/>
        <v>faith</v>
      </c>
    </row>
    <row r="1694" spans="1:20" ht="45" x14ac:dyDescent="0.25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s="12">
        <f t="shared" si="156"/>
        <v>42788.151238425926</v>
      </c>
      <c r="L1694" s="12">
        <f t="shared" si="157"/>
        <v>42820.999305555553</v>
      </c>
      <c r="M1694" t="b">
        <v>0</v>
      </c>
      <c r="N1694">
        <v>15</v>
      </c>
      <c r="O1694" t="b">
        <v>0</v>
      </c>
      <c r="P1694" t="s">
        <v>8293</v>
      </c>
      <c r="Q1694" s="5">
        <f t="shared" si="158"/>
        <v>0.47799999999999998</v>
      </c>
      <c r="R1694" s="6">
        <f t="shared" si="159"/>
        <v>159.33333333333334</v>
      </c>
      <c r="S1694" t="str">
        <f t="shared" si="160"/>
        <v>music</v>
      </c>
      <c r="T1694" t="str">
        <f t="shared" si="161"/>
        <v>faith</v>
      </c>
    </row>
    <row r="1695" spans="1:20" ht="60" x14ac:dyDescent="0.25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s="12">
        <f t="shared" si="156"/>
        <v>42803.920277777783</v>
      </c>
      <c r="L1695" s="12">
        <f t="shared" si="157"/>
        <v>42834.833333333328</v>
      </c>
      <c r="M1695" t="b">
        <v>0</v>
      </c>
      <c r="N1695">
        <v>8</v>
      </c>
      <c r="O1695" t="b">
        <v>0</v>
      </c>
      <c r="P1695" t="s">
        <v>8293</v>
      </c>
      <c r="Q1695" s="5">
        <f t="shared" si="158"/>
        <v>9.3333333333333338E-2</v>
      </c>
      <c r="R1695" s="6">
        <f t="shared" si="159"/>
        <v>35</v>
      </c>
      <c r="S1695" t="str">
        <f t="shared" si="160"/>
        <v>music</v>
      </c>
      <c r="T1695" t="str">
        <f t="shared" si="161"/>
        <v>faith</v>
      </c>
    </row>
    <row r="1696" spans="1:20" ht="60" x14ac:dyDescent="0.25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s="12">
        <f t="shared" si="156"/>
        <v>42791.669837962967</v>
      </c>
      <c r="L1696" s="12">
        <f t="shared" si="157"/>
        <v>42821.191666666666</v>
      </c>
      <c r="M1696" t="b">
        <v>0</v>
      </c>
      <c r="N1696">
        <v>1</v>
      </c>
      <c r="O1696" t="b">
        <v>0</v>
      </c>
      <c r="P1696" t="s">
        <v>8293</v>
      </c>
      <c r="Q1696" s="5">
        <f t="shared" si="158"/>
        <v>5.0000000000000001E-4</v>
      </c>
      <c r="R1696" s="6">
        <f t="shared" si="159"/>
        <v>5</v>
      </c>
      <c r="S1696" t="str">
        <f t="shared" si="160"/>
        <v>music</v>
      </c>
      <c r="T1696" t="str">
        <f t="shared" si="161"/>
        <v>faith</v>
      </c>
    </row>
    <row r="1697" spans="1:20" ht="60" x14ac:dyDescent="0.25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s="12">
        <f t="shared" si="156"/>
        <v>42801.031412037039</v>
      </c>
      <c r="L1697" s="12">
        <f t="shared" si="157"/>
        <v>42835.041666666672</v>
      </c>
      <c r="M1697" t="b">
        <v>0</v>
      </c>
      <c r="N1697">
        <v>23</v>
      </c>
      <c r="O1697" t="b">
        <v>0</v>
      </c>
      <c r="P1697" t="s">
        <v>8293</v>
      </c>
      <c r="Q1697" s="5">
        <f t="shared" si="158"/>
        <v>0.11708333333333333</v>
      </c>
      <c r="R1697" s="6">
        <f t="shared" si="159"/>
        <v>61.086956521739133</v>
      </c>
      <c r="S1697" t="str">
        <f t="shared" si="160"/>
        <v>music</v>
      </c>
      <c r="T1697" t="str">
        <f t="shared" si="161"/>
        <v>faith</v>
      </c>
    </row>
    <row r="1698" spans="1:20" ht="60" x14ac:dyDescent="0.25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s="12">
        <f t="shared" si="156"/>
        <v>42796.069571759261</v>
      </c>
      <c r="L1698" s="12">
        <f t="shared" si="157"/>
        <v>42826.027905092589</v>
      </c>
      <c r="M1698" t="b">
        <v>0</v>
      </c>
      <c r="N1698">
        <v>0</v>
      </c>
      <c r="O1698" t="b">
        <v>0</v>
      </c>
      <c r="P1698" t="s">
        <v>8293</v>
      </c>
      <c r="Q1698" s="5">
        <f t="shared" si="158"/>
        <v>0</v>
      </c>
      <c r="R1698" s="6" t="e">
        <f t="shared" si="159"/>
        <v>#DIV/0!</v>
      </c>
      <c r="S1698" t="str">
        <f t="shared" si="160"/>
        <v>music</v>
      </c>
      <c r="T1698" t="str">
        <f t="shared" si="161"/>
        <v>faith</v>
      </c>
    </row>
    <row r="1699" spans="1:20" ht="45" x14ac:dyDescent="0.25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s="12">
        <f t="shared" si="156"/>
        <v>42805.032962962956</v>
      </c>
      <c r="L1699" s="12">
        <f t="shared" si="157"/>
        <v>42834.991296296299</v>
      </c>
      <c r="M1699" t="b">
        <v>0</v>
      </c>
      <c r="N1699">
        <v>22</v>
      </c>
      <c r="O1699" t="b">
        <v>0</v>
      </c>
      <c r="P1699" t="s">
        <v>8293</v>
      </c>
      <c r="Q1699" s="5">
        <f t="shared" si="158"/>
        <v>0.20208000000000001</v>
      </c>
      <c r="R1699" s="6">
        <f t="shared" si="159"/>
        <v>114.81818181818181</v>
      </c>
      <c r="S1699" t="str">
        <f t="shared" si="160"/>
        <v>music</v>
      </c>
      <c r="T1699" t="str">
        <f t="shared" si="161"/>
        <v>faith</v>
      </c>
    </row>
    <row r="1700" spans="1:20" ht="75" x14ac:dyDescent="0.25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s="12">
        <f t="shared" si="156"/>
        <v>42796.207870370374</v>
      </c>
      <c r="L1700" s="12">
        <f t="shared" si="157"/>
        <v>42820.147916666669</v>
      </c>
      <c r="M1700" t="b">
        <v>0</v>
      </c>
      <c r="N1700">
        <v>0</v>
      </c>
      <c r="O1700" t="b">
        <v>0</v>
      </c>
      <c r="P1700" t="s">
        <v>8293</v>
      </c>
      <c r="Q1700" s="5">
        <f t="shared" si="158"/>
        <v>0</v>
      </c>
      <c r="R1700" s="6" t="e">
        <f t="shared" si="159"/>
        <v>#DIV/0!</v>
      </c>
      <c r="S1700" t="str">
        <f t="shared" si="160"/>
        <v>music</v>
      </c>
      <c r="T1700" t="str">
        <f t="shared" si="161"/>
        <v>faith</v>
      </c>
    </row>
    <row r="1701" spans="1:20" ht="60" x14ac:dyDescent="0.25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s="12">
        <f t="shared" si="156"/>
        <v>42806.863946759258</v>
      </c>
      <c r="L1701" s="12">
        <f t="shared" si="157"/>
        <v>42836.863946759258</v>
      </c>
      <c r="M1701" t="b">
        <v>0</v>
      </c>
      <c r="N1701">
        <v>4</v>
      </c>
      <c r="O1701" t="b">
        <v>0</v>
      </c>
      <c r="P1701" t="s">
        <v>8293</v>
      </c>
      <c r="Q1701" s="5">
        <f t="shared" si="158"/>
        <v>4.2311459353574929E-2</v>
      </c>
      <c r="R1701" s="6">
        <f t="shared" si="159"/>
        <v>54</v>
      </c>
      <c r="S1701" t="str">
        <f t="shared" si="160"/>
        <v>music</v>
      </c>
      <c r="T1701" t="str">
        <f t="shared" si="161"/>
        <v>faith</v>
      </c>
    </row>
    <row r="1702" spans="1:20" ht="60" x14ac:dyDescent="0.25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s="12">
        <f t="shared" si="156"/>
        <v>42796.071643518517</v>
      </c>
      <c r="L1702" s="12">
        <f t="shared" si="157"/>
        <v>42826.166666666672</v>
      </c>
      <c r="M1702" t="b">
        <v>0</v>
      </c>
      <c r="N1702">
        <v>79</v>
      </c>
      <c r="O1702" t="b">
        <v>0</v>
      </c>
      <c r="P1702" t="s">
        <v>8293</v>
      </c>
      <c r="Q1702" s="5">
        <f t="shared" si="158"/>
        <v>0.2606</v>
      </c>
      <c r="R1702" s="6">
        <f t="shared" si="159"/>
        <v>65.974683544303801</v>
      </c>
      <c r="S1702" t="str">
        <f t="shared" si="160"/>
        <v>music</v>
      </c>
      <c r="T1702" t="str">
        <f t="shared" si="161"/>
        <v>faith</v>
      </c>
    </row>
    <row r="1703" spans="1:20" ht="60" x14ac:dyDescent="0.25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s="12">
        <f t="shared" si="156"/>
        <v>41989.664409722223</v>
      </c>
      <c r="L1703" s="12">
        <f t="shared" si="157"/>
        <v>42019.664409722223</v>
      </c>
      <c r="M1703" t="b">
        <v>0</v>
      </c>
      <c r="N1703">
        <v>2</v>
      </c>
      <c r="O1703" t="b">
        <v>0</v>
      </c>
      <c r="P1703" t="s">
        <v>8293</v>
      </c>
      <c r="Q1703" s="5">
        <f t="shared" si="158"/>
        <v>1.9801980198019802E-3</v>
      </c>
      <c r="R1703" s="6">
        <f t="shared" si="159"/>
        <v>5</v>
      </c>
      <c r="S1703" t="str">
        <f t="shared" si="160"/>
        <v>music</v>
      </c>
      <c r="T1703" t="str">
        <f t="shared" si="161"/>
        <v>faith</v>
      </c>
    </row>
    <row r="1704" spans="1:20" ht="30" x14ac:dyDescent="0.25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s="12">
        <f t="shared" si="156"/>
        <v>42063.869791666672</v>
      </c>
      <c r="L1704" s="12">
        <f t="shared" si="157"/>
        <v>42093.828125</v>
      </c>
      <c r="M1704" t="b">
        <v>0</v>
      </c>
      <c r="N1704">
        <v>1</v>
      </c>
      <c r="O1704" t="b">
        <v>0</v>
      </c>
      <c r="P1704" t="s">
        <v>8293</v>
      </c>
      <c r="Q1704" s="5">
        <f t="shared" si="158"/>
        <v>6.0606060606060605E-5</v>
      </c>
      <c r="R1704" s="6">
        <f t="shared" si="159"/>
        <v>1</v>
      </c>
      <c r="S1704" t="str">
        <f t="shared" si="160"/>
        <v>music</v>
      </c>
      <c r="T1704" t="str">
        <f t="shared" si="161"/>
        <v>faith</v>
      </c>
    </row>
    <row r="1705" spans="1:20" ht="60" x14ac:dyDescent="0.25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s="12">
        <f t="shared" si="156"/>
        <v>42187.281678240746</v>
      </c>
      <c r="L1705" s="12">
        <f t="shared" si="157"/>
        <v>42247.281678240746</v>
      </c>
      <c r="M1705" t="b">
        <v>0</v>
      </c>
      <c r="N1705">
        <v>2</v>
      </c>
      <c r="O1705" t="b">
        <v>0</v>
      </c>
      <c r="P1705" t="s">
        <v>8293</v>
      </c>
      <c r="Q1705" s="5">
        <f t="shared" si="158"/>
        <v>1.0200000000000001E-2</v>
      </c>
      <c r="R1705" s="6">
        <f t="shared" si="159"/>
        <v>25.5</v>
      </c>
      <c r="S1705" t="str">
        <f t="shared" si="160"/>
        <v>music</v>
      </c>
      <c r="T1705" t="str">
        <f t="shared" si="161"/>
        <v>faith</v>
      </c>
    </row>
    <row r="1706" spans="1:20" ht="45" x14ac:dyDescent="0.25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s="12">
        <f t="shared" si="156"/>
        <v>42021.139733796299</v>
      </c>
      <c r="L1706" s="12">
        <f t="shared" si="157"/>
        <v>42051.139733796299</v>
      </c>
      <c r="M1706" t="b">
        <v>0</v>
      </c>
      <c r="N1706">
        <v>11</v>
      </c>
      <c r="O1706" t="b">
        <v>0</v>
      </c>
      <c r="P1706" t="s">
        <v>8293</v>
      </c>
      <c r="Q1706" s="5">
        <f t="shared" si="158"/>
        <v>0.65100000000000002</v>
      </c>
      <c r="R1706" s="6">
        <f t="shared" si="159"/>
        <v>118.36363636363636</v>
      </c>
      <c r="S1706" t="str">
        <f t="shared" si="160"/>
        <v>music</v>
      </c>
      <c r="T1706" t="str">
        <f t="shared" si="161"/>
        <v>faith</v>
      </c>
    </row>
    <row r="1707" spans="1:20" ht="45" x14ac:dyDescent="0.25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s="12">
        <f t="shared" si="156"/>
        <v>42245.016736111109</v>
      </c>
      <c r="L1707" s="12">
        <f t="shared" si="157"/>
        <v>42256.666666666672</v>
      </c>
      <c r="M1707" t="b">
        <v>0</v>
      </c>
      <c r="N1707">
        <v>0</v>
      </c>
      <c r="O1707" t="b">
        <v>0</v>
      </c>
      <c r="P1707" t="s">
        <v>8293</v>
      </c>
      <c r="Q1707" s="5">
        <f t="shared" si="158"/>
        <v>0</v>
      </c>
      <c r="R1707" s="6" t="e">
        <f t="shared" si="159"/>
        <v>#DIV/0!</v>
      </c>
      <c r="S1707" t="str">
        <f t="shared" si="160"/>
        <v>music</v>
      </c>
      <c r="T1707" t="str">
        <f t="shared" si="161"/>
        <v>faith</v>
      </c>
    </row>
    <row r="1708" spans="1:20" ht="45" x14ac:dyDescent="0.25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s="12">
        <f t="shared" si="156"/>
        <v>42179.306388888886</v>
      </c>
      <c r="L1708" s="12">
        <f t="shared" si="157"/>
        <v>42239.306388888886</v>
      </c>
      <c r="M1708" t="b">
        <v>0</v>
      </c>
      <c r="N1708">
        <v>0</v>
      </c>
      <c r="O1708" t="b">
        <v>0</v>
      </c>
      <c r="P1708" t="s">
        <v>8293</v>
      </c>
      <c r="Q1708" s="5">
        <f t="shared" si="158"/>
        <v>0</v>
      </c>
      <c r="R1708" s="6" t="e">
        <f t="shared" si="159"/>
        <v>#DIV/0!</v>
      </c>
      <c r="S1708" t="str">
        <f t="shared" si="160"/>
        <v>music</v>
      </c>
      <c r="T1708" t="str">
        <f t="shared" si="161"/>
        <v>faith</v>
      </c>
    </row>
    <row r="1709" spans="1:20" ht="60" x14ac:dyDescent="0.25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s="12">
        <f t="shared" si="156"/>
        <v>42427.721006944441</v>
      </c>
      <c r="L1709" s="12">
        <f t="shared" si="157"/>
        <v>42457.679340277777</v>
      </c>
      <c r="M1709" t="b">
        <v>0</v>
      </c>
      <c r="N1709">
        <v>9</v>
      </c>
      <c r="O1709" t="b">
        <v>0</v>
      </c>
      <c r="P1709" t="s">
        <v>8293</v>
      </c>
      <c r="Q1709" s="5">
        <f t="shared" si="158"/>
        <v>9.74E-2</v>
      </c>
      <c r="R1709" s="6">
        <f t="shared" si="159"/>
        <v>54.111111111111114</v>
      </c>
      <c r="S1709" t="str">
        <f t="shared" si="160"/>
        <v>music</v>
      </c>
      <c r="T1709" t="str">
        <f t="shared" si="161"/>
        <v>faith</v>
      </c>
    </row>
    <row r="1710" spans="1:20" ht="60" x14ac:dyDescent="0.25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s="12">
        <f t="shared" si="156"/>
        <v>42451.866967592592</v>
      </c>
      <c r="L1710" s="12">
        <f t="shared" si="157"/>
        <v>42491.866967592592</v>
      </c>
      <c r="M1710" t="b">
        <v>0</v>
      </c>
      <c r="N1710">
        <v>0</v>
      </c>
      <c r="O1710" t="b">
        <v>0</v>
      </c>
      <c r="P1710" t="s">
        <v>8293</v>
      </c>
      <c r="Q1710" s="5">
        <f t="shared" si="158"/>
        <v>0</v>
      </c>
      <c r="R1710" s="6" t="e">
        <f t="shared" si="159"/>
        <v>#DIV/0!</v>
      </c>
      <c r="S1710" t="str">
        <f t="shared" si="160"/>
        <v>music</v>
      </c>
      <c r="T1710" t="str">
        <f t="shared" si="161"/>
        <v>faith</v>
      </c>
    </row>
    <row r="1711" spans="1:20" ht="45" x14ac:dyDescent="0.25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s="12">
        <f t="shared" si="156"/>
        <v>41841.56381944444</v>
      </c>
      <c r="L1711" s="12">
        <f t="shared" si="157"/>
        <v>41882.818749999999</v>
      </c>
      <c r="M1711" t="b">
        <v>0</v>
      </c>
      <c r="N1711">
        <v>4</v>
      </c>
      <c r="O1711" t="b">
        <v>0</v>
      </c>
      <c r="P1711" t="s">
        <v>8293</v>
      </c>
      <c r="Q1711" s="5">
        <f t="shared" si="158"/>
        <v>4.8571428571428571E-2</v>
      </c>
      <c r="R1711" s="6">
        <f t="shared" si="159"/>
        <v>21.25</v>
      </c>
      <c r="S1711" t="str">
        <f t="shared" si="160"/>
        <v>music</v>
      </c>
      <c r="T1711" t="str">
        <f t="shared" si="161"/>
        <v>faith</v>
      </c>
    </row>
    <row r="1712" spans="1:20" ht="30" x14ac:dyDescent="0.25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s="12">
        <f t="shared" si="156"/>
        <v>42341.59129629629</v>
      </c>
      <c r="L1712" s="12">
        <f t="shared" si="157"/>
        <v>42387.541666666672</v>
      </c>
      <c r="M1712" t="b">
        <v>0</v>
      </c>
      <c r="N1712">
        <v>1</v>
      </c>
      <c r="O1712" t="b">
        <v>0</v>
      </c>
      <c r="P1712" t="s">
        <v>8293</v>
      </c>
      <c r="Q1712" s="5">
        <f t="shared" si="158"/>
        <v>6.7999999999999996E-3</v>
      </c>
      <c r="R1712" s="6">
        <f t="shared" si="159"/>
        <v>34</v>
      </c>
      <c r="S1712" t="str">
        <f t="shared" si="160"/>
        <v>music</v>
      </c>
      <c r="T1712" t="str">
        <f t="shared" si="161"/>
        <v>faith</v>
      </c>
    </row>
    <row r="1713" spans="1:20" ht="60" x14ac:dyDescent="0.25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s="12">
        <f t="shared" si="156"/>
        <v>41852.646226851852</v>
      </c>
      <c r="L1713" s="12">
        <f t="shared" si="157"/>
        <v>41883.646226851852</v>
      </c>
      <c r="M1713" t="b">
        <v>0</v>
      </c>
      <c r="N1713">
        <v>2</v>
      </c>
      <c r="O1713" t="b">
        <v>0</v>
      </c>
      <c r="P1713" t="s">
        <v>8293</v>
      </c>
      <c r="Q1713" s="5">
        <f t="shared" si="158"/>
        <v>0.105</v>
      </c>
      <c r="R1713" s="6">
        <f t="shared" si="159"/>
        <v>525</v>
      </c>
      <c r="S1713" t="str">
        <f t="shared" si="160"/>
        <v>music</v>
      </c>
      <c r="T1713" t="str">
        <f t="shared" si="161"/>
        <v>faith</v>
      </c>
    </row>
    <row r="1714" spans="1:20" ht="60" x14ac:dyDescent="0.25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s="12">
        <f t="shared" si="156"/>
        <v>42125.913807870369</v>
      </c>
      <c r="L1714" s="12">
        <f t="shared" si="157"/>
        <v>42185.913807870369</v>
      </c>
      <c r="M1714" t="b">
        <v>0</v>
      </c>
      <c r="N1714">
        <v>0</v>
      </c>
      <c r="O1714" t="b">
        <v>0</v>
      </c>
      <c r="P1714" t="s">
        <v>8293</v>
      </c>
      <c r="Q1714" s="5">
        <f t="shared" si="158"/>
        <v>0</v>
      </c>
      <c r="R1714" s="6" t="e">
        <f t="shared" si="159"/>
        <v>#DIV/0!</v>
      </c>
      <c r="S1714" t="str">
        <f t="shared" si="160"/>
        <v>music</v>
      </c>
      <c r="T1714" t="str">
        <f t="shared" si="161"/>
        <v>faith</v>
      </c>
    </row>
    <row r="1715" spans="1:20" ht="60" x14ac:dyDescent="0.25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s="12">
        <f t="shared" si="156"/>
        <v>41887.801064814819</v>
      </c>
      <c r="L1715" s="12">
        <f t="shared" si="157"/>
        <v>41917.801064814819</v>
      </c>
      <c r="M1715" t="b">
        <v>0</v>
      </c>
      <c r="N1715">
        <v>1</v>
      </c>
      <c r="O1715" t="b">
        <v>0</v>
      </c>
      <c r="P1715" t="s">
        <v>8293</v>
      </c>
      <c r="Q1715" s="5">
        <f t="shared" si="158"/>
        <v>1.6666666666666666E-2</v>
      </c>
      <c r="R1715" s="6">
        <f t="shared" si="159"/>
        <v>50</v>
      </c>
      <c r="S1715" t="str">
        <f t="shared" si="160"/>
        <v>music</v>
      </c>
      <c r="T1715" t="str">
        <f t="shared" si="161"/>
        <v>faith</v>
      </c>
    </row>
    <row r="1716" spans="1:20" ht="60" x14ac:dyDescent="0.25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s="12">
        <f t="shared" si="156"/>
        <v>42095.918530092589</v>
      </c>
      <c r="L1716" s="12">
        <f t="shared" si="157"/>
        <v>42125.918530092589</v>
      </c>
      <c r="M1716" t="b">
        <v>0</v>
      </c>
      <c r="N1716">
        <v>17</v>
      </c>
      <c r="O1716" t="b">
        <v>0</v>
      </c>
      <c r="P1716" t="s">
        <v>8293</v>
      </c>
      <c r="Q1716" s="5">
        <f t="shared" si="158"/>
        <v>7.868E-2</v>
      </c>
      <c r="R1716" s="6">
        <f t="shared" si="159"/>
        <v>115.70588235294117</v>
      </c>
      <c r="S1716" t="str">
        <f t="shared" si="160"/>
        <v>music</v>
      </c>
      <c r="T1716" t="str">
        <f t="shared" si="161"/>
        <v>faith</v>
      </c>
    </row>
    <row r="1717" spans="1:20" ht="45" x14ac:dyDescent="0.25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s="12">
        <f t="shared" si="156"/>
        <v>42064.217418981483</v>
      </c>
      <c r="L1717" s="12">
        <f t="shared" si="157"/>
        <v>42094.140277777777</v>
      </c>
      <c r="M1717" t="b">
        <v>0</v>
      </c>
      <c r="N1717">
        <v>2</v>
      </c>
      <c r="O1717" t="b">
        <v>0</v>
      </c>
      <c r="P1717" t="s">
        <v>8293</v>
      </c>
      <c r="Q1717" s="5">
        <f t="shared" si="158"/>
        <v>2.2000000000000001E-3</v>
      </c>
      <c r="R1717" s="6">
        <f t="shared" si="159"/>
        <v>5.5</v>
      </c>
      <c r="S1717" t="str">
        <f t="shared" si="160"/>
        <v>music</v>
      </c>
      <c r="T1717" t="str">
        <f t="shared" si="161"/>
        <v>faith</v>
      </c>
    </row>
    <row r="1718" spans="1:20" ht="60" x14ac:dyDescent="0.25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s="12">
        <f t="shared" si="156"/>
        <v>42673.577534722222</v>
      </c>
      <c r="L1718" s="12">
        <f t="shared" si="157"/>
        <v>42713.619201388887</v>
      </c>
      <c r="M1718" t="b">
        <v>0</v>
      </c>
      <c r="N1718">
        <v>3</v>
      </c>
      <c r="O1718" t="b">
        <v>0</v>
      </c>
      <c r="P1718" t="s">
        <v>8293</v>
      </c>
      <c r="Q1718" s="5">
        <f t="shared" si="158"/>
        <v>7.4999999999999997E-2</v>
      </c>
      <c r="R1718" s="6">
        <f t="shared" si="159"/>
        <v>50</v>
      </c>
      <c r="S1718" t="str">
        <f t="shared" si="160"/>
        <v>music</v>
      </c>
      <c r="T1718" t="str">
        <f t="shared" si="161"/>
        <v>faith</v>
      </c>
    </row>
    <row r="1719" spans="1:20" ht="45" x14ac:dyDescent="0.25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s="12">
        <f t="shared" si="156"/>
        <v>42460.98192129629</v>
      </c>
      <c r="L1719" s="12">
        <f t="shared" si="157"/>
        <v>42481.166666666672</v>
      </c>
      <c r="M1719" t="b">
        <v>0</v>
      </c>
      <c r="N1719">
        <v>41</v>
      </c>
      <c r="O1719" t="b">
        <v>0</v>
      </c>
      <c r="P1719" t="s">
        <v>8293</v>
      </c>
      <c r="Q1719" s="5">
        <f t="shared" si="158"/>
        <v>0.42725880551301687</v>
      </c>
      <c r="R1719" s="6">
        <f t="shared" si="159"/>
        <v>34.024390243902438</v>
      </c>
      <c r="S1719" t="str">
        <f t="shared" si="160"/>
        <v>music</v>
      </c>
      <c r="T1719" t="str">
        <f t="shared" si="161"/>
        <v>faith</v>
      </c>
    </row>
    <row r="1720" spans="1:20" x14ac:dyDescent="0.25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s="12">
        <f t="shared" si="156"/>
        <v>42460.610520833332</v>
      </c>
      <c r="L1720" s="12">
        <f t="shared" si="157"/>
        <v>42504.207638888889</v>
      </c>
      <c r="M1720" t="b">
        <v>0</v>
      </c>
      <c r="N1720">
        <v>2</v>
      </c>
      <c r="O1720" t="b">
        <v>0</v>
      </c>
      <c r="P1720" t="s">
        <v>8293</v>
      </c>
      <c r="Q1720" s="5">
        <f t="shared" si="158"/>
        <v>2.142857142857143E-3</v>
      </c>
      <c r="R1720" s="6">
        <f t="shared" si="159"/>
        <v>37.5</v>
      </c>
      <c r="S1720" t="str">
        <f t="shared" si="160"/>
        <v>music</v>
      </c>
      <c r="T1720" t="str">
        <f t="shared" si="161"/>
        <v>faith</v>
      </c>
    </row>
    <row r="1721" spans="1:20" ht="60" x14ac:dyDescent="0.25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s="12">
        <f t="shared" si="156"/>
        <v>41869.534618055557</v>
      </c>
      <c r="L1721" s="12">
        <f t="shared" si="157"/>
        <v>41899.534618055557</v>
      </c>
      <c r="M1721" t="b">
        <v>0</v>
      </c>
      <c r="N1721">
        <v>3</v>
      </c>
      <c r="O1721" t="b">
        <v>0</v>
      </c>
      <c r="P1721" t="s">
        <v>8293</v>
      </c>
      <c r="Q1721" s="5">
        <f t="shared" si="158"/>
        <v>8.7500000000000008E-3</v>
      </c>
      <c r="R1721" s="6">
        <f t="shared" si="159"/>
        <v>11.666666666666666</v>
      </c>
      <c r="S1721" t="str">
        <f t="shared" si="160"/>
        <v>music</v>
      </c>
      <c r="T1721" t="str">
        <f t="shared" si="161"/>
        <v>faith</v>
      </c>
    </row>
    <row r="1722" spans="1:20" ht="60" x14ac:dyDescent="0.25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s="12">
        <f t="shared" si="156"/>
        <v>41922.783229166671</v>
      </c>
      <c r="L1722" s="12">
        <f t="shared" si="157"/>
        <v>41952.824895833335</v>
      </c>
      <c r="M1722" t="b">
        <v>0</v>
      </c>
      <c r="N1722">
        <v>8</v>
      </c>
      <c r="O1722" t="b">
        <v>0</v>
      </c>
      <c r="P1722" t="s">
        <v>8293</v>
      </c>
      <c r="Q1722" s="5">
        <f t="shared" si="158"/>
        <v>5.6250000000000001E-2</v>
      </c>
      <c r="R1722" s="6">
        <f t="shared" si="159"/>
        <v>28.125</v>
      </c>
      <c r="S1722" t="str">
        <f t="shared" si="160"/>
        <v>music</v>
      </c>
      <c r="T1722" t="str">
        <f t="shared" si="161"/>
        <v>faith</v>
      </c>
    </row>
    <row r="1723" spans="1:20" ht="45" x14ac:dyDescent="0.25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s="12">
        <f t="shared" si="156"/>
        <v>42319.461377314816</v>
      </c>
      <c r="L1723" s="12">
        <f t="shared" si="157"/>
        <v>42349.461377314816</v>
      </c>
      <c r="M1723" t="b">
        <v>0</v>
      </c>
      <c r="N1723">
        <v>0</v>
      </c>
      <c r="O1723" t="b">
        <v>0</v>
      </c>
      <c r="P1723" t="s">
        <v>8293</v>
      </c>
      <c r="Q1723" s="5">
        <f t="shared" si="158"/>
        <v>0</v>
      </c>
      <c r="R1723" s="6" t="e">
        <f t="shared" si="159"/>
        <v>#DIV/0!</v>
      </c>
      <c r="S1723" t="str">
        <f t="shared" si="160"/>
        <v>music</v>
      </c>
      <c r="T1723" t="str">
        <f t="shared" si="161"/>
        <v>faith</v>
      </c>
    </row>
    <row r="1724" spans="1:20" ht="45" x14ac:dyDescent="0.25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s="12">
        <f t="shared" si="156"/>
        <v>42425.960983796293</v>
      </c>
      <c r="L1724" s="12">
        <f t="shared" si="157"/>
        <v>42463.006944444445</v>
      </c>
      <c r="M1724" t="b">
        <v>0</v>
      </c>
      <c r="N1724">
        <v>1</v>
      </c>
      <c r="O1724" t="b">
        <v>0</v>
      </c>
      <c r="P1724" t="s">
        <v>8293</v>
      </c>
      <c r="Q1724" s="5">
        <f t="shared" si="158"/>
        <v>3.4722222222222224E-4</v>
      </c>
      <c r="R1724" s="6">
        <f t="shared" si="159"/>
        <v>1</v>
      </c>
      <c r="S1724" t="str">
        <f t="shared" si="160"/>
        <v>music</v>
      </c>
      <c r="T1724" t="str">
        <f t="shared" si="161"/>
        <v>faith</v>
      </c>
    </row>
    <row r="1725" spans="1:20" ht="60" x14ac:dyDescent="0.25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s="12">
        <f t="shared" si="156"/>
        <v>42129.82540509259</v>
      </c>
      <c r="L1725" s="12">
        <f t="shared" si="157"/>
        <v>42186.25</v>
      </c>
      <c r="M1725" t="b">
        <v>0</v>
      </c>
      <c r="N1725">
        <v>3</v>
      </c>
      <c r="O1725" t="b">
        <v>0</v>
      </c>
      <c r="P1725" t="s">
        <v>8293</v>
      </c>
      <c r="Q1725" s="5">
        <f t="shared" si="158"/>
        <v>6.5000000000000002E-2</v>
      </c>
      <c r="R1725" s="6">
        <f t="shared" si="159"/>
        <v>216.66666666666666</v>
      </c>
      <c r="S1725" t="str">
        <f t="shared" si="160"/>
        <v>music</v>
      </c>
      <c r="T1725" t="str">
        <f t="shared" si="161"/>
        <v>faith</v>
      </c>
    </row>
    <row r="1726" spans="1:20" ht="60" x14ac:dyDescent="0.25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s="12">
        <f t="shared" si="156"/>
        <v>41912.932430555556</v>
      </c>
      <c r="L1726" s="12">
        <f t="shared" si="157"/>
        <v>41942.932430555556</v>
      </c>
      <c r="M1726" t="b">
        <v>0</v>
      </c>
      <c r="N1726">
        <v>4</v>
      </c>
      <c r="O1726" t="b">
        <v>0</v>
      </c>
      <c r="P1726" t="s">
        <v>8293</v>
      </c>
      <c r="Q1726" s="5">
        <f t="shared" si="158"/>
        <v>5.8333333333333336E-3</v>
      </c>
      <c r="R1726" s="6">
        <f t="shared" si="159"/>
        <v>8.75</v>
      </c>
      <c r="S1726" t="str">
        <f t="shared" si="160"/>
        <v>music</v>
      </c>
      <c r="T1726" t="str">
        <f t="shared" si="161"/>
        <v>faith</v>
      </c>
    </row>
    <row r="1727" spans="1:20" ht="60" x14ac:dyDescent="0.25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s="12">
        <f t="shared" si="156"/>
        <v>41845.968159722222</v>
      </c>
      <c r="L1727" s="12">
        <f t="shared" si="157"/>
        <v>41875.968159722222</v>
      </c>
      <c r="M1727" t="b">
        <v>0</v>
      </c>
      <c r="N1727">
        <v>9</v>
      </c>
      <c r="O1727" t="b">
        <v>0</v>
      </c>
      <c r="P1727" t="s">
        <v>8293</v>
      </c>
      <c r="Q1727" s="5">
        <f t="shared" si="158"/>
        <v>0.10181818181818182</v>
      </c>
      <c r="R1727" s="6">
        <f t="shared" si="159"/>
        <v>62.222222222222221</v>
      </c>
      <c r="S1727" t="str">
        <f t="shared" si="160"/>
        <v>music</v>
      </c>
      <c r="T1727" t="str">
        <f t="shared" si="161"/>
        <v>faith</v>
      </c>
    </row>
    <row r="1728" spans="1:20" ht="30" x14ac:dyDescent="0.25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s="12">
        <f t="shared" si="156"/>
        <v>41788.919722222221</v>
      </c>
      <c r="L1728" s="12">
        <f t="shared" si="157"/>
        <v>41817.919722222221</v>
      </c>
      <c r="M1728" t="b">
        <v>0</v>
      </c>
      <c r="N1728">
        <v>16</v>
      </c>
      <c r="O1728" t="b">
        <v>0</v>
      </c>
      <c r="P1728" t="s">
        <v>8293</v>
      </c>
      <c r="Q1728" s="5">
        <f t="shared" si="158"/>
        <v>0.33784615384615385</v>
      </c>
      <c r="R1728" s="6">
        <f t="shared" si="159"/>
        <v>137.25</v>
      </c>
      <c r="S1728" t="str">
        <f t="shared" si="160"/>
        <v>music</v>
      </c>
      <c r="T1728" t="str">
        <f t="shared" si="161"/>
        <v>faith</v>
      </c>
    </row>
    <row r="1729" spans="1:20" ht="60" x14ac:dyDescent="0.25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s="12">
        <f t="shared" si="156"/>
        <v>42044.927974537044</v>
      </c>
      <c r="L1729" s="12">
        <f t="shared" si="157"/>
        <v>42099.458333333328</v>
      </c>
      <c r="M1729" t="b">
        <v>0</v>
      </c>
      <c r="N1729">
        <v>1</v>
      </c>
      <c r="O1729" t="b">
        <v>0</v>
      </c>
      <c r="P1729" t="s">
        <v>8293</v>
      </c>
      <c r="Q1729" s="5">
        <f t="shared" si="158"/>
        <v>3.3333333333333332E-4</v>
      </c>
      <c r="R1729" s="6">
        <f t="shared" si="159"/>
        <v>1</v>
      </c>
      <c r="S1729" t="str">
        <f t="shared" si="160"/>
        <v>music</v>
      </c>
      <c r="T1729" t="str">
        <f t="shared" si="161"/>
        <v>faith</v>
      </c>
    </row>
    <row r="1730" spans="1:20" ht="45" x14ac:dyDescent="0.25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s="12">
        <f t="shared" ref="K1730:K1793" si="162">(((J1730/60)/60)/24)+DATE(1970,1,1)</f>
        <v>42268.625856481478</v>
      </c>
      <c r="L1730" s="12">
        <f t="shared" ref="L1730:L1793" si="163">(((I1730/60)/60)/24)+DATE(1970,1,1)</f>
        <v>42298.625856481478</v>
      </c>
      <c r="M1730" t="b">
        <v>0</v>
      </c>
      <c r="N1730">
        <v>7</v>
      </c>
      <c r="O1730" t="b">
        <v>0</v>
      </c>
      <c r="P1730" t="s">
        <v>8293</v>
      </c>
      <c r="Q1730" s="5">
        <f t="shared" ref="Q1730:Q1793" si="164">E1730/D1730</f>
        <v>0.68400000000000005</v>
      </c>
      <c r="R1730" s="6">
        <f t="shared" ref="R1730:R1793" si="165">E1730/N1730</f>
        <v>122.14285714285714</v>
      </c>
      <c r="S1730" t="str">
        <f t="shared" ref="S1730:S1793" si="166">LEFT(P1730,FIND("/",P1730,1)-1)</f>
        <v>music</v>
      </c>
      <c r="T1730" t="str">
        <f t="shared" ref="T1730:T1793" si="167">MID(P1730,FIND("/",P1730,1)+1,LEN(P1729))</f>
        <v>faith</v>
      </c>
    </row>
    <row r="1731" spans="1:20" ht="60" x14ac:dyDescent="0.25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s="12">
        <f t="shared" si="162"/>
        <v>42471.052152777775</v>
      </c>
      <c r="L1731" s="12">
        <f t="shared" si="163"/>
        <v>42531.052152777775</v>
      </c>
      <c r="M1731" t="b">
        <v>0</v>
      </c>
      <c r="N1731">
        <v>0</v>
      </c>
      <c r="O1731" t="b">
        <v>0</v>
      </c>
      <c r="P1731" t="s">
        <v>8293</v>
      </c>
      <c r="Q1731" s="5">
        <f t="shared" si="164"/>
        <v>0</v>
      </c>
      <c r="R1731" s="6" t="e">
        <f t="shared" si="165"/>
        <v>#DIV/0!</v>
      </c>
      <c r="S1731" t="str">
        <f t="shared" si="166"/>
        <v>music</v>
      </c>
      <c r="T1731" t="str">
        <f t="shared" si="167"/>
        <v>faith</v>
      </c>
    </row>
    <row r="1732" spans="1:20" ht="45" x14ac:dyDescent="0.25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s="12">
        <f t="shared" si="162"/>
        <v>42272.087766203709</v>
      </c>
      <c r="L1732" s="12">
        <f t="shared" si="163"/>
        <v>42302.087766203709</v>
      </c>
      <c r="M1732" t="b">
        <v>0</v>
      </c>
      <c r="N1732">
        <v>0</v>
      </c>
      <c r="O1732" t="b">
        <v>0</v>
      </c>
      <c r="P1732" t="s">
        <v>8293</v>
      </c>
      <c r="Q1732" s="5">
        <f t="shared" si="164"/>
        <v>0</v>
      </c>
      <c r="R1732" s="6" t="e">
        <f t="shared" si="165"/>
        <v>#DIV/0!</v>
      </c>
      <c r="S1732" t="str">
        <f t="shared" si="166"/>
        <v>music</v>
      </c>
      <c r="T1732" t="str">
        <f t="shared" si="167"/>
        <v>faith</v>
      </c>
    </row>
    <row r="1733" spans="1:20" ht="30" x14ac:dyDescent="0.25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s="12">
        <f t="shared" si="162"/>
        <v>42152.906851851847</v>
      </c>
      <c r="L1733" s="12">
        <f t="shared" si="163"/>
        <v>42166.625</v>
      </c>
      <c r="M1733" t="b">
        <v>0</v>
      </c>
      <c r="N1733">
        <v>0</v>
      </c>
      <c r="O1733" t="b">
        <v>0</v>
      </c>
      <c r="P1733" t="s">
        <v>8293</v>
      </c>
      <c r="Q1733" s="5">
        <f t="shared" si="164"/>
        <v>0</v>
      </c>
      <c r="R1733" s="6" t="e">
        <f t="shared" si="165"/>
        <v>#DIV/0!</v>
      </c>
      <c r="S1733" t="str">
        <f t="shared" si="166"/>
        <v>music</v>
      </c>
      <c r="T1733" t="str">
        <f t="shared" si="167"/>
        <v>faith</v>
      </c>
    </row>
    <row r="1734" spans="1:20" ht="60" x14ac:dyDescent="0.25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s="12">
        <f t="shared" si="162"/>
        <v>42325.683807870373</v>
      </c>
      <c r="L1734" s="12">
        <f t="shared" si="163"/>
        <v>42385.208333333328</v>
      </c>
      <c r="M1734" t="b">
        <v>0</v>
      </c>
      <c r="N1734">
        <v>0</v>
      </c>
      <c r="O1734" t="b">
        <v>0</v>
      </c>
      <c r="P1734" t="s">
        <v>8293</v>
      </c>
      <c r="Q1734" s="5">
        <f t="shared" si="164"/>
        <v>0</v>
      </c>
      <c r="R1734" s="6" t="e">
        <f t="shared" si="165"/>
        <v>#DIV/0!</v>
      </c>
      <c r="S1734" t="str">
        <f t="shared" si="166"/>
        <v>music</v>
      </c>
      <c r="T1734" t="str">
        <f t="shared" si="167"/>
        <v>faith</v>
      </c>
    </row>
    <row r="1735" spans="1:20" ht="60" x14ac:dyDescent="0.25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s="12">
        <f t="shared" si="162"/>
        <v>42614.675625000003</v>
      </c>
      <c r="L1735" s="12">
        <f t="shared" si="163"/>
        <v>42626.895833333328</v>
      </c>
      <c r="M1735" t="b">
        <v>0</v>
      </c>
      <c r="N1735">
        <v>0</v>
      </c>
      <c r="O1735" t="b">
        <v>0</v>
      </c>
      <c r="P1735" t="s">
        <v>8293</v>
      </c>
      <c r="Q1735" s="5">
        <f t="shared" si="164"/>
        <v>0</v>
      </c>
      <c r="R1735" s="6" t="e">
        <f t="shared" si="165"/>
        <v>#DIV/0!</v>
      </c>
      <c r="S1735" t="str">
        <f t="shared" si="166"/>
        <v>music</v>
      </c>
      <c r="T1735" t="str">
        <f t="shared" si="167"/>
        <v>faith</v>
      </c>
    </row>
    <row r="1736" spans="1:20" ht="45" x14ac:dyDescent="0.25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s="12">
        <f t="shared" si="162"/>
        <v>42102.036527777775</v>
      </c>
      <c r="L1736" s="12">
        <f t="shared" si="163"/>
        <v>42132.036527777775</v>
      </c>
      <c r="M1736" t="b">
        <v>0</v>
      </c>
      <c r="N1736">
        <v>1</v>
      </c>
      <c r="O1736" t="b">
        <v>0</v>
      </c>
      <c r="P1736" t="s">
        <v>8293</v>
      </c>
      <c r="Q1736" s="5">
        <f t="shared" si="164"/>
        <v>2.2222222222222223E-4</v>
      </c>
      <c r="R1736" s="6">
        <f t="shared" si="165"/>
        <v>1</v>
      </c>
      <c r="S1736" t="str">
        <f t="shared" si="166"/>
        <v>music</v>
      </c>
      <c r="T1736" t="str">
        <f t="shared" si="167"/>
        <v>faith</v>
      </c>
    </row>
    <row r="1737" spans="1:20" ht="45" x14ac:dyDescent="0.25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s="12">
        <f t="shared" si="162"/>
        <v>42559.814178240747</v>
      </c>
      <c r="L1737" s="12">
        <f t="shared" si="163"/>
        <v>42589.814178240747</v>
      </c>
      <c r="M1737" t="b">
        <v>0</v>
      </c>
      <c r="N1737">
        <v>2</v>
      </c>
      <c r="O1737" t="b">
        <v>0</v>
      </c>
      <c r="P1737" t="s">
        <v>8293</v>
      </c>
      <c r="Q1737" s="5">
        <f t="shared" si="164"/>
        <v>0.11</v>
      </c>
      <c r="R1737" s="6">
        <f t="shared" si="165"/>
        <v>55</v>
      </c>
      <c r="S1737" t="str">
        <f t="shared" si="166"/>
        <v>music</v>
      </c>
      <c r="T1737" t="str">
        <f t="shared" si="167"/>
        <v>faith</v>
      </c>
    </row>
    <row r="1738" spans="1:20" ht="45" x14ac:dyDescent="0.25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s="12">
        <f t="shared" si="162"/>
        <v>42286.861493055556</v>
      </c>
      <c r="L1738" s="12">
        <f t="shared" si="163"/>
        <v>42316.90315972222</v>
      </c>
      <c r="M1738" t="b">
        <v>0</v>
      </c>
      <c r="N1738">
        <v>1</v>
      </c>
      <c r="O1738" t="b">
        <v>0</v>
      </c>
      <c r="P1738" t="s">
        <v>8293</v>
      </c>
      <c r="Q1738" s="5">
        <f t="shared" si="164"/>
        <v>7.3333333333333332E-3</v>
      </c>
      <c r="R1738" s="6">
        <f t="shared" si="165"/>
        <v>22</v>
      </c>
      <c r="S1738" t="str">
        <f t="shared" si="166"/>
        <v>music</v>
      </c>
      <c r="T1738" t="str">
        <f t="shared" si="167"/>
        <v>faith</v>
      </c>
    </row>
    <row r="1739" spans="1:20" ht="60" x14ac:dyDescent="0.25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s="12">
        <f t="shared" si="162"/>
        <v>42175.948981481488</v>
      </c>
      <c r="L1739" s="12">
        <f t="shared" si="163"/>
        <v>42205.948981481488</v>
      </c>
      <c r="M1739" t="b">
        <v>0</v>
      </c>
      <c r="N1739">
        <v>15</v>
      </c>
      <c r="O1739" t="b">
        <v>0</v>
      </c>
      <c r="P1739" t="s">
        <v>8293</v>
      </c>
      <c r="Q1739" s="5">
        <f t="shared" si="164"/>
        <v>0.21249999999999999</v>
      </c>
      <c r="R1739" s="6">
        <f t="shared" si="165"/>
        <v>56.666666666666664</v>
      </c>
      <c r="S1739" t="str">
        <f t="shared" si="166"/>
        <v>music</v>
      </c>
      <c r="T1739" t="str">
        <f t="shared" si="167"/>
        <v>faith</v>
      </c>
    </row>
    <row r="1740" spans="1:20" ht="45" x14ac:dyDescent="0.25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s="12">
        <f t="shared" si="162"/>
        <v>41884.874328703707</v>
      </c>
      <c r="L1740" s="12">
        <f t="shared" si="163"/>
        <v>41914.874328703707</v>
      </c>
      <c r="M1740" t="b">
        <v>0</v>
      </c>
      <c r="N1740">
        <v>1</v>
      </c>
      <c r="O1740" t="b">
        <v>0</v>
      </c>
      <c r="P1740" t="s">
        <v>8293</v>
      </c>
      <c r="Q1740" s="5">
        <f t="shared" si="164"/>
        <v>4.0000000000000001E-3</v>
      </c>
      <c r="R1740" s="6">
        <f t="shared" si="165"/>
        <v>20</v>
      </c>
      <c r="S1740" t="str">
        <f t="shared" si="166"/>
        <v>music</v>
      </c>
      <c r="T1740" t="str">
        <f t="shared" si="167"/>
        <v>faith</v>
      </c>
    </row>
    <row r="1741" spans="1:20" ht="45" x14ac:dyDescent="0.25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s="12">
        <f t="shared" si="162"/>
        <v>42435.874212962968</v>
      </c>
      <c r="L1741" s="12">
        <f t="shared" si="163"/>
        <v>42494.832546296297</v>
      </c>
      <c r="M1741" t="b">
        <v>0</v>
      </c>
      <c r="N1741">
        <v>1</v>
      </c>
      <c r="O1741" t="b">
        <v>0</v>
      </c>
      <c r="P1741" t="s">
        <v>8293</v>
      </c>
      <c r="Q1741" s="5">
        <f t="shared" si="164"/>
        <v>1E-3</v>
      </c>
      <c r="R1741" s="6">
        <f t="shared" si="165"/>
        <v>1</v>
      </c>
      <c r="S1741" t="str">
        <f t="shared" si="166"/>
        <v>music</v>
      </c>
      <c r="T1741" t="str">
        <f t="shared" si="167"/>
        <v>faith</v>
      </c>
    </row>
    <row r="1742" spans="1:20" ht="45" x14ac:dyDescent="0.25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s="12">
        <f t="shared" si="162"/>
        <v>42171.817384259266</v>
      </c>
      <c r="L1742" s="12">
        <f t="shared" si="163"/>
        <v>42201.817384259266</v>
      </c>
      <c r="M1742" t="b">
        <v>0</v>
      </c>
      <c r="N1742">
        <v>0</v>
      </c>
      <c r="O1742" t="b">
        <v>0</v>
      </c>
      <c r="P1742" t="s">
        <v>8293</v>
      </c>
      <c r="Q1742" s="5">
        <f t="shared" si="164"/>
        <v>0</v>
      </c>
      <c r="R1742" s="6" t="e">
        <f t="shared" si="165"/>
        <v>#DIV/0!</v>
      </c>
      <c r="S1742" t="str">
        <f t="shared" si="166"/>
        <v>music</v>
      </c>
      <c r="T1742" t="str">
        <f t="shared" si="167"/>
        <v>faith</v>
      </c>
    </row>
    <row r="1743" spans="1:20" ht="45" x14ac:dyDescent="0.25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s="12">
        <f t="shared" si="162"/>
        <v>42120.628136574072</v>
      </c>
      <c r="L1743" s="12">
        <f t="shared" si="163"/>
        <v>42165.628136574072</v>
      </c>
      <c r="M1743" t="b">
        <v>0</v>
      </c>
      <c r="N1743">
        <v>52</v>
      </c>
      <c r="O1743" t="b">
        <v>1</v>
      </c>
      <c r="P1743" t="s">
        <v>8285</v>
      </c>
      <c r="Q1743" s="5">
        <f t="shared" si="164"/>
        <v>1.1083333333333334</v>
      </c>
      <c r="R1743" s="6">
        <f t="shared" si="165"/>
        <v>25.576923076923077</v>
      </c>
      <c r="S1743" t="str">
        <f t="shared" si="166"/>
        <v>photography</v>
      </c>
      <c r="T1743" t="str">
        <f t="shared" si="167"/>
        <v>photobooks</v>
      </c>
    </row>
    <row r="1744" spans="1:20" ht="60" x14ac:dyDescent="0.25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s="12">
        <f t="shared" si="162"/>
        <v>42710.876967592587</v>
      </c>
      <c r="L1744" s="12">
        <f t="shared" si="163"/>
        <v>42742.875</v>
      </c>
      <c r="M1744" t="b">
        <v>0</v>
      </c>
      <c r="N1744">
        <v>34</v>
      </c>
      <c r="O1744" t="b">
        <v>1</v>
      </c>
      <c r="P1744" t="s">
        <v>8285</v>
      </c>
      <c r="Q1744" s="5">
        <f t="shared" si="164"/>
        <v>1.0874999999999999</v>
      </c>
      <c r="R1744" s="6">
        <f t="shared" si="165"/>
        <v>63.970588235294116</v>
      </c>
      <c r="S1744" t="str">
        <f t="shared" si="166"/>
        <v>photography</v>
      </c>
      <c r="T1744" t="str">
        <f t="shared" si="167"/>
        <v>photobooks</v>
      </c>
    </row>
    <row r="1745" spans="1:20" ht="45" x14ac:dyDescent="0.25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s="12">
        <f t="shared" si="162"/>
        <v>42586.925636574073</v>
      </c>
      <c r="L1745" s="12">
        <f t="shared" si="163"/>
        <v>42609.165972222225</v>
      </c>
      <c r="M1745" t="b">
        <v>0</v>
      </c>
      <c r="N1745">
        <v>67</v>
      </c>
      <c r="O1745" t="b">
        <v>1</v>
      </c>
      <c r="P1745" t="s">
        <v>8285</v>
      </c>
      <c r="Q1745" s="5">
        <f t="shared" si="164"/>
        <v>1.0041666666666667</v>
      </c>
      <c r="R1745" s="6">
        <f t="shared" si="165"/>
        <v>89.925373134328353</v>
      </c>
      <c r="S1745" t="str">
        <f t="shared" si="166"/>
        <v>photography</v>
      </c>
      <c r="T1745" t="str">
        <f t="shared" si="167"/>
        <v>photobooks</v>
      </c>
    </row>
    <row r="1746" spans="1:20" ht="60" x14ac:dyDescent="0.25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s="12">
        <f t="shared" si="162"/>
        <v>42026.605057870373</v>
      </c>
      <c r="L1746" s="12">
        <f t="shared" si="163"/>
        <v>42071.563391203701</v>
      </c>
      <c r="M1746" t="b">
        <v>0</v>
      </c>
      <c r="N1746">
        <v>70</v>
      </c>
      <c r="O1746" t="b">
        <v>1</v>
      </c>
      <c r="P1746" t="s">
        <v>8285</v>
      </c>
      <c r="Q1746" s="5">
        <f t="shared" si="164"/>
        <v>1.1845454545454546</v>
      </c>
      <c r="R1746" s="6">
        <f t="shared" si="165"/>
        <v>93.071428571428569</v>
      </c>
      <c r="S1746" t="str">
        <f t="shared" si="166"/>
        <v>photography</v>
      </c>
      <c r="T1746" t="str">
        <f t="shared" si="167"/>
        <v>photobooks</v>
      </c>
    </row>
    <row r="1747" spans="1:20" ht="60" x14ac:dyDescent="0.25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s="12">
        <f t="shared" si="162"/>
        <v>42690.259699074071</v>
      </c>
      <c r="L1747" s="12">
        <f t="shared" si="163"/>
        <v>42726.083333333328</v>
      </c>
      <c r="M1747" t="b">
        <v>0</v>
      </c>
      <c r="N1747">
        <v>89</v>
      </c>
      <c r="O1747" t="b">
        <v>1</v>
      </c>
      <c r="P1747" t="s">
        <v>8285</v>
      </c>
      <c r="Q1747" s="5">
        <f t="shared" si="164"/>
        <v>1.1401428571428571</v>
      </c>
      <c r="R1747" s="6">
        <f t="shared" si="165"/>
        <v>89.674157303370791</v>
      </c>
      <c r="S1747" t="str">
        <f t="shared" si="166"/>
        <v>photography</v>
      </c>
      <c r="T1747" t="str">
        <f t="shared" si="167"/>
        <v>photobooks</v>
      </c>
    </row>
    <row r="1748" spans="1:20" ht="60" x14ac:dyDescent="0.25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s="12">
        <f t="shared" si="162"/>
        <v>42668.176701388889</v>
      </c>
      <c r="L1748" s="12">
        <f t="shared" si="163"/>
        <v>42698.083333333328</v>
      </c>
      <c r="M1748" t="b">
        <v>0</v>
      </c>
      <c r="N1748">
        <v>107</v>
      </c>
      <c r="O1748" t="b">
        <v>1</v>
      </c>
      <c r="P1748" t="s">
        <v>8285</v>
      </c>
      <c r="Q1748" s="5">
        <f t="shared" si="164"/>
        <v>1.4810000000000001</v>
      </c>
      <c r="R1748" s="6">
        <f t="shared" si="165"/>
        <v>207.61682242990653</v>
      </c>
      <c r="S1748" t="str">
        <f t="shared" si="166"/>
        <v>photography</v>
      </c>
      <c r="T1748" t="str">
        <f t="shared" si="167"/>
        <v>photobooks</v>
      </c>
    </row>
    <row r="1749" spans="1:20" ht="60" x14ac:dyDescent="0.25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s="12">
        <f t="shared" si="162"/>
        <v>42292.435532407413</v>
      </c>
      <c r="L1749" s="12">
        <f t="shared" si="163"/>
        <v>42321.625</v>
      </c>
      <c r="M1749" t="b">
        <v>0</v>
      </c>
      <c r="N1749">
        <v>159</v>
      </c>
      <c r="O1749" t="b">
        <v>1</v>
      </c>
      <c r="P1749" t="s">
        <v>8285</v>
      </c>
      <c r="Q1749" s="5">
        <f t="shared" si="164"/>
        <v>1.0495555555555556</v>
      </c>
      <c r="R1749" s="6">
        <f t="shared" si="165"/>
        <v>59.408805031446541</v>
      </c>
      <c r="S1749" t="str">
        <f t="shared" si="166"/>
        <v>photography</v>
      </c>
      <c r="T1749" t="str">
        <f t="shared" si="167"/>
        <v>photobooks</v>
      </c>
    </row>
    <row r="1750" spans="1:20" ht="45" x14ac:dyDescent="0.25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s="12">
        <f t="shared" si="162"/>
        <v>42219.950729166667</v>
      </c>
      <c r="L1750" s="12">
        <f t="shared" si="163"/>
        <v>42249.950729166667</v>
      </c>
      <c r="M1750" t="b">
        <v>0</v>
      </c>
      <c r="N1750">
        <v>181</v>
      </c>
      <c r="O1750" t="b">
        <v>1</v>
      </c>
      <c r="P1750" t="s">
        <v>8285</v>
      </c>
      <c r="Q1750" s="5">
        <f t="shared" si="164"/>
        <v>1.29948</v>
      </c>
      <c r="R1750" s="6">
        <f t="shared" si="165"/>
        <v>358.97237569060775</v>
      </c>
      <c r="S1750" t="str">
        <f t="shared" si="166"/>
        <v>photography</v>
      </c>
      <c r="T1750" t="str">
        <f t="shared" si="167"/>
        <v>photobooks</v>
      </c>
    </row>
    <row r="1751" spans="1:20" ht="45" x14ac:dyDescent="0.25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s="12">
        <f t="shared" si="162"/>
        <v>42758.975937499999</v>
      </c>
      <c r="L1751" s="12">
        <f t="shared" si="163"/>
        <v>42795.791666666672</v>
      </c>
      <c r="M1751" t="b">
        <v>0</v>
      </c>
      <c r="N1751">
        <v>131</v>
      </c>
      <c r="O1751" t="b">
        <v>1</v>
      </c>
      <c r="P1751" t="s">
        <v>8285</v>
      </c>
      <c r="Q1751" s="5">
        <f t="shared" si="164"/>
        <v>1.2348756218905472</v>
      </c>
      <c r="R1751" s="6">
        <f t="shared" si="165"/>
        <v>94.736641221374043</v>
      </c>
      <c r="S1751" t="str">
        <f t="shared" si="166"/>
        <v>photography</v>
      </c>
      <c r="T1751" t="str">
        <f t="shared" si="167"/>
        <v>photobooks</v>
      </c>
    </row>
    <row r="1752" spans="1:20" ht="60" x14ac:dyDescent="0.25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s="12">
        <f t="shared" si="162"/>
        <v>42454.836851851855</v>
      </c>
      <c r="L1752" s="12">
        <f t="shared" si="163"/>
        <v>42479.836851851855</v>
      </c>
      <c r="M1752" t="b">
        <v>0</v>
      </c>
      <c r="N1752">
        <v>125</v>
      </c>
      <c r="O1752" t="b">
        <v>1</v>
      </c>
      <c r="P1752" t="s">
        <v>8285</v>
      </c>
      <c r="Q1752" s="5">
        <f t="shared" si="164"/>
        <v>2.0162</v>
      </c>
      <c r="R1752" s="6">
        <f t="shared" si="165"/>
        <v>80.647999999999996</v>
      </c>
      <c r="S1752" t="str">
        <f t="shared" si="166"/>
        <v>photography</v>
      </c>
      <c r="T1752" t="str">
        <f t="shared" si="167"/>
        <v>photobooks</v>
      </c>
    </row>
    <row r="1753" spans="1:20" ht="30" x14ac:dyDescent="0.25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s="12">
        <f t="shared" si="162"/>
        <v>42052.7815162037</v>
      </c>
      <c r="L1753" s="12">
        <f t="shared" si="163"/>
        <v>42082.739849537036</v>
      </c>
      <c r="M1753" t="b">
        <v>0</v>
      </c>
      <c r="N1753">
        <v>61</v>
      </c>
      <c r="O1753" t="b">
        <v>1</v>
      </c>
      <c r="P1753" t="s">
        <v>8285</v>
      </c>
      <c r="Q1753" s="5">
        <f t="shared" si="164"/>
        <v>1.0289999999999999</v>
      </c>
      <c r="R1753" s="6">
        <f t="shared" si="165"/>
        <v>168.68852459016392</v>
      </c>
      <c r="S1753" t="str">
        <f t="shared" si="166"/>
        <v>photography</v>
      </c>
      <c r="T1753" t="str">
        <f t="shared" si="167"/>
        <v>photobooks</v>
      </c>
    </row>
    <row r="1754" spans="1:20" ht="45" x14ac:dyDescent="0.25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s="12">
        <f t="shared" si="162"/>
        <v>42627.253263888888</v>
      </c>
      <c r="L1754" s="12">
        <f t="shared" si="163"/>
        <v>42657.253263888888</v>
      </c>
      <c r="M1754" t="b">
        <v>0</v>
      </c>
      <c r="N1754">
        <v>90</v>
      </c>
      <c r="O1754" t="b">
        <v>1</v>
      </c>
      <c r="P1754" t="s">
        <v>8285</v>
      </c>
      <c r="Q1754" s="5">
        <f t="shared" si="164"/>
        <v>2.6016666666666666</v>
      </c>
      <c r="R1754" s="6">
        <f t="shared" si="165"/>
        <v>34.68888888888889</v>
      </c>
      <c r="S1754" t="str">
        <f t="shared" si="166"/>
        <v>photography</v>
      </c>
      <c r="T1754" t="str">
        <f t="shared" si="167"/>
        <v>photobooks</v>
      </c>
    </row>
    <row r="1755" spans="1:20" ht="45" x14ac:dyDescent="0.25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s="12">
        <f t="shared" si="162"/>
        <v>42420.74962962963</v>
      </c>
      <c r="L1755" s="12">
        <f t="shared" si="163"/>
        <v>42450.707962962959</v>
      </c>
      <c r="M1755" t="b">
        <v>0</v>
      </c>
      <c r="N1755">
        <v>35</v>
      </c>
      <c r="O1755" t="b">
        <v>1</v>
      </c>
      <c r="P1755" t="s">
        <v>8285</v>
      </c>
      <c r="Q1755" s="5">
        <f t="shared" si="164"/>
        <v>1.08</v>
      </c>
      <c r="R1755" s="6">
        <f t="shared" si="165"/>
        <v>462.85714285714283</v>
      </c>
      <c r="S1755" t="str">
        <f t="shared" si="166"/>
        <v>photography</v>
      </c>
      <c r="T1755" t="str">
        <f t="shared" si="167"/>
        <v>photobooks</v>
      </c>
    </row>
    <row r="1756" spans="1:20" ht="60" x14ac:dyDescent="0.25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s="12">
        <f t="shared" si="162"/>
        <v>42067.876770833333</v>
      </c>
      <c r="L1756" s="12">
        <f t="shared" si="163"/>
        <v>42097.835104166668</v>
      </c>
      <c r="M1756" t="b">
        <v>0</v>
      </c>
      <c r="N1756">
        <v>90</v>
      </c>
      <c r="O1756" t="b">
        <v>1</v>
      </c>
      <c r="P1756" t="s">
        <v>8285</v>
      </c>
      <c r="Q1756" s="5">
        <f t="shared" si="164"/>
        <v>1.1052941176470588</v>
      </c>
      <c r="R1756" s="6">
        <f t="shared" si="165"/>
        <v>104.38888888888889</v>
      </c>
      <c r="S1756" t="str">
        <f t="shared" si="166"/>
        <v>photography</v>
      </c>
      <c r="T1756" t="str">
        <f t="shared" si="167"/>
        <v>photobooks</v>
      </c>
    </row>
    <row r="1757" spans="1:20" ht="60" x14ac:dyDescent="0.25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s="12">
        <f t="shared" si="162"/>
        <v>42252.788900462961</v>
      </c>
      <c r="L1757" s="12">
        <f t="shared" si="163"/>
        <v>42282.788900462961</v>
      </c>
      <c r="M1757" t="b">
        <v>0</v>
      </c>
      <c r="N1757">
        <v>4</v>
      </c>
      <c r="O1757" t="b">
        <v>1</v>
      </c>
      <c r="P1757" t="s">
        <v>8285</v>
      </c>
      <c r="Q1757" s="5">
        <f t="shared" si="164"/>
        <v>1.2</v>
      </c>
      <c r="R1757" s="6">
        <f t="shared" si="165"/>
        <v>7.5</v>
      </c>
      <c r="S1757" t="str">
        <f t="shared" si="166"/>
        <v>photography</v>
      </c>
      <c r="T1757" t="str">
        <f t="shared" si="167"/>
        <v>photobooks</v>
      </c>
    </row>
    <row r="1758" spans="1:20" ht="45" x14ac:dyDescent="0.25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s="12">
        <f t="shared" si="162"/>
        <v>42571.167465277773</v>
      </c>
      <c r="L1758" s="12">
        <f t="shared" si="163"/>
        <v>42611.167465277773</v>
      </c>
      <c r="M1758" t="b">
        <v>0</v>
      </c>
      <c r="N1758">
        <v>120</v>
      </c>
      <c r="O1758" t="b">
        <v>1</v>
      </c>
      <c r="P1758" t="s">
        <v>8285</v>
      </c>
      <c r="Q1758" s="5">
        <f t="shared" si="164"/>
        <v>1.0282909090909091</v>
      </c>
      <c r="R1758" s="6">
        <f t="shared" si="165"/>
        <v>47.13</v>
      </c>
      <c r="S1758" t="str">
        <f t="shared" si="166"/>
        <v>photography</v>
      </c>
      <c r="T1758" t="str">
        <f t="shared" si="167"/>
        <v>photobooks</v>
      </c>
    </row>
    <row r="1759" spans="1:20" ht="45" x14ac:dyDescent="0.25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s="12">
        <f t="shared" si="162"/>
        <v>42733.827349537038</v>
      </c>
      <c r="L1759" s="12">
        <f t="shared" si="163"/>
        <v>42763.811805555553</v>
      </c>
      <c r="M1759" t="b">
        <v>0</v>
      </c>
      <c r="N1759">
        <v>14</v>
      </c>
      <c r="O1759" t="b">
        <v>1</v>
      </c>
      <c r="P1759" t="s">
        <v>8285</v>
      </c>
      <c r="Q1759" s="5">
        <f t="shared" si="164"/>
        <v>1.1599999999999999</v>
      </c>
      <c r="R1759" s="6">
        <f t="shared" si="165"/>
        <v>414.28571428571428</v>
      </c>
      <c r="S1759" t="str">
        <f t="shared" si="166"/>
        <v>photography</v>
      </c>
      <c r="T1759" t="str">
        <f t="shared" si="167"/>
        <v>photobooks</v>
      </c>
    </row>
    <row r="1760" spans="1:20" ht="60" x14ac:dyDescent="0.25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s="12">
        <f t="shared" si="162"/>
        <v>42505.955925925926</v>
      </c>
      <c r="L1760" s="12">
        <f t="shared" si="163"/>
        <v>42565.955925925926</v>
      </c>
      <c r="M1760" t="b">
        <v>0</v>
      </c>
      <c r="N1760">
        <v>27</v>
      </c>
      <c r="O1760" t="b">
        <v>1</v>
      </c>
      <c r="P1760" t="s">
        <v>8285</v>
      </c>
      <c r="Q1760" s="5">
        <f t="shared" si="164"/>
        <v>1.147</v>
      </c>
      <c r="R1760" s="6">
        <f t="shared" si="165"/>
        <v>42.481481481481481</v>
      </c>
      <c r="S1760" t="str">
        <f t="shared" si="166"/>
        <v>photography</v>
      </c>
      <c r="T1760" t="str">
        <f t="shared" si="167"/>
        <v>photobooks</v>
      </c>
    </row>
    <row r="1761" spans="1:20" ht="30" x14ac:dyDescent="0.25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s="12">
        <f t="shared" si="162"/>
        <v>42068.829039351855</v>
      </c>
      <c r="L1761" s="12">
        <f t="shared" si="163"/>
        <v>42088.787372685183</v>
      </c>
      <c r="M1761" t="b">
        <v>0</v>
      </c>
      <c r="N1761">
        <v>49</v>
      </c>
      <c r="O1761" t="b">
        <v>1</v>
      </c>
      <c r="P1761" t="s">
        <v>8285</v>
      </c>
      <c r="Q1761" s="5">
        <f t="shared" si="164"/>
        <v>1.0660000000000001</v>
      </c>
      <c r="R1761" s="6">
        <f t="shared" si="165"/>
        <v>108.77551020408163</v>
      </c>
      <c r="S1761" t="str">
        <f t="shared" si="166"/>
        <v>photography</v>
      </c>
      <c r="T1761" t="str">
        <f t="shared" si="167"/>
        <v>photobooks</v>
      </c>
    </row>
    <row r="1762" spans="1:20" ht="60" x14ac:dyDescent="0.25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s="12">
        <f t="shared" si="162"/>
        <v>42405.67260416667</v>
      </c>
      <c r="L1762" s="12">
        <f t="shared" si="163"/>
        <v>42425.67260416667</v>
      </c>
      <c r="M1762" t="b">
        <v>0</v>
      </c>
      <c r="N1762">
        <v>102</v>
      </c>
      <c r="O1762" t="b">
        <v>1</v>
      </c>
      <c r="P1762" t="s">
        <v>8285</v>
      </c>
      <c r="Q1762" s="5">
        <f t="shared" si="164"/>
        <v>1.6544000000000001</v>
      </c>
      <c r="R1762" s="6">
        <f t="shared" si="165"/>
        <v>81.098039215686271</v>
      </c>
      <c r="S1762" t="str">
        <f t="shared" si="166"/>
        <v>photography</v>
      </c>
      <c r="T1762" t="str">
        <f t="shared" si="167"/>
        <v>photobooks</v>
      </c>
    </row>
    <row r="1763" spans="1:20" ht="30" x14ac:dyDescent="0.25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s="12">
        <f t="shared" si="162"/>
        <v>42209.567824074074</v>
      </c>
      <c r="L1763" s="12">
        <f t="shared" si="163"/>
        <v>42259.567824074074</v>
      </c>
      <c r="M1763" t="b">
        <v>0</v>
      </c>
      <c r="N1763">
        <v>3</v>
      </c>
      <c r="O1763" t="b">
        <v>1</v>
      </c>
      <c r="P1763" t="s">
        <v>8285</v>
      </c>
      <c r="Q1763" s="5">
        <f t="shared" si="164"/>
        <v>1.55</v>
      </c>
      <c r="R1763" s="6">
        <f t="shared" si="165"/>
        <v>51.666666666666664</v>
      </c>
      <c r="S1763" t="str">
        <f t="shared" si="166"/>
        <v>photography</v>
      </c>
      <c r="T1763" t="str">
        <f t="shared" si="167"/>
        <v>photobooks</v>
      </c>
    </row>
    <row r="1764" spans="1:20" ht="30" x14ac:dyDescent="0.25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s="12">
        <f t="shared" si="162"/>
        <v>42410.982002314813</v>
      </c>
      <c r="L1764" s="12">
        <f t="shared" si="163"/>
        <v>42440.982002314813</v>
      </c>
      <c r="M1764" t="b">
        <v>0</v>
      </c>
      <c r="N1764">
        <v>25</v>
      </c>
      <c r="O1764" t="b">
        <v>1</v>
      </c>
      <c r="P1764" t="s">
        <v>8285</v>
      </c>
      <c r="Q1764" s="5">
        <f t="shared" si="164"/>
        <v>8.85</v>
      </c>
      <c r="R1764" s="6">
        <f t="shared" si="165"/>
        <v>35.4</v>
      </c>
      <c r="S1764" t="str">
        <f t="shared" si="166"/>
        <v>photography</v>
      </c>
      <c r="T1764" t="str">
        <f t="shared" si="167"/>
        <v>photobooks</v>
      </c>
    </row>
    <row r="1765" spans="1:20" ht="60" x14ac:dyDescent="0.25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s="12">
        <f t="shared" si="162"/>
        <v>42636.868518518517</v>
      </c>
      <c r="L1765" s="12">
        <f t="shared" si="163"/>
        <v>42666.868518518517</v>
      </c>
      <c r="M1765" t="b">
        <v>0</v>
      </c>
      <c r="N1765">
        <v>118</v>
      </c>
      <c r="O1765" t="b">
        <v>1</v>
      </c>
      <c r="P1765" t="s">
        <v>8285</v>
      </c>
      <c r="Q1765" s="5">
        <f t="shared" si="164"/>
        <v>1.0190833333333333</v>
      </c>
      <c r="R1765" s="6">
        <f t="shared" si="165"/>
        <v>103.63559322033899</v>
      </c>
      <c r="S1765" t="str">
        <f t="shared" si="166"/>
        <v>photography</v>
      </c>
      <c r="T1765" t="str">
        <f t="shared" si="167"/>
        <v>photobooks</v>
      </c>
    </row>
    <row r="1766" spans="1:20" ht="60" x14ac:dyDescent="0.25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s="12">
        <f t="shared" si="162"/>
        <v>41825.485868055555</v>
      </c>
      <c r="L1766" s="12">
        <f t="shared" si="163"/>
        <v>41854.485868055555</v>
      </c>
      <c r="M1766" t="b">
        <v>1</v>
      </c>
      <c r="N1766">
        <v>39</v>
      </c>
      <c r="O1766" t="b">
        <v>0</v>
      </c>
      <c r="P1766" t="s">
        <v>8285</v>
      </c>
      <c r="Q1766" s="5">
        <f t="shared" si="164"/>
        <v>0.19600000000000001</v>
      </c>
      <c r="R1766" s="6">
        <f t="shared" si="165"/>
        <v>55.282051282051285</v>
      </c>
      <c r="S1766" t="str">
        <f t="shared" si="166"/>
        <v>photography</v>
      </c>
      <c r="T1766" t="str">
        <f t="shared" si="167"/>
        <v>photobooks</v>
      </c>
    </row>
    <row r="1767" spans="1:20" ht="60" x14ac:dyDescent="0.25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s="12">
        <f t="shared" si="162"/>
        <v>41834.980462962965</v>
      </c>
      <c r="L1767" s="12">
        <f t="shared" si="163"/>
        <v>41864.980462962965</v>
      </c>
      <c r="M1767" t="b">
        <v>1</v>
      </c>
      <c r="N1767">
        <v>103</v>
      </c>
      <c r="O1767" t="b">
        <v>0</v>
      </c>
      <c r="P1767" t="s">
        <v>8285</v>
      </c>
      <c r="Q1767" s="5">
        <f t="shared" si="164"/>
        <v>0.59467839999999994</v>
      </c>
      <c r="R1767" s="6">
        <f t="shared" si="165"/>
        <v>72.16970873786407</v>
      </c>
      <c r="S1767" t="str">
        <f t="shared" si="166"/>
        <v>photography</v>
      </c>
      <c r="T1767" t="str">
        <f t="shared" si="167"/>
        <v>photobooks</v>
      </c>
    </row>
    <row r="1768" spans="1:20" ht="30" x14ac:dyDescent="0.25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s="12">
        <f t="shared" si="162"/>
        <v>41855.859814814816</v>
      </c>
      <c r="L1768" s="12">
        <f t="shared" si="163"/>
        <v>41876.859814814816</v>
      </c>
      <c r="M1768" t="b">
        <v>1</v>
      </c>
      <c r="N1768">
        <v>0</v>
      </c>
      <c r="O1768" t="b">
        <v>0</v>
      </c>
      <c r="P1768" t="s">
        <v>8285</v>
      </c>
      <c r="Q1768" s="5">
        <f t="shared" si="164"/>
        <v>0</v>
      </c>
      <c r="R1768" s="6" t="e">
        <f t="shared" si="165"/>
        <v>#DIV/0!</v>
      </c>
      <c r="S1768" t="str">
        <f t="shared" si="166"/>
        <v>photography</v>
      </c>
      <c r="T1768" t="str">
        <f t="shared" si="167"/>
        <v>photobooks</v>
      </c>
    </row>
    <row r="1769" spans="1:20" ht="45" x14ac:dyDescent="0.25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s="12">
        <f t="shared" si="162"/>
        <v>41824.658379629633</v>
      </c>
      <c r="L1769" s="12">
        <f t="shared" si="163"/>
        <v>41854.658379629633</v>
      </c>
      <c r="M1769" t="b">
        <v>1</v>
      </c>
      <c r="N1769">
        <v>39</v>
      </c>
      <c r="O1769" t="b">
        <v>0</v>
      </c>
      <c r="P1769" t="s">
        <v>8285</v>
      </c>
      <c r="Q1769" s="5">
        <f t="shared" si="164"/>
        <v>0.4572</v>
      </c>
      <c r="R1769" s="6">
        <f t="shared" si="165"/>
        <v>58.615384615384613</v>
      </c>
      <c r="S1769" t="str">
        <f t="shared" si="166"/>
        <v>photography</v>
      </c>
      <c r="T1769" t="str">
        <f t="shared" si="167"/>
        <v>photobooks</v>
      </c>
    </row>
    <row r="1770" spans="1:20" ht="45" x14ac:dyDescent="0.25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s="12">
        <f t="shared" si="162"/>
        <v>41849.560694444444</v>
      </c>
      <c r="L1770" s="12">
        <f t="shared" si="163"/>
        <v>41909.560694444444</v>
      </c>
      <c r="M1770" t="b">
        <v>1</v>
      </c>
      <c r="N1770">
        <v>15</v>
      </c>
      <c r="O1770" t="b">
        <v>0</v>
      </c>
      <c r="P1770" t="s">
        <v>8285</v>
      </c>
      <c r="Q1770" s="5">
        <f t="shared" si="164"/>
        <v>3.7400000000000003E-2</v>
      </c>
      <c r="R1770" s="6">
        <f t="shared" si="165"/>
        <v>12.466666666666667</v>
      </c>
      <c r="S1770" t="str">
        <f t="shared" si="166"/>
        <v>photography</v>
      </c>
      <c r="T1770" t="str">
        <f t="shared" si="167"/>
        <v>photobooks</v>
      </c>
    </row>
    <row r="1771" spans="1:20" ht="45" x14ac:dyDescent="0.25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s="12">
        <f t="shared" si="162"/>
        <v>41987.818969907406</v>
      </c>
      <c r="L1771" s="12">
        <f t="shared" si="163"/>
        <v>42017.818969907406</v>
      </c>
      <c r="M1771" t="b">
        <v>1</v>
      </c>
      <c r="N1771">
        <v>22</v>
      </c>
      <c r="O1771" t="b">
        <v>0</v>
      </c>
      <c r="P1771" t="s">
        <v>8285</v>
      </c>
      <c r="Q1771" s="5">
        <f t="shared" si="164"/>
        <v>2.7025E-2</v>
      </c>
      <c r="R1771" s="6">
        <f t="shared" si="165"/>
        <v>49.136363636363633</v>
      </c>
      <c r="S1771" t="str">
        <f t="shared" si="166"/>
        <v>photography</v>
      </c>
      <c r="T1771" t="str">
        <f t="shared" si="167"/>
        <v>photobooks</v>
      </c>
    </row>
    <row r="1772" spans="1:20" ht="60" x14ac:dyDescent="0.25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s="12">
        <f t="shared" si="162"/>
        <v>41891.780023148152</v>
      </c>
      <c r="L1772" s="12">
        <f t="shared" si="163"/>
        <v>41926.780023148152</v>
      </c>
      <c r="M1772" t="b">
        <v>1</v>
      </c>
      <c r="N1772">
        <v>92</v>
      </c>
      <c r="O1772" t="b">
        <v>0</v>
      </c>
      <c r="P1772" t="s">
        <v>8285</v>
      </c>
      <c r="Q1772" s="5">
        <f t="shared" si="164"/>
        <v>0.56514285714285717</v>
      </c>
      <c r="R1772" s="6">
        <f t="shared" si="165"/>
        <v>150.5</v>
      </c>
      <c r="S1772" t="str">
        <f t="shared" si="166"/>
        <v>photography</v>
      </c>
      <c r="T1772" t="str">
        <f t="shared" si="167"/>
        <v>photobooks</v>
      </c>
    </row>
    <row r="1773" spans="1:20" ht="60" x14ac:dyDescent="0.25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s="12">
        <f t="shared" si="162"/>
        <v>41905.979629629634</v>
      </c>
      <c r="L1773" s="12">
        <f t="shared" si="163"/>
        <v>41935.979629629634</v>
      </c>
      <c r="M1773" t="b">
        <v>1</v>
      </c>
      <c r="N1773">
        <v>25</v>
      </c>
      <c r="O1773" t="b">
        <v>0</v>
      </c>
      <c r="P1773" t="s">
        <v>8285</v>
      </c>
      <c r="Q1773" s="5">
        <f t="shared" si="164"/>
        <v>0.21309523809523809</v>
      </c>
      <c r="R1773" s="6">
        <f t="shared" si="165"/>
        <v>35.799999999999997</v>
      </c>
      <c r="S1773" t="str">
        <f t="shared" si="166"/>
        <v>photography</v>
      </c>
      <c r="T1773" t="str">
        <f t="shared" si="167"/>
        <v>photobooks</v>
      </c>
    </row>
    <row r="1774" spans="1:20" ht="45" x14ac:dyDescent="0.25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s="12">
        <f t="shared" si="162"/>
        <v>41766.718009259261</v>
      </c>
      <c r="L1774" s="12">
        <f t="shared" si="163"/>
        <v>41826.718009259261</v>
      </c>
      <c r="M1774" t="b">
        <v>1</v>
      </c>
      <c r="N1774">
        <v>19</v>
      </c>
      <c r="O1774" t="b">
        <v>0</v>
      </c>
      <c r="P1774" t="s">
        <v>8285</v>
      </c>
      <c r="Q1774" s="5">
        <f t="shared" si="164"/>
        <v>0.156</v>
      </c>
      <c r="R1774" s="6">
        <f t="shared" si="165"/>
        <v>45.157894736842103</v>
      </c>
      <c r="S1774" t="str">
        <f t="shared" si="166"/>
        <v>photography</v>
      </c>
      <c r="T1774" t="str">
        <f t="shared" si="167"/>
        <v>photobooks</v>
      </c>
    </row>
    <row r="1775" spans="1:20" ht="60" x14ac:dyDescent="0.25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s="12">
        <f t="shared" si="162"/>
        <v>41978.760393518518</v>
      </c>
      <c r="L1775" s="12">
        <f t="shared" si="163"/>
        <v>42023.760393518518</v>
      </c>
      <c r="M1775" t="b">
        <v>1</v>
      </c>
      <c r="N1775">
        <v>19</v>
      </c>
      <c r="O1775" t="b">
        <v>0</v>
      </c>
      <c r="P1775" t="s">
        <v>8285</v>
      </c>
      <c r="Q1775" s="5">
        <f t="shared" si="164"/>
        <v>6.2566666666666673E-2</v>
      </c>
      <c r="R1775" s="6">
        <f t="shared" si="165"/>
        <v>98.78947368421052</v>
      </c>
      <c r="S1775" t="str">
        <f t="shared" si="166"/>
        <v>photography</v>
      </c>
      <c r="T1775" t="str">
        <f t="shared" si="167"/>
        <v>photobooks</v>
      </c>
    </row>
    <row r="1776" spans="1:20" ht="60" x14ac:dyDescent="0.25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s="12">
        <f t="shared" si="162"/>
        <v>41930.218657407408</v>
      </c>
      <c r="L1776" s="12">
        <f t="shared" si="163"/>
        <v>41972.624305555553</v>
      </c>
      <c r="M1776" t="b">
        <v>1</v>
      </c>
      <c r="N1776">
        <v>13</v>
      </c>
      <c r="O1776" t="b">
        <v>0</v>
      </c>
      <c r="P1776" t="s">
        <v>8285</v>
      </c>
      <c r="Q1776" s="5">
        <f t="shared" si="164"/>
        <v>0.4592</v>
      </c>
      <c r="R1776" s="6">
        <f t="shared" si="165"/>
        <v>88.307692307692307</v>
      </c>
      <c r="S1776" t="str">
        <f t="shared" si="166"/>
        <v>photography</v>
      </c>
      <c r="T1776" t="str">
        <f t="shared" si="167"/>
        <v>photobooks</v>
      </c>
    </row>
    <row r="1777" spans="1:20" ht="45" x14ac:dyDescent="0.25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s="12">
        <f t="shared" si="162"/>
        <v>41891.976388888892</v>
      </c>
      <c r="L1777" s="12">
        <f t="shared" si="163"/>
        <v>41936.976388888892</v>
      </c>
      <c r="M1777" t="b">
        <v>1</v>
      </c>
      <c r="N1777">
        <v>124</v>
      </c>
      <c r="O1777" t="b">
        <v>0</v>
      </c>
      <c r="P1777" t="s">
        <v>8285</v>
      </c>
      <c r="Q1777" s="5">
        <f t="shared" si="164"/>
        <v>0.65101538461538466</v>
      </c>
      <c r="R1777" s="6">
        <f t="shared" si="165"/>
        <v>170.62903225806451</v>
      </c>
      <c r="S1777" t="str">
        <f t="shared" si="166"/>
        <v>photography</v>
      </c>
      <c r="T1777" t="str">
        <f t="shared" si="167"/>
        <v>photobooks</v>
      </c>
    </row>
    <row r="1778" spans="1:20" ht="45" x14ac:dyDescent="0.25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s="12">
        <f t="shared" si="162"/>
        <v>41905.95684027778</v>
      </c>
      <c r="L1778" s="12">
        <f t="shared" si="163"/>
        <v>41941.95684027778</v>
      </c>
      <c r="M1778" t="b">
        <v>1</v>
      </c>
      <c r="N1778">
        <v>4</v>
      </c>
      <c r="O1778" t="b">
        <v>0</v>
      </c>
      <c r="P1778" t="s">
        <v>8285</v>
      </c>
      <c r="Q1778" s="5">
        <f t="shared" si="164"/>
        <v>6.7000000000000004E-2</v>
      </c>
      <c r="R1778" s="6">
        <f t="shared" si="165"/>
        <v>83.75</v>
      </c>
      <c r="S1778" t="str">
        <f t="shared" si="166"/>
        <v>photography</v>
      </c>
      <c r="T1778" t="str">
        <f t="shared" si="167"/>
        <v>photobooks</v>
      </c>
    </row>
    <row r="1779" spans="1:20" ht="60" x14ac:dyDescent="0.25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s="12">
        <f t="shared" si="162"/>
        <v>42025.357094907406</v>
      </c>
      <c r="L1779" s="12">
        <f t="shared" si="163"/>
        <v>42055.357094907406</v>
      </c>
      <c r="M1779" t="b">
        <v>1</v>
      </c>
      <c r="N1779">
        <v>10</v>
      </c>
      <c r="O1779" t="b">
        <v>0</v>
      </c>
      <c r="P1779" t="s">
        <v>8285</v>
      </c>
      <c r="Q1779" s="5">
        <f t="shared" si="164"/>
        <v>0.135625</v>
      </c>
      <c r="R1779" s="6">
        <f t="shared" si="165"/>
        <v>65.099999999999994</v>
      </c>
      <c r="S1779" t="str">
        <f t="shared" si="166"/>
        <v>photography</v>
      </c>
      <c r="T1779" t="str">
        <f t="shared" si="167"/>
        <v>photobooks</v>
      </c>
    </row>
    <row r="1780" spans="1:20" ht="45" x14ac:dyDescent="0.25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s="12">
        <f t="shared" si="162"/>
        <v>42045.86336805555</v>
      </c>
      <c r="L1780" s="12">
        <f t="shared" si="163"/>
        <v>42090.821701388893</v>
      </c>
      <c r="M1780" t="b">
        <v>1</v>
      </c>
      <c r="N1780">
        <v>15</v>
      </c>
      <c r="O1780" t="b">
        <v>0</v>
      </c>
      <c r="P1780" t="s">
        <v>8285</v>
      </c>
      <c r="Q1780" s="5">
        <f t="shared" si="164"/>
        <v>1.9900000000000001E-2</v>
      </c>
      <c r="R1780" s="6">
        <f t="shared" si="165"/>
        <v>66.333333333333329</v>
      </c>
      <c r="S1780" t="str">
        <f t="shared" si="166"/>
        <v>photography</v>
      </c>
      <c r="T1780" t="str">
        <f t="shared" si="167"/>
        <v>photobooks</v>
      </c>
    </row>
    <row r="1781" spans="1:20" ht="60" x14ac:dyDescent="0.25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s="12">
        <f t="shared" si="162"/>
        <v>42585.691898148143</v>
      </c>
      <c r="L1781" s="12">
        <f t="shared" si="163"/>
        <v>42615.691898148143</v>
      </c>
      <c r="M1781" t="b">
        <v>1</v>
      </c>
      <c r="N1781">
        <v>38</v>
      </c>
      <c r="O1781" t="b">
        <v>0</v>
      </c>
      <c r="P1781" t="s">
        <v>8285</v>
      </c>
      <c r="Q1781" s="5">
        <f t="shared" si="164"/>
        <v>0.36236363636363639</v>
      </c>
      <c r="R1781" s="6">
        <f t="shared" si="165"/>
        <v>104.89473684210526</v>
      </c>
      <c r="S1781" t="str">
        <f t="shared" si="166"/>
        <v>photography</v>
      </c>
      <c r="T1781" t="str">
        <f t="shared" si="167"/>
        <v>photobooks</v>
      </c>
    </row>
    <row r="1782" spans="1:20" ht="60" x14ac:dyDescent="0.25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s="12">
        <f t="shared" si="162"/>
        <v>42493.600810185191</v>
      </c>
      <c r="L1782" s="12">
        <f t="shared" si="163"/>
        <v>42553.600810185191</v>
      </c>
      <c r="M1782" t="b">
        <v>1</v>
      </c>
      <c r="N1782">
        <v>152</v>
      </c>
      <c r="O1782" t="b">
        <v>0</v>
      </c>
      <c r="P1782" t="s">
        <v>8285</v>
      </c>
      <c r="Q1782" s="5">
        <f t="shared" si="164"/>
        <v>0.39743333333333336</v>
      </c>
      <c r="R1782" s="6">
        <f t="shared" si="165"/>
        <v>78.440789473684205</v>
      </c>
      <c r="S1782" t="str">
        <f t="shared" si="166"/>
        <v>photography</v>
      </c>
      <c r="T1782" t="str">
        <f t="shared" si="167"/>
        <v>photobooks</v>
      </c>
    </row>
    <row r="1783" spans="1:20" ht="60" x14ac:dyDescent="0.25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s="12">
        <f t="shared" si="162"/>
        <v>42597.617418981477</v>
      </c>
      <c r="L1783" s="12">
        <f t="shared" si="163"/>
        <v>42628.617418981477</v>
      </c>
      <c r="M1783" t="b">
        <v>1</v>
      </c>
      <c r="N1783">
        <v>24</v>
      </c>
      <c r="O1783" t="b">
        <v>0</v>
      </c>
      <c r="P1783" t="s">
        <v>8285</v>
      </c>
      <c r="Q1783" s="5">
        <f t="shared" si="164"/>
        <v>0.25763636363636366</v>
      </c>
      <c r="R1783" s="6">
        <f t="shared" si="165"/>
        <v>59.041666666666664</v>
      </c>
      <c r="S1783" t="str">
        <f t="shared" si="166"/>
        <v>photography</v>
      </c>
      <c r="T1783" t="str">
        <f t="shared" si="167"/>
        <v>photobooks</v>
      </c>
    </row>
    <row r="1784" spans="1:20" ht="60" x14ac:dyDescent="0.25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s="12">
        <f t="shared" si="162"/>
        <v>42388.575104166666</v>
      </c>
      <c r="L1784" s="12">
        <f t="shared" si="163"/>
        <v>42421.575104166666</v>
      </c>
      <c r="M1784" t="b">
        <v>1</v>
      </c>
      <c r="N1784">
        <v>76</v>
      </c>
      <c r="O1784" t="b">
        <v>0</v>
      </c>
      <c r="P1784" t="s">
        <v>8285</v>
      </c>
      <c r="Q1784" s="5">
        <f t="shared" si="164"/>
        <v>0.15491428571428573</v>
      </c>
      <c r="R1784" s="6">
        <f t="shared" si="165"/>
        <v>71.34210526315789</v>
      </c>
      <c r="S1784" t="str">
        <f t="shared" si="166"/>
        <v>photography</v>
      </c>
      <c r="T1784" t="str">
        <f t="shared" si="167"/>
        <v>photobooks</v>
      </c>
    </row>
    <row r="1785" spans="1:20" ht="60" x14ac:dyDescent="0.25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s="12">
        <f t="shared" si="162"/>
        <v>42115.949976851851</v>
      </c>
      <c r="L1785" s="12">
        <f t="shared" si="163"/>
        <v>42145.949976851851</v>
      </c>
      <c r="M1785" t="b">
        <v>1</v>
      </c>
      <c r="N1785">
        <v>185</v>
      </c>
      <c r="O1785" t="b">
        <v>0</v>
      </c>
      <c r="P1785" t="s">
        <v>8285</v>
      </c>
      <c r="Q1785" s="5">
        <f t="shared" si="164"/>
        <v>0.236925</v>
      </c>
      <c r="R1785" s="6">
        <f t="shared" si="165"/>
        <v>51.227027027027027</v>
      </c>
      <c r="S1785" t="str">
        <f t="shared" si="166"/>
        <v>photography</v>
      </c>
      <c r="T1785" t="str">
        <f t="shared" si="167"/>
        <v>photobooks</v>
      </c>
    </row>
    <row r="1786" spans="1:20" ht="60" x14ac:dyDescent="0.25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s="12">
        <f t="shared" si="162"/>
        <v>42003.655555555553</v>
      </c>
      <c r="L1786" s="12">
        <f t="shared" si="163"/>
        <v>42035.142361111109</v>
      </c>
      <c r="M1786" t="b">
        <v>1</v>
      </c>
      <c r="N1786">
        <v>33</v>
      </c>
      <c r="O1786" t="b">
        <v>0</v>
      </c>
      <c r="P1786" t="s">
        <v>8285</v>
      </c>
      <c r="Q1786" s="5">
        <f t="shared" si="164"/>
        <v>0.39760000000000001</v>
      </c>
      <c r="R1786" s="6">
        <f t="shared" si="165"/>
        <v>60.242424242424242</v>
      </c>
      <c r="S1786" t="str">
        <f t="shared" si="166"/>
        <v>photography</v>
      </c>
      <c r="T1786" t="str">
        <f t="shared" si="167"/>
        <v>photobooks</v>
      </c>
    </row>
    <row r="1787" spans="1:20" ht="45" x14ac:dyDescent="0.25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s="12">
        <f t="shared" si="162"/>
        <v>41897.134895833333</v>
      </c>
      <c r="L1787" s="12">
        <f t="shared" si="163"/>
        <v>41928</v>
      </c>
      <c r="M1787" t="b">
        <v>1</v>
      </c>
      <c r="N1787">
        <v>108</v>
      </c>
      <c r="O1787" t="b">
        <v>0</v>
      </c>
      <c r="P1787" t="s">
        <v>8285</v>
      </c>
      <c r="Q1787" s="5">
        <f t="shared" si="164"/>
        <v>0.20220833333333332</v>
      </c>
      <c r="R1787" s="6">
        <f t="shared" si="165"/>
        <v>44.935185185185183</v>
      </c>
      <c r="S1787" t="str">
        <f t="shared" si="166"/>
        <v>photography</v>
      </c>
      <c r="T1787" t="str">
        <f t="shared" si="167"/>
        <v>photobooks</v>
      </c>
    </row>
    <row r="1788" spans="1:20" ht="60" x14ac:dyDescent="0.25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s="12">
        <f t="shared" si="162"/>
        <v>41958.550659722227</v>
      </c>
      <c r="L1788" s="12">
        <f t="shared" si="163"/>
        <v>41988.550659722227</v>
      </c>
      <c r="M1788" t="b">
        <v>1</v>
      </c>
      <c r="N1788">
        <v>29</v>
      </c>
      <c r="O1788" t="b">
        <v>0</v>
      </c>
      <c r="P1788" t="s">
        <v>8285</v>
      </c>
      <c r="Q1788" s="5">
        <f t="shared" si="164"/>
        <v>0.47631578947368419</v>
      </c>
      <c r="R1788" s="6">
        <f t="shared" si="165"/>
        <v>31.206896551724139</v>
      </c>
      <c r="S1788" t="str">
        <f t="shared" si="166"/>
        <v>photography</v>
      </c>
      <c r="T1788" t="str">
        <f t="shared" si="167"/>
        <v>photobooks</v>
      </c>
    </row>
    <row r="1789" spans="1:20" ht="45" x14ac:dyDescent="0.25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s="12">
        <f t="shared" si="162"/>
        <v>42068.65552083333</v>
      </c>
      <c r="L1789" s="12">
        <f t="shared" si="163"/>
        <v>42098.613854166666</v>
      </c>
      <c r="M1789" t="b">
        <v>1</v>
      </c>
      <c r="N1789">
        <v>24</v>
      </c>
      <c r="O1789" t="b">
        <v>0</v>
      </c>
      <c r="P1789" t="s">
        <v>8285</v>
      </c>
      <c r="Q1789" s="5">
        <f t="shared" si="164"/>
        <v>0.15329999999999999</v>
      </c>
      <c r="R1789" s="6">
        <f t="shared" si="165"/>
        <v>63.875</v>
      </c>
      <c r="S1789" t="str">
        <f t="shared" si="166"/>
        <v>photography</v>
      </c>
      <c r="T1789" t="str">
        <f t="shared" si="167"/>
        <v>photobooks</v>
      </c>
    </row>
    <row r="1790" spans="1:20" ht="45" x14ac:dyDescent="0.25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s="12">
        <f t="shared" si="162"/>
        <v>41913.94840277778</v>
      </c>
      <c r="L1790" s="12">
        <f t="shared" si="163"/>
        <v>41943.94840277778</v>
      </c>
      <c r="M1790" t="b">
        <v>1</v>
      </c>
      <c r="N1790">
        <v>4</v>
      </c>
      <c r="O1790" t="b">
        <v>0</v>
      </c>
      <c r="P1790" t="s">
        <v>8285</v>
      </c>
      <c r="Q1790" s="5">
        <f t="shared" si="164"/>
        <v>1.3818181818181818E-2</v>
      </c>
      <c r="R1790" s="6">
        <f t="shared" si="165"/>
        <v>19</v>
      </c>
      <c r="S1790" t="str">
        <f t="shared" si="166"/>
        <v>photography</v>
      </c>
      <c r="T1790" t="str">
        <f t="shared" si="167"/>
        <v>photobooks</v>
      </c>
    </row>
    <row r="1791" spans="1:20" ht="45" x14ac:dyDescent="0.25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s="12">
        <f t="shared" si="162"/>
        <v>41956.250034722223</v>
      </c>
      <c r="L1791" s="12">
        <f t="shared" si="163"/>
        <v>42016.250034722223</v>
      </c>
      <c r="M1791" t="b">
        <v>1</v>
      </c>
      <c r="N1791">
        <v>4</v>
      </c>
      <c r="O1791" t="b">
        <v>0</v>
      </c>
      <c r="P1791" t="s">
        <v>8285</v>
      </c>
      <c r="Q1791" s="5">
        <f t="shared" si="164"/>
        <v>5.0000000000000001E-3</v>
      </c>
      <c r="R1791" s="6">
        <f t="shared" si="165"/>
        <v>10</v>
      </c>
      <c r="S1791" t="str">
        <f t="shared" si="166"/>
        <v>photography</v>
      </c>
      <c r="T1791" t="str">
        <f t="shared" si="167"/>
        <v>photobooks</v>
      </c>
    </row>
    <row r="1792" spans="1:20" ht="45" x14ac:dyDescent="0.25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s="12">
        <f t="shared" si="162"/>
        <v>42010.674513888895</v>
      </c>
      <c r="L1792" s="12">
        <f t="shared" si="163"/>
        <v>42040.674513888895</v>
      </c>
      <c r="M1792" t="b">
        <v>1</v>
      </c>
      <c r="N1792">
        <v>15</v>
      </c>
      <c r="O1792" t="b">
        <v>0</v>
      </c>
      <c r="P1792" t="s">
        <v>8285</v>
      </c>
      <c r="Q1792" s="5">
        <f t="shared" si="164"/>
        <v>4.9575757575757579E-2</v>
      </c>
      <c r="R1792" s="6">
        <f t="shared" si="165"/>
        <v>109.06666666666666</v>
      </c>
      <c r="S1792" t="str">
        <f t="shared" si="166"/>
        <v>photography</v>
      </c>
      <c r="T1792" t="str">
        <f t="shared" si="167"/>
        <v>photobooks</v>
      </c>
    </row>
    <row r="1793" spans="1:20" ht="45" x14ac:dyDescent="0.25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s="12">
        <f t="shared" si="162"/>
        <v>41973.740335648152</v>
      </c>
      <c r="L1793" s="12">
        <f t="shared" si="163"/>
        <v>42033.740335648152</v>
      </c>
      <c r="M1793" t="b">
        <v>1</v>
      </c>
      <c r="N1793">
        <v>4</v>
      </c>
      <c r="O1793" t="b">
        <v>0</v>
      </c>
      <c r="P1793" t="s">
        <v>8285</v>
      </c>
      <c r="Q1793" s="5">
        <f t="shared" si="164"/>
        <v>3.5666666666666666E-2</v>
      </c>
      <c r="R1793" s="6">
        <f t="shared" si="165"/>
        <v>26.75</v>
      </c>
      <c r="S1793" t="str">
        <f t="shared" si="166"/>
        <v>photography</v>
      </c>
      <c r="T1793" t="str">
        <f t="shared" si="167"/>
        <v>photobooks</v>
      </c>
    </row>
    <row r="1794" spans="1:20" ht="45" x14ac:dyDescent="0.25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s="12">
        <f t="shared" ref="K1794:K1857" si="168">(((J1794/60)/60)/24)+DATE(1970,1,1)</f>
        <v>42189.031041666662</v>
      </c>
      <c r="L1794" s="12">
        <f t="shared" ref="L1794:L1857" si="169">(((I1794/60)/60)/24)+DATE(1970,1,1)</f>
        <v>42226.290972222225</v>
      </c>
      <c r="M1794" t="b">
        <v>1</v>
      </c>
      <c r="N1794">
        <v>139</v>
      </c>
      <c r="O1794" t="b">
        <v>0</v>
      </c>
      <c r="P1794" t="s">
        <v>8285</v>
      </c>
      <c r="Q1794" s="5">
        <f t="shared" ref="Q1794:Q1857" si="170">E1794/D1794</f>
        <v>0.61124000000000001</v>
      </c>
      <c r="R1794" s="6">
        <f t="shared" ref="R1794:R1857" si="171">E1794/N1794</f>
        <v>109.93525179856115</v>
      </c>
      <c r="S1794" t="str">
        <f t="shared" ref="S1794:S1857" si="172">LEFT(P1794,FIND("/",P1794,1)-1)</f>
        <v>photography</v>
      </c>
      <c r="T1794" t="str">
        <f t="shared" ref="T1794:T1857" si="173">MID(P1794,FIND("/",P1794,1)+1,LEN(P1793))</f>
        <v>photobooks</v>
      </c>
    </row>
    <row r="1795" spans="1:20" ht="45" x14ac:dyDescent="0.25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s="12">
        <f t="shared" si="168"/>
        <v>41940.89166666667</v>
      </c>
      <c r="L1795" s="12">
        <f t="shared" si="169"/>
        <v>41970.933333333334</v>
      </c>
      <c r="M1795" t="b">
        <v>1</v>
      </c>
      <c r="N1795">
        <v>2</v>
      </c>
      <c r="O1795" t="b">
        <v>0</v>
      </c>
      <c r="P1795" t="s">
        <v>8285</v>
      </c>
      <c r="Q1795" s="5">
        <f t="shared" si="170"/>
        <v>1.3333333333333334E-2</v>
      </c>
      <c r="R1795" s="6">
        <f t="shared" si="171"/>
        <v>20</v>
      </c>
      <c r="S1795" t="str">
        <f t="shared" si="172"/>
        <v>photography</v>
      </c>
      <c r="T1795" t="str">
        <f t="shared" si="173"/>
        <v>photobooks</v>
      </c>
    </row>
    <row r="1796" spans="1:20" ht="60" x14ac:dyDescent="0.25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s="12">
        <f t="shared" si="168"/>
        <v>42011.551180555558</v>
      </c>
      <c r="L1796" s="12">
        <f t="shared" si="169"/>
        <v>42046.551180555558</v>
      </c>
      <c r="M1796" t="b">
        <v>1</v>
      </c>
      <c r="N1796">
        <v>18</v>
      </c>
      <c r="O1796" t="b">
        <v>0</v>
      </c>
      <c r="P1796" t="s">
        <v>8285</v>
      </c>
      <c r="Q1796" s="5">
        <f t="shared" si="170"/>
        <v>0.11077777777777778</v>
      </c>
      <c r="R1796" s="6">
        <f t="shared" si="171"/>
        <v>55.388888888888886</v>
      </c>
      <c r="S1796" t="str">
        <f t="shared" si="172"/>
        <v>photography</v>
      </c>
      <c r="T1796" t="str">
        <f t="shared" si="173"/>
        <v>photobooks</v>
      </c>
    </row>
    <row r="1797" spans="1:20" ht="45" x14ac:dyDescent="0.25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s="12">
        <f t="shared" si="168"/>
        <v>42628.288668981477</v>
      </c>
      <c r="L1797" s="12">
        <f t="shared" si="169"/>
        <v>42657.666666666672</v>
      </c>
      <c r="M1797" t="b">
        <v>1</v>
      </c>
      <c r="N1797">
        <v>81</v>
      </c>
      <c r="O1797" t="b">
        <v>0</v>
      </c>
      <c r="P1797" t="s">
        <v>8285</v>
      </c>
      <c r="Q1797" s="5">
        <f t="shared" si="170"/>
        <v>0.38735714285714284</v>
      </c>
      <c r="R1797" s="6">
        <f t="shared" si="171"/>
        <v>133.90123456790124</v>
      </c>
      <c r="S1797" t="str">
        <f t="shared" si="172"/>
        <v>photography</v>
      </c>
      <c r="T1797" t="str">
        <f t="shared" si="173"/>
        <v>photobooks</v>
      </c>
    </row>
    <row r="1798" spans="1:20" ht="60" x14ac:dyDescent="0.25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s="12">
        <f t="shared" si="168"/>
        <v>42515.439421296294</v>
      </c>
      <c r="L1798" s="12">
        <f t="shared" si="169"/>
        <v>42575.439421296294</v>
      </c>
      <c r="M1798" t="b">
        <v>1</v>
      </c>
      <c r="N1798">
        <v>86</v>
      </c>
      <c r="O1798" t="b">
        <v>0</v>
      </c>
      <c r="P1798" t="s">
        <v>8285</v>
      </c>
      <c r="Q1798" s="5">
        <f t="shared" si="170"/>
        <v>0.22052631578947368</v>
      </c>
      <c r="R1798" s="6">
        <f t="shared" si="171"/>
        <v>48.720930232558139</v>
      </c>
      <c r="S1798" t="str">
        <f t="shared" si="172"/>
        <v>photography</v>
      </c>
      <c r="T1798" t="str">
        <f t="shared" si="173"/>
        <v>photobooks</v>
      </c>
    </row>
    <row r="1799" spans="1:20" ht="45" x14ac:dyDescent="0.25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s="12">
        <f t="shared" si="168"/>
        <v>42689.56931712963</v>
      </c>
      <c r="L1799" s="12">
        <f t="shared" si="169"/>
        <v>42719.56931712963</v>
      </c>
      <c r="M1799" t="b">
        <v>1</v>
      </c>
      <c r="N1799">
        <v>140</v>
      </c>
      <c r="O1799" t="b">
        <v>0</v>
      </c>
      <c r="P1799" t="s">
        <v>8285</v>
      </c>
      <c r="Q1799" s="5">
        <f t="shared" si="170"/>
        <v>0.67549999999999999</v>
      </c>
      <c r="R1799" s="6">
        <f t="shared" si="171"/>
        <v>48.25</v>
      </c>
      <c r="S1799" t="str">
        <f t="shared" si="172"/>
        <v>photography</v>
      </c>
      <c r="T1799" t="str">
        <f t="shared" si="173"/>
        <v>photobooks</v>
      </c>
    </row>
    <row r="1800" spans="1:20" ht="45" x14ac:dyDescent="0.25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s="12">
        <f t="shared" si="168"/>
        <v>42344.32677083333</v>
      </c>
      <c r="L1800" s="12">
        <f t="shared" si="169"/>
        <v>42404.32677083333</v>
      </c>
      <c r="M1800" t="b">
        <v>1</v>
      </c>
      <c r="N1800">
        <v>37</v>
      </c>
      <c r="O1800" t="b">
        <v>0</v>
      </c>
      <c r="P1800" t="s">
        <v>8285</v>
      </c>
      <c r="Q1800" s="5">
        <f t="shared" si="170"/>
        <v>0.136375</v>
      </c>
      <c r="R1800" s="6">
        <f t="shared" si="171"/>
        <v>58.972972972972975</v>
      </c>
      <c r="S1800" t="str">
        <f t="shared" si="172"/>
        <v>photography</v>
      </c>
      <c r="T1800" t="str">
        <f t="shared" si="173"/>
        <v>photobooks</v>
      </c>
    </row>
    <row r="1801" spans="1:20" ht="30" x14ac:dyDescent="0.25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s="12">
        <f t="shared" si="168"/>
        <v>41934.842685185184</v>
      </c>
      <c r="L1801" s="12">
        <f t="shared" si="169"/>
        <v>41954.884351851855</v>
      </c>
      <c r="M1801" t="b">
        <v>1</v>
      </c>
      <c r="N1801">
        <v>6</v>
      </c>
      <c r="O1801" t="b">
        <v>0</v>
      </c>
      <c r="P1801" t="s">
        <v>8285</v>
      </c>
      <c r="Q1801" s="5">
        <f t="shared" si="170"/>
        <v>1.7457500000000001E-2</v>
      </c>
      <c r="R1801" s="6">
        <f t="shared" si="171"/>
        <v>11.638333333333334</v>
      </c>
      <c r="S1801" t="str">
        <f t="shared" si="172"/>
        <v>photography</v>
      </c>
      <c r="T1801" t="str">
        <f t="shared" si="173"/>
        <v>photobooks</v>
      </c>
    </row>
    <row r="1802" spans="1:20" ht="60" x14ac:dyDescent="0.25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s="12">
        <f t="shared" si="168"/>
        <v>42623.606134259258</v>
      </c>
      <c r="L1802" s="12">
        <f t="shared" si="169"/>
        <v>42653.606134259258</v>
      </c>
      <c r="M1802" t="b">
        <v>1</v>
      </c>
      <c r="N1802">
        <v>113</v>
      </c>
      <c r="O1802" t="b">
        <v>0</v>
      </c>
      <c r="P1802" t="s">
        <v>8285</v>
      </c>
      <c r="Q1802" s="5">
        <f t="shared" si="170"/>
        <v>0.20449632511889321</v>
      </c>
      <c r="R1802" s="6">
        <f t="shared" si="171"/>
        <v>83.716814159292042</v>
      </c>
      <c r="S1802" t="str">
        <f t="shared" si="172"/>
        <v>photography</v>
      </c>
      <c r="T1802" t="str">
        <f t="shared" si="173"/>
        <v>photobooks</v>
      </c>
    </row>
    <row r="1803" spans="1:20" ht="60" x14ac:dyDescent="0.25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s="12">
        <f t="shared" si="168"/>
        <v>42321.660509259258</v>
      </c>
      <c r="L1803" s="12">
        <f t="shared" si="169"/>
        <v>42353.506944444445</v>
      </c>
      <c r="M1803" t="b">
        <v>1</v>
      </c>
      <c r="N1803">
        <v>37</v>
      </c>
      <c r="O1803" t="b">
        <v>0</v>
      </c>
      <c r="P1803" t="s">
        <v>8285</v>
      </c>
      <c r="Q1803" s="5">
        <f t="shared" si="170"/>
        <v>0.13852941176470587</v>
      </c>
      <c r="R1803" s="6">
        <f t="shared" si="171"/>
        <v>63.648648648648646</v>
      </c>
      <c r="S1803" t="str">
        <f t="shared" si="172"/>
        <v>photography</v>
      </c>
      <c r="T1803" t="str">
        <f t="shared" si="173"/>
        <v>photobooks</v>
      </c>
    </row>
    <row r="1804" spans="1:20" ht="45" x14ac:dyDescent="0.25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s="12">
        <f t="shared" si="168"/>
        <v>42159.47256944445</v>
      </c>
      <c r="L1804" s="12">
        <f t="shared" si="169"/>
        <v>42182.915972222225</v>
      </c>
      <c r="M1804" t="b">
        <v>1</v>
      </c>
      <c r="N1804">
        <v>18</v>
      </c>
      <c r="O1804" t="b">
        <v>0</v>
      </c>
      <c r="P1804" t="s">
        <v>8285</v>
      </c>
      <c r="Q1804" s="5">
        <f t="shared" si="170"/>
        <v>0.48485714285714288</v>
      </c>
      <c r="R1804" s="6">
        <f t="shared" si="171"/>
        <v>94.277777777777771</v>
      </c>
      <c r="S1804" t="str">
        <f t="shared" si="172"/>
        <v>photography</v>
      </c>
      <c r="T1804" t="str">
        <f t="shared" si="173"/>
        <v>photobooks</v>
      </c>
    </row>
    <row r="1805" spans="1:20" ht="45" x14ac:dyDescent="0.25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s="12">
        <f t="shared" si="168"/>
        <v>42018.071550925932</v>
      </c>
      <c r="L1805" s="12">
        <f t="shared" si="169"/>
        <v>42049.071550925932</v>
      </c>
      <c r="M1805" t="b">
        <v>1</v>
      </c>
      <c r="N1805">
        <v>75</v>
      </c>
      <c r="O1805" t="b">
        <v>0</v>
      </c>
      <c r="P1805" t="s">
        <v>8285</v>
      </c>
      <c r="Q1805" s="5">
        <f t="shared" si="170"/>
        <v>0.308</v>
      </c>
      <c r="R1805" s="6">
        <f t="shared" si="171"/>
        <v>71.86666666666666</v>
      </c>
      <c r="S1805" t="str">
        <f t="shared" si="172"/>
        <v>photography</v>
      </c>
      <c r="T1805" t="str">
        <f t="shared" si="173"/>
        <v>photobooks</v>
      </c>
    </row>
    <row r="1806" spans="1:20" ht="45" x14ac:dyDescent="0.25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s="12">
        <f t="shared" si="168"/>
        <v>42282.678287037037</v>
      </c>
      <c r="L1806" s="12">
        <f t="shared" si="169"/>
        <v>42322.719953703709</v>
      </c>
      <c r="M1806" t="b">
        <v>1</v>
      </c>
      <c r="N1806">
        <v>52</v>
      </c>
      <c r="O1806" t="b">
        <v>0</v>
      </c>
      <c r="P1806" t="s">
        <v>8285</v>
      </c>
      <c r="Q1806" s="5">
        <f t="shared" si="170"/>
        <v>0.35174193548387095</v>
      </c>
      <c r="R1806" s="6">
        <f t="shared" si="171"/>
        <v>104.84615384615384</v>
      </c>
      <c r="S1806" t="str">
        <f t="shared" si="172"/>
        <v>photography</v>
      </c>
      <c r="T1806" t="str">
        <f t="shared" si="173"/>
        <v>photobooks</v>
      </c>
    </row>
    <row r="1807" spans="1:20" ht="60" x14ac:dyDescent="0.25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s="12">
        <f t="shared" si="168"/>
        <v>42247.803912037038</v>
      </c>
      <c r="L1807" s="12">
        <f t="shared" si="169"/>
        <v>42279.75</v>
      </c>
      <c r="M1807" t="b">
        <v>1</v>
      </c>
      <c r="N1807">
        <v>122</v>
      </c>
      <c r="O1807" t="b">
        <v>0</v>
      </c>
      <c r="P1807" t="s">
        <v>8285</v>
      </c>
      <c r="Q1807" s="5">
        <f t="shared" si="170"/>
        <v>0.36404444444444445</v>
      </c>
      <c r="R1807" s="6">
        <f t="shared" si="171"/>
        <v>67.139344262295083</v>
      </c>
      <c r="S1807" t="str">
        <f t="shared" si="172"/>
        <v>photography</v>
      </c>
      <c r="T1807" t="str">
        <f t="shared" si="173"/>
        <v>photobooks</v>
      </c>
    </row>
    <row r="1808" spans="1:20" ht="60" x14ac:dyDescent="0.25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s="12">
        <f t="shared" si="168"/>
        <v>41877.638298611113</v>
      </c>
      <c r="L1808" s="12">
        <f t="shared" si="169"/>
        <v>41912.638298611113</v>
      </c>
      <c r="M1808" t="b">
        <v>1</v>
      </c>
      <c r="N1808">
        <v>8</v>
      </c>
      <c r="O1808" t="b">
        <v>0</v>
      </c>
      <c r="P1808" t="s">
        <v>8285</v>
      </c>
      <c r="Q1808" s="5">
        <f t="shared" si="170"/>
        <v>2.955E-2</v>
      </c>
      <c r="R1808" s="6">
        <f t="shared" si="171"/>
        <v>73.875</v>
      </c>
      <c r="S1808" t="str">
        <f t="shared" si="172"/>
        <v>photography</v>
      </c>
      <c r="T1808" t="str">
        <f t="shared" si="173"/>
        <v>photobooks</v>
      </c>
    </row>
    <row r="1809" spans="1:20" ht="30" x14ac:dyDescent="0.25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s="12">
        <f t="shared" si="168"/>
        <v>41880.068437499998</v>
      </c>
      <c r="L1809" s="12">
        <f t="shared" si="169"/>
        <v>41910.068437499998</v>
      </c>
      <c r="M1809" t="b">
        <v>1</v>
      </c>
      <c r="N1809">
        <v>8</v>
      </c>
      <c r="O1809" t="b">
        <v>0</v>
      </c>
      <c r="P1809" t="s">
        <v>8285</v>
      </c>
      <c r="Q1809" s="5">
        <f t="shared" si="170"/>
        <v>0.1106</v>
      </c>
      <c r="R1809" s="6">
        <f t="shared" si="171"/>
        <v>69.125</v>
      </c>
      <c r="S1809" t="str">
        <f t="shared" si="172"/>
        <v>photography</v>
      </c>
      <c r="T1809" t="str">
        <f t="shared" si="173"/>
        <v>photobooks</v>
      </c>
    </row>
    <row r="1810" spans="1:20" ht="60" x14ac:dyDescent="0.25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s="12">
        <f t="shared" si="168"/>
        <v>42742.680902777778</v>
      </c>
      <c r="L1810" s="12">
        <f t="shared" si="169"/>
        <v>42777.680902777778</v>
      </c>
      <c r="M1810" t="b">
        <v>1</v>
      </c>
      <c r="N1810">
        <v>96</v>
      </c>
      <c r="O1810" t="b">
        <v>0</v>
      </c>
      <c r="P1810" t="s">
        <v>8285</v>
      </c>
      <c r="Q1810" s="5">
        <f t="shared" si="170"/>
        <v>0.41407142857142859</v>
      </c>
      <c r="R1810" s="6">
        <f t="shared" si="171"/>
        <v>120.77083333333333</v>
      </c>
      <c r="S1810" t="str">
        <f t="shared" si="172"/>
        <v>photography</v>
      </c>
      <c r="T1810" t="str">
        <f t="shared" si="173"/>
        <v>photobooks</v>
      </c>
    </row>
    <row r="1811" spans="1:20" ht="45" x14ac:dyDescent="0.25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s="12">
        <f t="shared" si="168"/>
        <v>42029.907858796301</v>
      </c>
      <c r="L1811" s="12">
        <f t="shared" si="169"/>
        <v>42064.907858796301</v>
      </c>
      <c r="M1811" t="b">
        <v>1</v>
      </c>
      <c r="N1811">
        <v>9</v>
      </c>
      <c r="O1811" t="b">
        <v>0</v>
      </c>
      <c r="P1811" t="s">
        <v>8285</v>
      </c>
      <c r="Q1811" s="5">
        <f t="shared" si="170"/>
        <v>0.10857142857142857</v>
      </c>
      <c r="R1811" s="6">
        <f t="shared" si="171"/>
        <v>42.222222222222221</v>
      </c>
      <c r="S1811" t="str">
        <f t="shared" si="172"/>
        <v>photography</v>
      </c>
      <c r="T1811" t="str">
        <f t="shared" si="173"/>
        <v>photobooks</v>
      </c>
    </row>
    <row r="1812" spans="1:20" ht="45" x14ac:dyDescent="0.25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s="12">
        <f t="shared" si="168"/>
        <v>41860.91002314815</v>
      </c>
      <c r="L1812" s="12">
        <f t="shared" si="169"/>
        <v>41872.91002314815</v>
      </c>
      <c r="M1812" t="b">
        <v>0</v>
      </c>
      <c r="N1812">
        <v>2</v>
      </c>
      <c r="O1812" t="b">
        <v>0</v>
      </c>
      <c r="P1812" t="s">
        <v>8285</v>
      </c>
      <c r="Q1812" s="5">
        <f t="shared" si="170"/>
        <v>3.3333333333333333E-2</v>
      </c>
      <c r="R1812" s="6">
        <f t="shared" si="171"/>
        <v>7.5</v>
      </c>
      <c r="S1812" t="str">
        <f t="shared" si="172"/>
        <v>photography</v>
      </c>
      <c r="T1812" t="str">
        <f t="shared" si="173"/>
        <v>photobooks</v>
      </c>
    </row>
    <row r="1813" spans="1:20" ht="45" x14ac:dyDescent="0.25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s="12">
        <f t="shared" si="168"/>
        <v>41876.433680555558</v>
      </c>
      <c r="L1813" s="12">
        <f t="shared" si="169"/>
        <v>41936.166666666664</v>
      </c>
      <c r="M1813" t="b">
        <v>0</v>
      </c>
      <c r="N1813">
        <v>26</v>
      </c>
      <c r="O1813" t="b">
        <v>0</v>
      </c>
      <c r="P1813" t="s">
        <v>8285</v>
      </c>
      <c r="Q1813" s="5">
        <f t="shared" si="170"/>
        <v>7.407407407407407E-4</v>
      </c>
      <c r="R1813" s="6">
        <f t="shared" si="171"/>
        <v>1.5384615384615385</v>
      </c>
      <c r="S1813" t="str">
        <f t="shared" si="172"/>
        <v>photography</v>
      </c>
      <c r="T1813" t="str">
        <f t="shared" si="173"/>
        <v>photobooks</v>
      </c>
    </row>
    <row r="1814" spans="1:20" ht="60" x14ac:dyDescent="0.25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s="12">
        <f t="shared" si="168"/>
        <v>42524.318703703699</v>
      </c>
      <c r="L1814" s="12">
        <f t="shared" si="169"/>
        <v>42554.318703703699</v>
      </c>
      <c r="M1814" t="b">
        <v>0</v>
      </c>
      <c r="N1814">
        <v>23</v>
      </c>
      <c r="O1814" t="b">
        <v>0</v>
      </c>
      <c r="P1814" t="s">
        <v>8285</v>
      </c>
      <c r="Q1814" s="5">
        <f t="shared" si="170"/>
        <v>0.13307692307692306</v>
      </c>
      <c r="R1814" s="6">
        <f t="shared" si="171"/>
        <v>37.608695652173914</v>
      </c>
      <c r="S1814" t="str">
        <f t="shared" si="172"/>
        <v>photography</v>
      </c>
      <c r="T1814" t="str">
        <f t="shared" si="173"/>
        <v>photobooks</v>
      </c>
    </row>
    <row r="1815" spans="1:20" ht="45" x14ac:dyDescent="0.25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s="12">
        <f t="shared" si="168"/>
        <v>41829.889027777775</v>
      </c>
      <c r="L1815" s="12">
        <f t="shared" si="169"/>
        <v>41859.889027777775</v>
      </c>
      <c r="M1815" t="b">
        <v>0</v>
      </c>
      <c r="N1815">
        <v>0</v>
      </c>
      <c r="O1815" t="b">
        <v>0</v>
      </c>
      <c r="P1815" t="s">
        <v>8285</v>
      </c>
      <c r="Q1815" s="5">
        <f t="shared" si="170"/>
        <v>0</v>
      </c>
      <c r="R1815" s="6" t="e">
        <f t="shared" si="171"/>
        <v>#DIV/0!</v>
      </c>
      <c r="S1815" t="str">
        <f t="shared" si="172"/>
        <v>photography</v>
      </c>
      <c r="T1815" t="str">
        <f t="shared" si="173"/>
        <v>photobooks</v>
      </c>
    </row>
    <row r="1816" spans="1:20" ht="45" x14ac:dyDescent="0.25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s="12">
        <f t="shared" si="168"/>
        <v>42033.314074074078</v>
      </c>
      <c r="L1816" s="12">
        <f t="shared" si="169"/>
        <v>42063.314074074078</v>
      </c>
      <c r="M1816" t="b">
        <v>0</v>
      </c>
      <c r="N1816">
        <v>140</v>
      </c>
      <c r="O1816" t="b">
        <v>0</v>
      </c>
      <c r="P1816" t="s">
        <v>8285</v>
      </c>
      <c r="Q1816" s="5">
        <f t="shared" si="170"/>
        <v>0.49183333333333334</v>
      </c>
      <c r="R1816" s="6">
        <f t="shared" si="171"/>
        <v>42.157142857142858</v>
      </c>
      <c r="S1816" t="str">
        <f t="shared" si="172"/>
        <v>photography</v>
      </c>
      <c r="T1816" t="str">
        <f t="shared" si="173"/>
        <v>photobooks</v>
      </c>
    </row>
    <row r="1817" spans="1:20" ht="60" x14ac:dyDescent="0.25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s="12">
        <f t="shared" si="168"/>
        <v>42172.906678240746</v>
      </c>
      <c r="L1817" s="12">
        <f t="shared" si="169"/>
        <v>42186.906678240746</v>
      </c>
      <c r="M1817" t="b">
        <v>0</v>
      </c>
      <c r="N1817">
        <v>0</v>
      </c>
      <c r="O1817" t="b">
        <v>0</v>
      </c>
      <c r="P1817" t="s">
        <v>8285</v>
      </c>
      <c r="Q1817" s="5">
        <f t="shared" si="170"/>
        <v>0</v>
      </c>
      <c r="R1817" s="6" t="e">
        <f t="shared" si="171"/>
        <v>#DIV/0!</v>
      </c>
      <c r="S1817" t="str">
        <f t="shared" si="172"/>
        <v>photography</v>
      </c>
      <c r="T1817" t="str">
        <f t="shared" si="173"/>
        <v>photobooks</v>
      </c>
    </row>
    <row r="1818" spans="1:20" ht="45" x14ac:dyDescent="0.25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s="12">
        <f t="shared" si="168"/>
        <v>42548.876192129625</v>
      </c>
      <c r="L1818" s="12">
        <f t="shared" si="169"/>
        <v>42576.791666666672</v>
      </c>
      <c r="M1818" t="b">
        <v>0</v>
      </c>
      <c r="N1818">
        <v>6</v>
      </c>
      <c r="O1818" t="b">
        <v>0</v>
      </c>
      <c r="P1818" t="s">
        <v>8285</v>
      </c>
      <c r="Q1818" s="5">
        <f t="shared" si="170"/>
        <v>2.036E-2</v>
      </c>
      <c r="R1818" s="6">
        <f t="shared" si="171"/>
        <v>84.833333333333329</v>
      </c>
      <c r="S1818" t="str">
        <f t="shared" si="172"/>
        <v>photography</v>
      </c>
      <c r="T1818" t="str">
        <f t="shared" si="173"/>
        <v>photobooks</v>
      </c>
    </row>
    <row r="1819" spans="1:20" ht="45" x14ac:dyDescent="0.25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s="12">
        <f t="shared" si="168"/>
        <v>42705.662118055552</v>
      </c>
      <c r="L1819" s="12">
        <f t="shared" si="169"/>
        <v>42765.290972222225</v>
      </c>
      <c r="M1819" t="b">
        <v>0</v>
      </c>
      <c r="N1819">
        <v>100</v>
      </c>
      <c r="O1819" t="b">
        <v>0</v>
      </c>
      <c r="P1819" t="s">
        <v>8285</v>
      </c>
      <c r="Q1819" s="5">
        <f t="shared" si="170"/>
        <v>0.52327777777777773</v>
      </c>
      <c r="R1819" s="6">
        <f t="shared" si="171"/>
        <v>94.19</v>
      </c>
      <c r="S1819" t="str">
        <f t="shared" si="172"/>
        <v>photography</v>
      </c>
      <c r="T1819" t="str">
        <f t="shared" si="173"/>
        <v>photobooks</v>
      </c>
    </row>
    <row r="1820" spans="1:20" ht="45" x14ac:dyDescent="0.25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s="12">
        <f t="shared" si="168"/>
        <v>42067.234375</v>
      </c>
      <c r="L1820" s="12">
        <f t="shared" si="169"/>
        <v>42097.192708333328</v>
      </c>
      <c r="M1820" t="b">
        <v>0</v>
      </c>
      <c r="N1820">
        <v>0</v>
      </c>
      <c r="O1820" t="b">
        <v>0</v>
      </c>
      <c r="P1820" t="s">
        <v>8285</v>
      </c>
      <c r="Q1820" s="5">
        <f t="shared" si="170"/>
        <v>0</v>
      </c>
      <c r="R1820" s="6" t="e">
        <f t="shared" si="171"/>
        <v>#DIV/0!</v>
      </c>
      <c r="S1820" t="str">
        <f t="shared" si="172"/>
        <v>photography</v>
      </c>
      <c r="T1820" t="str">
        <f t="shared" si="173"/>
        <v>photobooks</v>
      </c>
    </row>
    <row r="1821" spans="1:20" ht="60" x14ac:dyDescent="0.25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s="12">
        <f t="shared" si="168"/>
        <v>41820.752268518518</v>
      </c>
      <c r="L1821" s="12">
        <f t="shared" si="169"/>
        <v>41850.752268518518</v>
      </c>
      <c r="M1821" t="b">
        <v>0</v>
      </c>
      <c r="N1821">
        <v>4</v>
      </c>
      <c r="O1821" t="b">
        <v>0</v>
      </c>
      <c r="P1821" t="s">
        <v>8285</v>
      </c>
      <c r="Q1821" s="5">
        <f t="shared" si="170"/>
        <v>2.0833333333333332E-2</v>
      </c>
      <c r="R1821" s="6">
        <f t="shared" si="171"/>
        <v>6.25</v>
      </c>
      <c r="S1821" t="str">
        <f t="shared" si="172"/>
        <v>photography</v>
      </c>
      <c r="T1821" t="str">
        <f t="shared" si="173"/>
        <v>photobooks</v>
      </c>
    </row>
    <row r="1822" spans="1:20" ht="60" x14ac:dyDescent="0.25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s="12">
        <f t="shared" si="168"/>
        <v>42065.084375000006</v>
      </c>
      <c r="L1822" s="12">
        <f t="shared" si="169"/>
        <v>42095.042708333334</v>
      </c>
      <c r="M1822" t="b">
        <v>0</v>
      </c>
      <c r="N1822">
        <v>8</v>
      </c>
      <c r="O1822" t="b">
        <v>0</v>
      </c>
      <c r="P1822" t="s">
        <v>8285</v>
      </c>
      <c r="Q1822" s="5">
        <f t="shared" si="170"/>
        <v>6.565384615384616E-2</v>
      </c>
      <c r="R1822" s="6">
        <f t="shared" si="171"/>
        <v>213.375</v>
      </c>
      <c r="S1822" t="str">
        <f t="shared" si="172"/>
        <v>photography</v>
      </c>
      <c r="T1822" t="str">
        <f t="shared" si="173"/>
        <v>photobooks</v>
      </c>
    </row>
    <row r="1823" spans="1:20" ht="45" x14ac:dyDescent="0.25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s="12">
        <f t="shared" si="168"/>
        <v>40926.319062499999</v>
      </c>
      <c r="L1823" s="12">
        <f t="shared" si="169"/>
        <v>40971.319062499999</v>
      </c>
      <c r="M1823" t="b">
        <v>0</v>
      </c>
      <c r="N1823">
        <v>57</v>
      </c>
      <c r="O1823" t="b">
        <v>1</v>
      </c>
      <c r="P1823" t="s">
        <v>8276</v>
      </c>
      <c r="Q1823" s="5">
        <f t="shared" si="170"/>
        <v>1.3489</v>
      </c>
      <c r="R1823" s="6">
        <f t="shared" si="171"/>
        <v>59.162280701754383</v>
      </c>
      <c r="S1823" t="str">
        <f t="shared" si="172"/>
        <v>music</v>
      </c>
      <c r="T1823" t="str">
        <f t="shared" si="173"/>
        <v>rock</v>
      </c>
    </row>
    <row r="1824" spans="1:20" ht="30" x14ac:dyDescent="0.25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s="12">
        <f t="shared" si="168"/>
        <v>41634.797013888885</v>
      </c>
      <c r="L1824" s="12">
        <f t="shared" si="169"/>
        <v>41670.792361111111</v>
      </c>
      <c r="M1824" t="b">
        <v>0</v>
      </c>
      <c r="N1824">
        <v>11</v>
      </c>
      <c r="O1824" t="b">
        <v>1</v>
      </c>
      <c r="P1824" t="s">
        <v>8276</v>
      </c>
      <c r="Q1824" s="5">
        <f t="shared" si="170"/>
        <v>1</v>
      </c>
      <c r="R1824" s="6">
        <f t="shared" si="171"/>
        <v>27.272727272727273</v>
      </c>
      <c r="S1824" t="str">
        <f t="shared" si="172"/>
        <v>music</v>
      </c>
      <c r="T1824" t="str">
        <f t="shared" si="173"/>
        <v>rock</v>
      </c>
    </row>
    <row r="1825" spans="1:20" ht="60" x14ac:dyDescent="0.25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s="12">
        <f t="shared" si="168"/>
        <v>41176.684907407405</v>
      </c>
      <c r="L1825" s="12">
        <f t="shared" si="169"/>
        <v>41206.684907407405</v>
      </c>
      <c r="M1825" t="b">
        <v>0</v>
      </c>
      <c r="N1825">
        <v>33</v>
      </c>
      <c r="O1825" t="b">
        <v>1</v>
      </c>
      <c r="P1825" t="s">
        <v>8276</v>
      </c>
      <c r="Q1825" s="5">
        <f t="shared" si="170"/>
        <v>1.1585714285714286</v>
      </c>
      <c r="R1825" s="6">
        <f t="shared" si="171"/>
        <v>24.575757575757574</v>
      </c>
      <c r="S1825" t="str">
        <f t="shared" si="172"/>
        <v>music</v>
      </c>
      <c r="T1825" t="str">
        <f t="shared" si="173"/>
        <v>rock</v>
      </c>
    </row>
    <row r="1826" spans="1:20" x14ac:dyDescent="0.25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s="12">
        <f t="shared" si="168"/>
        <v>41626.916284722225</v>
      </c>
      <c r="L1826" s="12">
        <f t="shared" si="169"/>
        <v>41647.088888888888</v>
      </c>
      <c r="M1826" t="b">
        <v>0</v>
      </c>
      <c r="N1826">
        <v>40</v>
      </c>
      <c r="O1826" t="b">
        <v>1</v>
      </c>
      <c r="P1826" t="s">
        <v>8276</v>
      </c>
      <c r="Q1826" s="5">
        <f t="shared" si="170"/>
        <v>1.0006666666666666</v>
      </c>
      <c r="R1826" s="6">
        <f t="shared" si="171"/>
        <v>75.05</v>
      </c>
      <c r="S1826" t="str">
        <f t="shared" si="172"/>
        <v>music</v>
      </c>
      <c r="T1826" t="str">
        <f t="shared" si="173"/>
        <v>rock</v>
      </c>
    </row>
    <row r="1827" spans="1:20" ht="60" x14ac:dyDescent="0.25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s="12">
        <f t="shared" si="168"/>
        <v>41443.83452546296</v>
      </c>
      <c r="L1827" s="12">
        <f t="shared" si="169"/>
        <v>41466.83452546296</v>
      </c>
      <c r="M1827" t="b">
        <v>0</v>
      </c>
      <c r="N1827">
        <v>50</v>
      </c>
      <c r="O1827" t="b">
        <v>1</v>
      </c>
      <c r="P1827" t="s">
        <v>8276</v>
      </c>
      <c r="Q1827" s="5">
        <f t="shared" si="170"/>
        <v>1.0505</v>
      </c>
      <c r="R1827" s="6">
        <f t="shared" si="171"/>
        <v>42.02</v>
      </c>
      <c r="S1827" t="str">
        <f t="shared" si="172"/>
        <v>music</v>
      </c>
      <c r="T1827" t="str">
        <f t="shared" si="173"/>
        <v>rock</v>
      </c>
    </row>
    <row r="1828" spans="1:20" ht="30" x14ac:dyDescent="0.25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s="12">
        <f t="shared" si="168"/>
        <v>41657.923807870371</v>
      </c>
      <c r="L1828" s="12">
        <f t="shared" si="169"/>
        <v>41687.923807870371</v>
      </c>
      <c r="M1828" t="b">
        <v>0</v>
      </c>
      <c r="N1828">
        <v>38</v>
      </c>
      <c r="O1828" t="b">
        <v>1</v>
      </c>
      <c r="P1828" t="s">
        <v>8276</v>
      </c>
      <c r="Q1828" s="5">
        <f t="shared" si="170"/>
        <v>1.01</v>
      </c>
      <c r="R1828" s="6">
        <f t="shared" si="171"/>
        <v>53.157894736842103</v>
      </c>
      <c r="S1828" t="str">
        <f t="shared" si="172"/>
        <v>music</v>
      </c>
      <c r="T1828" t="str">
        <f t="shared" si="173"/>
        <v>rock</v>
      </c>
    </row>
    <row r="1829" spans="1:20" ht="60" x14ac:dyDescent="0.25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s="12">
        <f t="shared" si="168"/>
        <v>40555.325937499998</v>
      </c>
      <c r="L1829" s="12">
        <f t="shared" si="169"/>
        <v>40605.325937499998</v>
      </c>
      <c r="M1829" t="b">
        <v>0</v>
      </c>
      <c r="N1829">
        <v>96</v>
      </c>
      <c r="O1829" t="b">
        <v>1</v>
      </c>
      <c r="P1829" t="s">
        <v>8276</v>
      </c>
      <c r="Q1829" s="5">
        <f t="shared" si="170"/>
        <v>1.0066250000000001</v>
      </c>
      <c r="R1829" s="6">
        <f t="shared" si="171"/>
        <v>83.885416666666671</v>
      </c>
      <c r="S1829" t="str">
        <f t="shared" si="172"/>
        <v>music</v>
      </c>
      <c r="T1829" t="str">
        <f t="shared" si="173"/>
        <v>rock</v>
      </c>
    </row>
    <row r="1830" spans="1:20" ht="60" x14ac:dyDescent="0.25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s="12">
        <f t="shared" si="168"/>
        <v>41736.899652777778</v>
      </c>
      <c r="L1830" s="12">
        <f t="shared" si="169"/>
        <v>41768.916666666664</v>
      </c>
      <c r="M1830" t="b">
        <v>0</v>
      </c>
      <c r="N1830">
        <v>48</v>
      </c>
      <c r="O1830" t="b">
        <v>1</v>
      </c>
      <c r="P1830" t="s">
        <v>8276</v>
      </c>
      <c r="Q1830" s="5">
        <f t="shared" si="170"/>
        <v>1.0016</v>
      </c>
      <c r="R1830" s="6">
        <f t="shared" si="171"/>
        <v>417.33333333333331</v>
      </c>
      <c r="S1830" t="str">
        <f t="shared" si="172"/>
        <v>music</v>
      </c>
      <c r="T1830" t="str">
        <f t="shared" si="173"/>
        <v>rock</v>
      </c>
    </row>
    <row r="1831" spans="1:20" ht="45" x14ac:dyDescent="0.25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s="12">
        <f t="shared" si="168"/>
        <v>40516.087627314817</v>
      </c>
      <c r="L1831" s="12">
        <f t="shared" si="169"/>
        <v>40564.916666666664</v>
      </c>
      <c r="M1831" t="b">
        <v>0</v>
      </c>
      <c r="N1831">
        <v>33</v>
      </c>
      <c r="O1831" t="b">
        <v>1</v>
      </c>
      <c r="P1831" t="s">
        <v>8276</v>
      </c>
      <c r="Q1831" s="5">
        <f t="shared" si="170"/>
        <v>1.6668333333333334</v>
      </c>
      <c r="R1831" s="6">
        <f t="shared" si="171"/>
        <v>75.765151515151516</v>
      </c>
      <c r="S1831" t="str">
        <f t="shared" si="172"/>
        <v>music</v>
      </c>
      <c r="T1831" t="str">
        <f t="shared" si="173"/>
        <v>rock</v>
      </c>
    </row>
    <row r="1832" spans="1:20" ht="45" x14ac:dyDescent="0.25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s="12">
        <f t="shared" si="168"/>
        <v>41664.684108796297</v>
      </c>
      <c r="L1832" s="12">
        <f t="shared" si="169"/>
        <v>41694.684108796297</v>
      </c>
      <c r="M1832" t="b">
        <v>0</v>
      </c>
      <c r="N1832">
        <v>226</v>
      </c>
      <c r="O1832" t="b">
        <v>1</v>
      </c>
      <c r="P1832" t="s">
        <v>8276</v>
      </c>
      <c r="Q1832" s="5">
        <f t="shared" si="170"/>
        <v>1.0153333333333334</v>
      </c>
      <c r="R1832" s="6">
        <f t="shared" si="171"/>
        <v>67.389380530973455</v>
      </c>
      <c r="S1832" t="str">
        <f t="shared" si="172"/>
        <v>music</v>
      </c>
      <c r="T1832" t="str">
        <f t="shared" si="173"/>
        <v>rock</v>
      </c>
    </row>
    <row r="1833" spans="1:20" ht="45" x14ac:dyDescent="0.25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s="12">
        <f t="shared" si="168"/>
        <v>41026.996099537035</v>
      </c>
      <c r="L1833" s="12">
        <f t="shared" si="169"/>
        <v>41041.996099537035</v>
      </c>
      <c r="M1833" t="b">
        <v>0</v>
      </c>
      <c r="N1833">
        <v>14</v>
      </c>
      <c r="O1833" t="b">
        <v>1</v>
      </c>
      <c r="P1833" t="s">
        <v>8276</v>
      </c>
      <c r="Q1833" s="5">
        <f t="shared" si="170"/>
        <v>1.03</v>
      </c>
      <c r="R1833" s="6">
        <f t="shared" si="171"/>
        <v>73.571428571428569</v>
      </c>
      <c r="S1833" t="str">
        <f t="shared" si="172"/>
        <v>music</v>
      </c>
      <c r="T1833" t="str">
        <f t="shared" si="173"/>
        <v>rock</v>
      </c>
    </row>
    <row r="1834" spans="1:20" ht="60" x14ac:dyDescent="0.25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s="12">
        <f t="shared" si="168"/>
        <v>40576.539664351854</v>
      </c>
      <c r="L1834" s="12">
        <f t="shared" si="169"/>
        <v>40606.539664351854</v>
      </c>
      <c r="M1834" t="b">
        <v>0</v>
      </c>
      <c r="N1834">
        <v>20</v>
      </c>
      <c r="O1834" t="b">
        <v>1</v>
      </c>
      <c r="P1834" t="s">
        <v>8276</v>
      </c>
      <c r="Q1834" s="5">
        <f t="shared" si="170"/>
        <v>1.4285714285714286</v>
      </c>
      <c r="R1834" s="6">
        <f t="shared" si="171"/>
        <v>25</v>
      </c>
      <c r="S1834" t="str">
        <f t="shared" si="172"/>
        <v>music</v>
      </c>
      <c r="T1834" t="str">
        <f t="shared" si="173"/>
        <v>rock</v>
      </c>
    </row>
    <row r="1835" spans="1:20" ht="60" x14ac:dyDescent="0.25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s="12">
        <f t="shared" si="168"/>
        <v>41303.044016203705</v>
      </c>
      <c r="L1835" s="12">
        <f t="shared" si="169"/>
        <v>41335.332638888889</v>
      </c>
      <c r="M1835" t="b">
        <v>0</v>
      </c>
      <c r="N1835">
        <v>25</v>
      </c>
      <c r="O1835" t="b">
        <v>1</v>
      </c>
      <c r="P1835" t="s">
        <v>8276</v>
      </c>
      <c r="Q1835" s="5">
        <f t="shared" si="170"/>
        <v>2.625</v>
      </c>
      <c r="R1835" s="6">
        <f t="shared" si="171"/>
        <v>42</v>
      </c>
      <c r="S1835" t="str">
        <f t="shared" si="172"/>
        <v>music</v>
      </c>
      <c r="T1835" t="str">
        <f t="shared" si="173"/>
        <v>rock</v>
      </c>
    </row>
    <row r="1836" spans="1:20" ht="30" x14ac:dyDescent="0.25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s="12">
        <f t="shared" si="168"/>
        <v>41988.964062500003</v>
      </c>
      <c r="L1836" s="12">
        <f t="shared" si="169"/>
        <v>42028.964062500003</v>
      </c>
      <c r="M1836" t="b">
        <v>0</v>
      </c>
      <c r="N1836">
        <v>90</v>
      </c>
      <c r="O1836" t="b">
        <v>1</v>
      </c>
      <c r="P1836" t="s">
        <v>8276</v>
      </c>
      <c r="Q1836" s="5">
        <f t="shared" si="170"/>
        <v>1.1805000000000001</v>
      </c>
      <c r="R1836" s="6">
        <f t="shared" si="171"/>
        <v>131.16666666666666</v>
      </c>
      <c r="S1836" t="str">
        <f t="shared" si="172"/>
        <v>music</v>
      </c>
      <c r="T1836" t="str">
        <f t="shared" si="173"/>
        <v>rock</v>
      </c>
    </row>
    <row r="1837" spans="1:20" ht="75" x14ac:dyDescent="0.25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s="12">
        <f t="shared" si="168"/>
        <v>42430.702210648145</v>
      </c>
      <c r="L1837" s="12">
        <f t="shared" si="169"/>
        <v>42460.660543981481</v>
      </c>
      <c r="M1837" t="b">
        <v>0</v>
      </c>
      <c r="N1837">
        <v>11</v>
      </c>
      <c r="O1837" t="b">
        <v>1</v>
      </c>
      <c r="P1837" t="s">
        <v>8276</v>
      </c>
      <c r="Q1837" s="5">
        <f t="shared" si="170"/>
        <v>1.04</v>
      </c>
      <c r="R1837" s="6">
        <f t="shared" si="171"/>
        <v>47.272727272727273</v>
      </c>
      <c r="S1837" t="str">
        <f t="shared" si="172"/>
        <v>music</v>
      </c>
      <c r="T1837" t="str">
        <f t="shared" si="173"/>
        <v>rock</v>
      </c>
    </row>
    <row r="1838" spans="1:20" ht="30" x14ac:dyDescent="0.25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s="12">
        <f t="shared" si="168"/>
        <v>41305.809363425928</v>
      </c>
      <c r="L1838" s="12">
        <f t="shared" si="169"/>
        <v>41322.809363425928</v>
      </c>
      <c r="M1838" t="b">
        <v>0</v>
      </c>
      <c r="N1838">
        <v>55</v>
      </c>
      <c r="O1838" t="b">
        <v>1</v>
      </c>
      <c r="P1838" t="s">
        <v>8276</v>
      </c>
      <c r="Q1838" s="5">
        <f t="shared" si="170"/>
        <v>2.0034000000000001</v>
      </c>
      <c r="R1838" s="6">
        <f t="shared" si="171"/>
        <v>182.12727272727273</v>
      </c>
      <c r="S1838" t="str">
        <f t="shared" si="172"/>
        <v>music</v>
      </c>
      <c r="T1838" t="str">
        <f t="shared" si="173"/>
        <v>rock</v>
      </c>
    </row>
    <row r="1839" spans="1:20" ht="60" x14ac:dyDescent="0.25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s="12">
        <f t="shared" si="168"/>
        <v>40926.047858796301</v>
      </c>
      <c r="L1839" s="12">
        <f t="shared" si="169"/>
        <v>40986.006192129629</v>
      </c>
      <c r="M1839" t="b">
        <v>0</v>
      </c>
      <c r="N1839">
        <v>30</v>
      </c>
      <c r="O1839" t="b">
        <v>1</v>
      </c>
      <c r="P1839" t="s">
        <v>8276</v>
      </c>
      <c r="Q1839" s="5">
        <f t="shared" si="170"/>
        <v>3.0683333333333334</v>
      </c>
      <c r="R1839" s="6">
        <f t="shared" si="171"/>
        <v>61.366666666666667</v>
      </c>
      <c r="S1839" t="str">
        <f t="shared" si="172"/>
        <v>music</v>
      </c>
      <c r="T1839" t="str">
        <f t="shared" si="173"/>
        <v>rock</v>
      </c>
    </row>
    <row r="1840" spans="1:20" ht="60" x14ac:dyDescent="0.25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s="12">
        <f t="shared" si="168"/>
        <v>40788.786539351851</v>
      </c>
      <c r="L1840" s="12">
        <f t="shared" si="169"/>
        <v>40817.125</v>
      </c>
      <c r="M1840" t="b">
        <v>0</v>
      </c>
      <c r="N1840">
        <v>28</v>
      </c>
      <c r="O1840" t="b">
        <v>1</v>
      </c>
      <c r="P1840" t="s">
        <v>8276</v>
      </c>
      <c r="Q1840" s="5">
        <f t="shared" si="170"/>
        <v>1.00149</v>
      </c>
      <c r="R1840" s="6">
        <f t="shared" si="171"/>
        <v>35.767499999999998</v>
      </c>
      <c r="S1840" t="str">
        <f t="shared" si="172"/>
        <v>music</v>
      </c>
      <c r="T1840" t="str">
        <f t="shared" si="173"/>
        <v>rock</v>
      </c>
    </row>
    <row r="1841" spans="1:20" ht="45" x14ac:dyDescent="0.25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s="12">
        <f t="shared" si="168"/>
        <v>42614.722013888888</v>
      </c>
      <c r="L1841" s="12">
        <f t="shared" si="169"/>
        <v>42644.722013888888</v>
      </c>
      <c r="M1841" t="b">
        <v>0</v>
      </c>
      <c r="N1841">
        <v>45</v>
      </c>
      <c r="O1841" t="b">
        <v>1</v>
      </c>
      <c r="P1841" t="s">
        <v>8276</v>
      </c>
      <c r="Q1841" s="5">
        <f t="shared" si="170"/>
        <v>2.0529999999999999</v>
      </c>
      <c r="R1841" s="6">
        <f t="shared" si="171"/>
        <v>45.62222222222222</v>
      </c>
      <c r="S1841" t="str">
        <f t="shared" si="172"/>
        <v>music</v>
      </c>
      <c r="T1841" t="str">
        <f t="shared" si="173"/>
        <v>rock</v>
      </c>
    </row>
    <row r="1842" spans="1:20" ht="60" x14ac:dyDescent="0.25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s="12">
        <f t="shared" si="168"/>
        <v>41382.096180555556</v>
      </c>
      <c r="L1842" s="12">
        <f t="shared" si="169"/>
        <v>41401.207638888889</v>
      </c>
      <c r="M1842" t="b">
        <v>0</v>
      </c>
      <c r="N1842">
        <v>13</v>
      </c>
      <c r="O1842" t="b">
        <v>1</v>
      </c>
      <c r="P1842" t="s">
        <v>8276</v>
      </c>
      <c r="Q1842" s="5">
        <f t="shared" si="170"/>
        <v>1.0888888888888888</v>
      </c>
      <c r="R1842" s="6">
        <f t="shared" si="171"/>
        <v>75.384615384615387</v>
      </c>
      <c r="S1842" t="str">
        <f t="shared" si="172"/>
        <v>music</v>
      </c>
      <c r="T1842" t="str">
        <f t="shared" si="173"/>
        <v>rock</v>
      </c>
    </row>
    <row r="1843" spans="1:20" ht="30" x14ac:dyDescent="0.25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s="12">
        <f t="shared" si="168"/>
        <v>41745.84542824074</v>
      </c>
      <c r="L1843" s="12">
        <f t="shared" si="169"/>
        <v>41779.207638888889</v>
      </c>
      <c r="M1843" t="b">
        <v>0</v>
      </c>
      <c r="N1843">
        <v>40</v>
      </c>
      <c r="O1843" t="b">
        <v>1</v>
      </c>
      <c r="P1843" t="s">
        <v>8276</v>
      </c>
      <c r="Q1843" s="5">
        <f t="shared" si="170"/>
        <v>1.0175000000000001</v>
      </c>
      <c r="R1843" s="6">
        <f t="shared" si="171"/>
        <v>50.875</v>
      </c>
      <c r="S1843" t="str">
        <f t="shared" si="172"/>
        <v>music</v>
      </c>
      <c r="T1843" t="str">
        <f t="shared" si="173"/>
        <v>rock</v>
      </c>
    </row>
    <row r="1844" spans="1:20" ht="45" x14ac:dyDescent="0.25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s="12">
        <f t="shared" si="168"/>
        <v>42031.631724537037</v>
      </c>
      <c r="L1844" s="12">
        <f t="shared" si="169"/>
        <v>42065.249305555553</v>
      </c>
      <c r="M1844" t="b">
        <v>0</v>
      </c>
      <c r="N1844">
        <v>21</v>
      </c>
      <c r="O1844" t="b">
        <v>1</v>
      </c>
      <c r="P1844" t="s">
        <v>8276</v>
      </c>
      <c r="Q1844" s="5">
        <f t="shared" si="170"/>
        <v>1.2524999999999999</v>
      </c>
      <c r="R1844" s="6">
        <f t="shared" si="171"/>
        <v>119.28571428571429</v>
      </c>
      <c r="S1844" t="str">
        <f t="shared" si="172"/>
        <v>music</v>
      </c>
      <c r="T1844" t="str">
        <f t="shared" si="173"/>
        <v>rock</v>
      </c>
    </row>
    <row r="1845" spans="1:20" ht="60" x14ac:dyDescent="0.25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s="12">
        <f t="shared" si="168"/>
        <v>40564.994837962964</v>
      </c>
      <c r="L1845" s="12">
        <f t="shared" si="169"/>
        <v>40594.994837962964</v>
      </c>
      <c r="M1845" t="b">
        <v>0</v>
      </c>
      <c r="N1845">
        <v>134</v>
      </c>
      <c r="O1845" t="b">
        <v>1</v>
      </c>
      <c r="P1845" t="s">
        <v>8276</v>
      </c>
      <c r="Q1845" s="5">
        <f t="shared" si="170"/>
        <v>1.2400610000000001</v>
      </c>
      <c r="R1845" s="6">
        <f t="shared" si="171"/>
        <v>92.541865671641801</v>
      </c>
      <c r="S1845" t="str">
        <f t="shared" si="172"/>
        <v>music</v>
      </c>
      <c r="T1845" t="str">
        <f t="shared" si="173"/>
        <v>rock</v>
      </c>
    </row>
    <row r="1846" spans="1:20" ht="60" x14ac:dyDescent="0.25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s="12">
        <f t="shared" si="168"/>
        <v>40666.973541666666</v>
      </c>
      <c r="L1846" s="12">
        <f t="shared" si="169"/>
        <v>40705.125</v>
      </c>
      <c r="M1846" t="b">
        <v>0</v>
      </c>
      <c r="N1846">
        <v>20</v>
      </c>
      <c r="O1846" t="b">
        <v>1</v>
      </c>
      <c r="P1846" t="s">
        <v>8276</v>
      </c>
      <c r="Q1846" s="5">
        <f t="shared" si="170"/>
        <v>1.014</v>
      </c>
      <c r="R1846" s="6">
        <f t="shared" si="171"/>
        <v>76.05</v>
      </c>
      <c r="S1846" t="str">
        <f t="shared" si="172"/>
        <v>music</v>
      </c>
      <c r="T1846" t="str">
        <f t="shared" si="173"/>
        <v>rock</v>
      </c>
    </row>
    <row r="1847" spans="1:20" ht="90" x14ac:dyDescent="0.25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s="12">
        <f t="shared" si="168"/>
        <v>42523.333310185189</v>
      </c>
      <c r="L1847" s="12">
        <f t="shared" si="169"/>
        <v>42538.204861111109</v>
      </c>
      <c r="M1847" t="b">
        <v>0</v>
      </c>
      <c r="N1847">
        <v>19</v>
      </c>
      <c r="O1847" t="b">
        <v>1</v>
      </c>
      <c r="P1847" t="s">
        <v>8276</v>
      </c>
      <c r="Q1847" s="5">
        <f t="shared" si="170"/>
        <v>1</v>
      </c>
      <c r="R1847" s="6">
        <f t="shared" si="171"/>
        <v>52.631578947368418</v>
      </c>
      <c r="S1847" t="str">
        <f t="shared" si="172"/>
        <v>music</v>
      </c>
      <c r="T1847" t="str">
        <f t="shared" si="173"/>
        <v>rock</v>
      </c>
    </row>
    <row r="1848" spans="1:20" ht="60" x14ac:dyDescent="0.25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s="12">
        <f t="shared" si="168"/>
        <v>41228.650196759263</v>
      </c>
      <c r="L1848" s="12">
        <f t="shared" si="169"/>
        <v>41258.650196759263</v>
      </c>
      <c r="M1848" t="b">
        <v>0</v>
      </c>
      <c r="N1848">
        <v>209</v>
      </c>
      <c r="O1848" t="b">
        <v>1</v>
      </c>
      <c r="P1848" t="s">
        <v>8276</v>
      </c>
      <c r="Q1848" s="5">
        <f t="shared" si="170"/>
        <v>1.3792666666666666</v>
      </c>
      <c r="R1848" s="6">
        <f t="shared" si="171"/>
        <v>98.990430622009569</v>
      </c>
      <c r="S1848" t="str">
        <f t="shared" si="172"/>
        <v>music</v>
      </c>
      <c r="T1848" t="str">
        <f t="shared" si="173"/>
        <v>rock</v>
      </c>
    </row>
    <row r="1849" spans="1:20" ht="60" x14ac:dyDescent="0.25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s="12">
        <f t="shared" si="168"/>
        <v>42094.236481481479</v>
      </c>
      <c r="L1849" s="12">
        <f t="shared" si="169"/>
        <v>42115.236481481479</v>
      </c>
      <c r="M1849" t="b">
        <v>0</v>
      </c>
      <c r="N1849">
        <v>38</v>
      </c>
      <c r="O1849" t="b">
        <v>1</v>
      </c>
      <c r="P1849" t="s">
        <v>8276</v>
      </c>
      <c r="Q1849" s="5">
        <f t="shared" si="170"/>
        <v>1.2088000000000001</v>
      </c>
      <c r="R1849" s="6">
        <f t="shared" si="171"/>
        <v>79.526315789473685</v>
      </c>
      <c r="S1849" t="str">
        <f t="shared" si="172"/>
        <v>music</v>
      </c>
      <c r="T1849" t="str">
        <f t="shared" si="173"/>
        <v>rock</v>
      </c>
    </row>
    <row r="1850" spans="1:20" ht="45" x14ac:dyDescent="0.25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s="12">
        <f t="shared" si="168"/>
        <v>40691.788055555553</v>
      </c>
      <c r="L1850" s="12">
        <f t="shared" si="169"/>
        <v>40755.290972222225</v>
      </c>
      <c r="M1850" t="b">
        <v>0</v>
      </c>
      <c r="N1850">
        <v>24</v>
      </c>
      <c r="O1850" t="b">
        <v>1</v>
      </c>
      <c r="P1850" t="s">
        <v>8276</v>
      </c>
      <c r="Q1850" s="5">
        <f t="shared" si="170"/>
        <v>1.0736666666666668</v>
      </c>
      <c r="R1850" s="6">
        <f t="shared" si="171"/>
        <v>134.20833333333334</v>
      </c>
      <c r="S1850" t="str">
        <f t="shared" si="172"/>
        <v>music</v>
      </c>
      <c r="T1850" t="str">
        <f t="shared" si="173"/>
        <v>rock</v>
      </c>
    </row>
    <row r="1851" spans="1:20" ht="45" x14ac:dyDescent="0.25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s="12">
        <f t="shared" si="168"/>
        <v>41169.845590277779</v>
      </c>
      <c r="L1851" s="12">
        <f t="shared" si="169"/>
        <v>41199.845590277779</v>
      </c>
      <c r="M1851" t="b">
        <v>0</v>
      </c>
      <c r="N1851">
        <v>8</v>
      </c>
      <c r="O1851" t="b">
        <v>1</v>
      </c>
      <c r="P1851" t="s">
        <v>8276</v>
      </c>
      <c r="Q1851" s="5">
        <f t="shared" si="170"/>
        <v>1.0033333333333334</v>
      </c>
      <c r="R1851" s="6">
        <f t="shared" si="171"/>
        <v>37.625</v>
      </c>
      <c r="S1851" t="str">
        <f t="shared" si="172"/>
        <v>music</v>
      </c>
      <c r="T1851" t="str">
        <f t="shared" si="173"/>
        <v>rock</v>
      </c>
    </row>
    <row r="1852" spans="1:20" ht="60" x14ac:dyDescent="0.25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s="12">
        <f t="shared" si="168"/>
        <v>41800.959490740745</v>
      </c>
      <c r="L1852" s="12">
        <f t="shared" si="169"/>
        <v>41830.959490740745</v>
      </c>
      <c r="M1852" t="b">
        <v>0</v>
      </c>
      <c r="N1852">
        <v>179</v>
      </c>
      <c r="O1852" t="b">
        <v>1</v>
      </c>
      <c r="P1852" t="s">
        <v>8276</v>
      </c>
      <c r="Q1852" s="5">
        <f t="shared" si="170"/>
        <v>1.0152222222222222</v>
      </c>
      <c r="R1852" s="6">
        <f t="shared" si="171"/>
        <v>51.044692737430168</v>
      </c>
      <c r="S1852" t="str">
        <f t="shared" si="172"/>
        <v>music</v>
      </c>
      <c r="T1852" t="str">
        <f t="shared" si="173"/>
        <v>rock</v>
      </c>
    </row>
    <row r="1853" spans="1:20" ht="60" x14ac:dyDescent="0.25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s="12">
        <f t="shared" si="168"/>
        <v>41827.906689814816</v>
      </c>
      <c r="L1853" s="12">
        <f t="shared" si="169"/>
        <v>41848.041666666664</v>
      </c>
      <c r="M1853" t="b">
        <v>0</v>
      </c>
      <c r="N1853">
        <v>26</v>
      </c>
      <c r="O1853" t="b">
        <v>1</v>
      </c>
      <c r="P1853" t="s">
        <v>8276</v>
      </c>
      <c r="Q1853" s="5">
        <f t="shared" si="170"/>
        <v>1.0007692307692309</v>
      </c>
      <c r="R1853" s="6">
        <f t="shared" si="171"/>
        <v>50.03846153846154</v>
      </c>
      <c r="S1853" t="str">
        <f t="shared" si="172"/>
        <v>music</v>
      </c>
      <c r="T1853" t="str">
        <f t="shared" si="173"/>
        <v>rock</v>
      </c>
    </row>
    <row r="1854" spans="1:20" ht="60" x14ac:dyDescent="0.25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s="12">
        <f t="shared" si="168"/>
        <v>42081.77143518519</v>
      </c>
      <c r="L1854" s="12">
        <f t="shared" si="169"/>
        <v>42119</v>
      </c>
      <c r="M1854" t="b">
        <v>0</v>
      </c>
      <c r="N1854">
        <v>131</v>
      </c>
      <c r="O1854" t="b">
        <v>1</v>
      </c>
      <c r="P1854" t="s">
        <v>8276</v>
      </c>
      <c r="Q1854" s="5">
        <f t="shared" si="170"/>
        <v>1.1696666666666666</v>
      </c>
      <c r="R1854" s="6">
        <f t="shared" si="171"/>
        <v>133.93129770992365</v>
      </c>
      <c r="S1854" t="str">
        <f t="shared" si="172"/>
        <v>music</v>
      </c>
      <c r="T1854" t="str">
        <f t="shared" si="173"/>
        <v>rock</v>
      </c>
    </row>
    <row r="1855" spans="1:20" ht="60" x14ac:dyDescent="0.25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s="12">
        <f t="shared" si="168"/>
        <v>41177.060381944444</v>
      </c>
      <c r="L1855" s="12">
        <f t="shared" si="169"/>
        <v>41227.102048611108</v>
      </c>
      <c r="M1855" t="b">
        <v>0</v>
      </c>
      <c r="N1855">
        <v>14</v>
      </c>
      <c r="O1855" t="b">
        <v>1</v>
      </c>
      <c r="P1855" t="s">
        <v>8276</v>
      </c>
      <c r="Q1855" s="5">
        <f t="shared" si="170"/>
        <v>1.01875</v>
      </c>
      <c r="R1855" s="6">
        <f t="shared" si="171"/>
        <v>58.214285714285715</v>
      </c>
      <c r="S1855" t="str">
        <f t="shared" si="172"/>
        <v>music</v>
      </c>
      <c r="T1855" t="str">
        <f t="shared" si="173"/>
        <v>rock</v>
      </c>
    </row>
    <row r="1856" spans="1:20" ht="45" x14ac:dyDescent="0.25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s="12">
        <f t="shared" si="168"/>
        <v>41388.021261574075</v>
      </c>
      <c r="L1856" s="12">
        <f t="shared" si="169"/>
        <v>41418.021261574075</v>
      </c>
      <c r="M1856" t="b">
        <v>0</v>
      </c>
      <c r="N1856">
        <v>174</v>
      </c>
      <c r="O1856" t="b">
        <v>1</v>
      </c>
      <c r="P1856" t="s">
        <v>8276</v>
      </c>
      <c r="Q1856" s="5">
        <f t="shared" si="170"/>
        <v>1.0212366666666666</v>
      </c>
      <c r="R1856" s="6">
        <f t="shared" si="171"/>
        <v>88.037643678160919</v>
      </c>
      <c r="S1856" t="str">
        <f t="shared" si="172"/>
        <v>music</v>
      </c>
      <c r="T1856" t="str">
        <f t="shared" si="173"/>
        <v>rock</v>
      </c>
    </row>
    <row r="1857" spans="1:20" ht="45" x14ac:dyDescent="0.25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s="12">
        <f t="shared" si="168"/>
        <v>41600.538657407407</v>
      </c>
      <c r="L1857" s="12">
        <f t="shared" si="169"/>
        <v>41645.538657407407</v>
      </c>
      <c r="M1857" t="b">
        <v>0</v>
      </c>
      <c r="N1857">
        <v>191</v>
      </c>
      <c r="O1857" t="b">
        <v>1</v>
      </c>
      <c r="P1857" t="s">
        <v>8276</v>
      </c>
      <c r="Q1857" s="5">
        <f t="shared" si="170"/>
        <v>1.5405897142857143</v>
      </c>
      <c r="R1857" s="6">
        <f t="shared" si="171"/>
        <v>70.576753926701571</v>
      </c>
      <c r="S1857" t="str">
        <f t="shared" si="172"/>
        <v>music</v>
      </c>
      <c r="T1857" t="str">
        <f t="shared" si="173"/>
        <v>rock</v>
      </c>
    </row>
    <row r="1858" spans="1:20" ht="60" x14ac:dyDescent="0.25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s="12">
        <f t="shared" ref="K1858:K1921" si="174">(((J1858/60)/60)/24)+DATE(1970,1,1)</f>
        <v>41817.854999999996</v>
      </c>
      <c r="L1858" s="12">
        <f t="shared" ref="L1858:L1921" si="175">(((I1858/60)/60)/24)+DATE(1970,1,1)</f>
        <v>41838.854999999996</v>
      </c>
      <c r="M1858" t="b">
        <v>0</v>
      </c>
      <c r="N1858">
        <v>38</v>
      </c>
      <c r="O1858" t="b">
        <v>1</v>
      </c>
      <c r="P1858" t="s">
        <v>8276</v>
      </c>
      <c r="Q1858" s="5">
        <f t="shared" ref="Q1858:Q1921" si="176">E1858/D1858</f>
        <v>1.0125</v>
      </c>
      <c r="R1858" s="6">
        <f t="shared" ref="R1858:R1921" si="177">E1858/N1858</f>
        <v>53.289473684210527</v>
      </c>
      <c r="S1858" t="str">
        <f t="shared" ref="S1858:S1921" si="178">LEFT(P1858,FIND("/",P1858,1)-1)</f>
        <v>music</v>
      </c>
      <c r="T1858" t="str">
        <f t="shared" ref="T1858:T1921" si="179">MID(P1858,FIND("/",P1858,1)+1,LEN(P1857))</f>
        <v>rock</v>
      </c>
    </row>
    <row r="1859" spans="1:20" ht="45" x14ac:dyDescent="0.25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s="12">
        <f t="shared" si="174"/>
        <v>41864.76866898148</v>
      </c>
      <c r="L1859" s="12">
        <f t="shared" si="175"/>
        <v>41894.76866898148</v>
      </c>
      <c r="M1859" t="b">
        <v>0</v>
      </c>
      <c r="N1859">
        <v>22</v>
      </c>
      <c r="O1859" t="b">
        <v>1</v>
      </c>
      <c r="P1859" t="s">
        <v>8276</v>
      </c>
      <c r="Q1859" s="5">
        <f t="shared" si="176"/>
        <v>1</v>
      </c>
      <c r="R1859" s="6">
        <f t="shared" si="177"/>
        <v>136.36363636363637</v>
      </c>
      <c r="S1859" t="str">
        <f t="shared" si="178"/>
        <v>music</v>
      </c>
      <c r="T1859" t="str">
        <f t="shared" si="179"/>
        <v>rock</v>
      </c>
    </row>
    <row r="1860" spans="1:20" ht="60" x14ac:dyDescent="0.25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s="12">
        <f t="shared" si="174"/>
        <v>40833.200474537036</v>
      </c>
      <c r="L1860" s="12">
        <f t="shared" si="175"/>
        <v>40893.242141203707</v>
      </c>
      <c r="M1860" t="b">
        <v>0</v>
      </c>
      <c r="N1860">
        <v>149</v>
      </c>
      <c r="O1860" t="b">
        <v>1</v>
      </c>
      <c r="P1860" t="s">
        <v>8276</v>
      </c>
      <c r="Q1860" s="5">
        <f t="shared" si="176"/>
        <v>1.0874800874800874</v>
      </c>
      <c r="R1860" s="6">
        <f t="shared" si="177"/>
        <v>40.547315436241611</v>
      </c>
      <c r="S1860" t="str">
        <f t="shared" si="178"/>
        <v>music</v>
      </c>
      <c r="T1860" t="str">
        <f t="shared" si="179"/>
        <v>rock</v>
      </c>
    </row>
    <row r="1861" spans="1:20" ht="30" x14ac:dyDescent="0.25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s="12">
        <f t="shared" si="174"/>
        <v>40778.770011574074</v>
      </c>
      <c r="L1861" s="12">
        <f t="shared" si="175"/>
        <v>40808.770011574074</v>
      </c>
      <c r="M1861" t="b">
        <v>0</v>
      </c>
      <c r="N1861">
        <v>56</v>
      </c>
      <c r="O1861" t="b">
        <v>1</v>
      </c>
      <c r="P1861" t="s">
        <v>8276</v>
      </c>
      <c r="Q1861" s="5">
        <f t="shared" si="176"/>
        <v>1.3183333333333334</v>
      </c>
      <c r="R1861" s="6">
        <f t="shared" si="177"/>
        <v>70.625</v>
      </c>
      <c r="S1861" t="str">
        <f t="shared" si="178"/>
        <v>music</v>
      </c>
      <c r="T1861" t="str">
        <f t="shared" si="179"/>
        <v>rock</v>
      </c>
    </row>
    <row r="1862" spans="1:20" ht="45" x14ac:dyDescent="0.25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s="12">
        <f t="shared" si="174"/>
        <v>41655.709305555552</v>
      </c>
      <c r="L1862" s="12">
        <f t="shared" si="175"/>
        <v>41676.709305555552</v>
      </c>
      <c r="M1862" t="b">
        <v>0</v>
      </c>
      <c r="N1862">
        <v>19</v>
      </c>
      <c r="O1862" t="b">
        <v>1</v>
      </c>
      <c r="P1862" t="s">
        <v>8276</v>
      </c>
      <c r="Q1862" s="5">
        <f t="shared" si="176"/>
        <v>1.3346666666666667</v>
      </c>
      <c r="R1862" s="6">
        <f t="shared" si="177"/>
        <v>52.684210526315788</v>
      </c>
      <c r="S1862" t="str">
        <f t="shared" si="178"/>
        <v>music</v>
      </c>
      <c r="T1862" t="str">
        <f t="shared" si="179"/>
        <v>rock</v>
      </c>
    </row>
    <row r="1863" spans="1:20" ht="60" x14ac:dyDescent="0.25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s="12">
        <f t="shared" si="174"/>
        <v>42000.300243055557</v>
      </c>
      <c r="L1863" s="12">
        <f t="shared" si="175"/>
        <v>42030.300243055557</v>
      </c>
      <c r="M1863" t="b">
        <v>0</v>
      </c>
      <c r="N1863">
        <v>0</v>
      </c>
      <c r="O1863" t="b">
        <v>0</v>
      </c>
      <c r="P1863" t="s">
        <v>8283</v>
      </c>
      <c r="Q1863" s="5">
        <f t="shared" si="176"/>
        <v>0</v>
      </c>
      <c r="R1863" s="6" t="e">
        <f t="shared" si="177"/>
        <v>#DIV/0!</v>
      </c>
      <c r="S1863" t="str">
        <f t="shared" si="178"/>
        <v>games</v>
      </c>
      <c r="T1863" t="str">
        <f t="shared" si="179"/>
        <v>mobile gam</v>
      </c>
    </row>
    <row r="1864" spans="1:20" ht="45" x14ac:dyDescent="0.25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s="12">
        <f t="shared" si="174"/>
        <v>42755.492754629624</v>
      </c>
      <c r="L1864" s="12">
        <f t="shared" si="175"/>
        <v>42802.3125</v>
      </c>
      <c r="M1864" t="b">
        <v>0</v>
      </c>
      <c r="N1864">
        <v>16</v>
      </c>
      <c r="O1864" t="b">
        <v>0</v>
      </c>
      <c r="P1864" t="s">
        <v>8283</v>
      </c>
      <c r="Q1864" s="5">
        <f t="shared" si="176"/>
        <v>8.0833333333333326E-2</v>
      </c>
      <c r="R1864" s="6">
        <f t="shared" si="177"/>
        <v>90.9375</v>
      </c>
      <c r="S1864" t="str">
        <f t="shared" si="178"/>
        <v>games</v>
      </c>
      <c r="T1864" t="str">
        <f t="shared" si="179"/>
        <v>mobile games</v>
      </c>
    </row>
    <row r="1865" spans="1:20" ht="45" x14ac:dyDescent="0.25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s="12">
        <f t="shared" si="174"/>
        <v>41772.797280092593</v>
      </c>
      <c r="L1865" s="12">
        <f t="shared" si="175"/>
        <v>41802.797280092593</v>
      </c>
      <c r="M1865" t="b">
        <v>0</v>
      </c>
      <c r="N1865">
        <v>2</v>
      </c>
      <c r="O1865" t="b">
        <v>0</v>
      </c>
      <c r="P1865" t="s">
        <v>8283</v>
      </c>
      <c r="Q1865" s="5">
        <f t="shared" si="176"/>
        <v>4.0000000000000001E-3</v>
      </c>
      <c r="R1865" s="6">
        <f t="shared" si="177"/>
        <v>5</v>
      </c>
      <c r="S1865" t="str">
        <f t="shared" si="178"/>
        <v>games</v>
      </c>
      <c r="T1865" t="str">
        <f t="shared" si="179"/>
        <v>mobile games</v>
      </c>
    </row>
    <row r="1866" spans="1:20" ht="60" x14ac:dyDescent="0.25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s="12">
        <f t="shared" si="174"/>
        <v>41733.716435185182</v>
      </c>
      <c r="L1866" s="12">
        <f t="shared" si="175"/>
        <v>41763.716435185182</v>
      </c>
      <c r="M1866" t="b">
        <v>0</v>
      </c>
      <c r="N1866">
        <v>48</v>
      </c>
      <c r="O1866" t="b">
        <v>0</v>
      </c>
      <c r="P1866" t="s">
        <v>8283</v>
      </c>
      <c r="Q1866" s="5">
        <f t="shared" si="176"/>
        <v>0.42892307692307691</v>
      </c>
      <c r="R1866" s="6">
        <f t="shared" si="177"/>
        <v>58.083333333333336</v>
      </c>
      <c r="S1866" t="str">
        <f t="shared" si="178"/>
        <v>games</v>
      </c>
      <c r="T1866" t="str">
        <f t="shared" si="179"/>
        <v>mobile games</v>
      </c>
    </row>
    <row r="1867" spans="1:20" ht="60" x14ac:dyDescent="0.25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s="12">
        <f t="shared" si="174"/>
        <v>42645.367442129631</v>
      </c>
      <c r="L1867" s="12">
        <f t="shared" si="175"/>
        <v>42680.409108796302</v>
      </c>
      <c r="M1867" t="b">
        <v>0</v>
      </c>
      <c r="N1867">
        <v>2</v>
      </c>
      <c r="O1867" t="b">
        <v>0</v>
      </c>
      <c r="P1867" t="s">
        <v>8283</v>
      </c>
      <c r="Q1867" s="5">
        <f t="shared" si="176"/>
        <v>3.6363636363636364E-5</v>
      </c>
      <c r="R1867" s="6">
        <f t="shared" si="177"/>
        <v>2</v>
      </c>
      <c r="S1867" t="str">
        <f t="shared" si="178"/>
        <v>games</v>
      </c>
      <c r="T1867" t="str">
        <f t="shared" si="179"/>
        <v>mobile games</v>
      </c>
    </row>
    <row r="1868" spans="1:20" ht="60" x14ac:dyDescent="0.25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s="12">
        <f t="shared" si="174"/>
        <v>42742.246493055558</v>
      </c>
      <c r="L1868" s="12">
        <f t="shared" si="175"/>
        <v>42795.166666666672</v>
      </c>
      <c r="M1868" t="b">
        <v>0</v>
      </c>
      <c r="N1868">
        <v>2</v>
      </c>
      <c r="O1868" t="b">
        <v>0</v>
      </c>
      <c r="P1868" t="s">
        <v>8283</v>
      </c>
      <c r="Q1868" s="5">
        <f t="shared" si="176"/>
        <v>5.0000000000000001E-3</v>
      </c>
      <c r="R1868" s="6">
        <f t="shared" si="177"/>
        <v>62.5</v>
      </c>
      <c r="S1868" t="str">
        <f t="shared" si="178"/>
        <v>games</v>
      </c>
      <c r="T1868" t="str">
        <f t="shared" si="179"/>
        <v>mobile games</v>
      </c>
    </row>
    <row r="1869" spans="1:20" ht="60" x14ac:dyDescent="0.25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s="12">
        <f t="shared" si="174"/>
        <v>42649.924907407403</v>
      </c>
      <c r="L1869" s="12">
        <f t="shared" si="175"/>
        <v>42679.924907407403</v>
      </c>
      <c r="M1869" t="b">
        <v>0</v>
      </c>
      <c r="N1869">
        <v>1</v>
      </c>
      <c r="O1869" t="b">
        <v>0</v>
      </c>
      <c r="P1869" t="s">
        <v>8283</v>
      </c>
      <c r="Q1869" s="5">
        <f t="shared" si="176"/>
        <v>5.0000000000000001E-4</v>
      </c>
      <c r="R1869" s="6">
        <f t="shared" si="177"/>
        <v>10</v>
      </c>
      <c r="S1869" t="str">
        <f t="shared" si="178"/>
        <v>games</v>
      </c>
      <c r="T1869" t="str">
        <f t="shared" si="179"/>
        <v>mobile games</v>
      </c>
    </row>
    <row r="1870" spans="1:20" ht="60" x14ac:dyDescent="0.25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s="12">
        <f t="shared" si="174"/>
        <v>42328.779224537036</v>
      </c>
      <c r="L1870" s="12">
        <f t="shared" si="175"/>
        <v>42353.332638888889</v>
      </c>
      <c r="M1870" t="b">
        <v>0</v>
      </c>
      <c r="N1870">
        <v>17</v>
      </c>
      <c r="O1870" t="b">
        <v>0</v>
      </c>
      <c r="P1870" t="s">
        <v>8283</v>
      </c>
      <c r="Q1870" s="5">
        <f t="shared" si="176"/>
        <v>4.8680000000000001E-2</v>
      </c>
      <c r="R1870" s="6">
        <f t="shared" si="177"/>
        <v>71.588235294117652</v>
      </c>
      <c r="S1870" t="str">
        <f t="shared" si="178"/>
        <v>games</v>
      </c>
      <c r="T1870" t="str">
        <f t="shared" si="179"/>
        <v>mobile games</v>
      </c>
    </row>
    <row r="1871" spans="1:20" ht="60" x14ac:dyDescent="0.25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s="12">
        <f t="shared" si="174"/>
        <v>42709.002881944441</v>
      </c>
      <c r="L1871" s="12">
        <f t="shared" si="175"/>
        <v>42739.002881944441</v>
      </c>
      <c r="M1871" t="b">
        <v>0</v>
      </c>
      <c r="N1871">
        <v>0</v>
      </c>
      <c r="O1871" t="b">
        <v>0</v>
      </c>
      <c r="P1871" t="s">
        <v>8283</v>
      </c>
      <c r="Q1871" s="5">
        <f t="shared" si="176"/>
        <v>0</v>
      </c>
      <c r="R1871" s="6" t="e">
        <f t="shared" si="177"/>
        <v>#DIV/0!</v>
      </c>
      <c r="S1871" t="str">
        <f t="shared" si="178"/>
        <v>games</v>
      </c>
      <c r="T1871" t="str">
        <f t="shared" si="179"/>
        <v>mobile games</v>
      </c>
    </row>
    <row r="1872" spans="1:20" ht="45" x14ac:dyDescent="0.25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s="12">
        <f t="shared" si="174"/>
        <v>42371.355729166666</v>
      </c>
      <c r="L1872" s="12">
        <f t="shared" si="175"/>
        <v>42400.178472222222</v>
      </c>
      <c r="M1872" t="b">
        <v>0</v>
      </c>
      <c r="N1872">
        <v>11</v>
      </c>
      <c r="O1872" t="b">
        <v>0</v>
      </c>
      <c r="P1872" t="s">
        <v>8283</v>
      </c>
      <c r="Q1872" s="5">
        <f t="shared" si="176"/>
        <v>0.10314285714285715</v>
      </c>
      <c r="R1872" s="6">
        <f t="shared" si="177"/>
        <v>32.81818181818182</v>
      </c>
      <c r="S1872" t="str">
        <f t="shared" si="178"/>
        <v>games</v>
      </c>
      <c r="T1872" t="str">
        <f t="shared" si="179"/>
        <v>mobile games</v>
      </c>
    </row>
    <row r="1873" spans="1:20" ht="60" x14ac:dyDescent="0.25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s="12">
        <f t="shared" si="174"/>
        <v>41923.783576388887</v>
      </c>
      <c r="L1873" s="12">
        <f t="shared" si="175"/>
        <v>41963.825243055559</v>
      </c>
      <c r="M1873" t="b">
        <v>0</v>
      </c>
      <c r="N1873">
        <v>95</v>
      </c>
      <c r="O1873" t="b">
        <v>0</v>
      </c>
      <c r="P1873" t="s">
        <v>8283</v>
      </c>
      <c r="Q1873" s="5">
        <f t="shared" si="176"/>
        <v>0.7178461538461538</v>
      </c>
      <c r="R1873" s="6">
        <f t="shared" si="177"/>
        <v>49.11578947368421</v>
      </c>
      <c r="S1873" t="str">
        <f t="shared" si="178"/>
        <v>games</v>
      </c>
      <c r="T1873" t="str">
        <f t="shared" si="179"/>
        <v>mobile games</v>
      </c>
    </row>
    <row r="1874" spans="1:20" ht="60" x14ac:dyDescent="0.25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s="12">
        <f t="shared" si="174"/>
        <v>42155.129652777774</v>
      </c>
      <c r="L1874" s="12">
        <f t="shared" si="175"/>
        <v>42185.129652777774</v>
      </c>
      <c r="M1874" t="b">
        <v>0</v>
      </c>
      <c r="N1874">
        <v>13</v>
      </c>
      <c r="O1874" t="b">
        <v>0</v>
      </c>
      <c r="P1874" t="s">
        <v>8283</v>
      </c>
      <c r="Q1874" s="5">
        <f t="shared" si="176"/>
        <v>1.06E-2</v>
      </c>
      <c r="R1874" s="6">
        <f t="shared" si="177"/>
        <v>16.307692307692307</v>
      </c>
      <c r="S1874" t="str">
        <f t="shared" si="178"/>
        <v>games</v>
      </c>
      <c r="T1874" t="str">
        <f t="shared" si="179"/>
        <v>mobile games</v>
      </c>
    </row>
    <row r="1875" spans="1:20" ht="60" x14ac:dyDescent="0.25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s="12">
        <f t="shared" si="174"/>
        <v>42164.615856481483</v>
      </c>
      <c r="L1875" s="12">
        <f t="shared" si="175"/>
        <v>42193.697916666672</v>
      </c>
      <c r="M1875" t="b">
        <v>0</v>
      </c>
      <c r="N1875">
        <v>2</v>
      </c>
      <c r="O1875" t="b">
        <v>0</v>
      </c>
      <c r="P1875" t="s">
        <v>8283</v>
      </c>
      <c r="Q1875" s="5">
        <f t="shared" si="176"/>
        <v>4.4999999999999997E-3</v>
      </c>
      <c r="R1875" s="6">
        <f t="shared" si="177"/>
        <v>18</v>
      </c>
      <c r="S1875" t="str">
        <f t="shared" si="178"/>
        <v>games</v>
      </c>
      <c r="T1875" t="str">
        <f t="shared" si="179"/>
        <v>mobile games</v>
      </c>
    </row>
    <row r="1876" spans="1:20" ht="60" x14ac:dyDescent="0.25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s="12">
        <f t="shared" si="174"/>
        <v>42529.969131944439</v>
      </c>
      <c r="L1876" s="12">
        <f t="shared" si="175"/>
        <v>42549.969131944439</v>
      </c>
      <c r="M1876" t="b">
        <v>0</v>
      </c>
      <c r="N1876">
        <v>2</v>
      </c>
      <c r="O1876" t="b">
        <v>0</v>
      </c>
      <c r="P1876" t="s">
        <v>8283</v>
      </c>
      <c r="Q1876" s="5">
        <f t="shared" si="176"/>
        <v>1.6249999999999999E-4</v>
      </c>
      <c r="R1876" s="6">
        <f t="shared" si="177"/>
        <v>13</v>
      </c>
      <c r="S1876" t="str">
        <f t="shared" si="178"/>
        <v>games</v>
      </c>
      <c r="T1876" t="str">
        <f t="shared" si="179"/>
        <v>mobile games</v>
      </c>
    </row>
    <row r="1877" spans="1:20" ht="45" x14ac:dyDescent="0.25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s="12">
        <f t="shared" si="174"/>
        <v>42528.899398148147</v>
      </c>
      <c r="L1877" s="12">
        <f t="shared" si="175"/>
        <v>42588.899398148147</v>
      </c>
      <c r="M1877" t="b">
        <v>0</v>
      </c>
      <c r="N1877">
        <v>3</v>
      </c>
      <c r="O1877" t="b">
        <v>0</v>
      </c>
      <c r="P1877" t="s">
        <v>8283</v>
      </c>
      <c r="Q1877" s="5">
        <f t="shared" si="176"/>
        <v>5.1000000000000004E-3</v>
      </c>
      <c r="R1877" s="6">
        <f t="shared" si="177"/>
        <v>17</v>
      </c>
      <c r="S1877" t="str">
        <f t="shared" si="178"/>
        <v>games</v>
      </c>
      <c r="T1877" t="str">
        <f t="shared" si="179"/>
        <v>mobile games</v>
      </c>
    </row>
    <row r="1878" spans="1:20" ht="45" x14ac:dyDescent="0.25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s="12">
        <f t="shared" si="174"/>
        <v>41776.284780092588</v>
      </c>
      <c r="L1878" s="12">
        <f t="shared" si="175"/>
        <v>41806.284780092588</v>
      </c>
      <c r="M1878" t="b">
        <v>0</v>
      </c>
      <c r="N1878">
        <v>0</v>
      </c>
      <c r="O1878" t="b">
        <v>0</v>
      </c>
      <c r="P1878" t="s">
        <v>8283</v>
      </c>
      <c r="Q1878" s="5">
        <f t="shared" si="176"/>
        <v>0</v>
      </c>
      <c r="R1878" s="6" t="e">
        <f t="shared" si="177"/>
        <v>#DIV/0!</v>
      </c>
      <c r="S1878" t="str">
        <f t="shared" si="178"/>
        <v>games</v>
      </c>
      <c r="T1878" t="str">
        <f t="shared" si="179"/>
        <v>mobile games</v>
      </c>
    </row>
    <row r="1879" spans="1:20" ht="45" x14ac:dyDescent="0.25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s="12">
        <f t="shared" si="174"/>
        <v>42035.029224537036</v>
      </c>
      <c r="L1879" s="12">
        <f t="shared" si="175"/>
        <v>42064.029224537036</v>
      </c>
      <c r="M1879" t="b">
        <v>0</v>
      </c>
      <c r="N1879">
        <v>0</v>
      </c>
      <c r="O1879" t="b">
        <v>0</v>
      </c>
      <c r="P1879" t="s">
        <v>8283</v>
      </c>
      <c r="Q1879" s="5">
        <f t="shared" si="176"/>
        <v>0</v>
      </c>
      <c r="R1879" s="6" t="e">
        <f t="shared" si="177"/>
        <v>#DIV/0!</v>
      </c>
      <c r="S1879" t="str">
        <f t="shared" si="178"/>
        <v>games</v>
      </c>
      <c r="T1879" t="str">
        <f t="shared" si="179"/>
        <v>mobile games</v>
      </c>
    </row>
    <row r="1880" spans="1:20" ht="60" x14ac:dyDescent="0.25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s="12">
        <f t="shared" si="174"/>
        <v>41773.008738425924</v>
      </c>
      <c r="L1880" s="12">
        <f t="shared" si="175"/>
        <v>41803.008738425924</v>
      </c>
      <c r="M1880" t="b">
        <v>0</v>
      </c>
      <c r="N1880">
        <v>0</v>
      </c>
      <c r="O1880" t="b">
        <v>0</v>
      </c>
      <c r="P1880" t="s">
        <v>8283</v>
      </c>
      <c r="Q1880" s="5">
        <f t="shared" si="176"/>
        <v>0</v>
      </c>
      <c r="R1880" s="6" t="e">
        <f t="shared" si="177"/>
        <v>#DIV/0!</v>
      </c>
      <c r="S1880" t="str">
        <f t="shared" si="178"/>
        <v>games</v>
      </c>
      <c r="T1880" t="str">
        <f t="shared" si="179"/>
        <v>mobile games</v>
      </c>
    </row>
    <row r="1881" spans="1:20" ht="60" x14ac:dyDescent="0.25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s="12">
        <f t="shared" si="174"/>
        <v>42413.649641203709</v>
      </c>
      <c r="L1881" s="12">
        <f t="shared" si="175"/>
        <v>42443.607974537037</v>
      </c>
      <c r="M1881" t="b">
        <v>0</v>
      </c>
      <c r="N1881">
        <v>2</v>
      </c>
      <c r="O1881" t="b">
        <v>0</v>
      </c>
      <c r="P1881" t="s">
        <v>8283</v>
      </c>
      <c r="Q1881" s="5">
        <f t="shared" si="176"/>
        <v>1.1999999999999999E-3</v>
      </c>
      <c r="R1881" s="6">
        <f t="shared" si="177"/>
        <v>3</v>
      </c>
      <c r="S1881" t="str">
        <f t="shared" si="178"/>
        <v>games</v>
      </c>
      <c r="T1881" t="str">
        <f t="shared" si="179"/>
        <v>mobile games</v>
      </c>
    </row>
    <row r="1882" spans="1:20" ht="30" x14ac:dyDescent="0.25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s="12">
        <f t="shared" si="174"/>
        <v>42430.566898148143</v>
      </c>
      <c r="L1882" s="12">
        <f t="shared" si="175"/>
        <v>42459.525231481486</v>
      </c>
      <c r="M1882" t="b">
        <v>0</v>
      </c>
      <c r="N1882">
        <v>24</v>
      </c>
      <c r="O1882" t="b">
        <v>0</v>
      </c>
      <c r="P1882" t="s">
        <v>8283</v>
      </c>
      <c r="Q1882" s="5">
        <f t="shared" si="176"/>
        <v>0.20080000000000001</v>
      </c>
      <c r="R1882" s="6">
        <f t="shared" si="177"/>
        <v>41.833333333333336</v>
      </c>
      <c r="S1882" t="str">
        <f t="shared" si="178"/>
        <v>games</v>
      </c>
      <c r="T1882" t="str">
        <f t="shared" si="179"/>
        <v>mobile games</v>
      </c>
    </row>
    <row r="1883" spans="1:20" ht="45" x14ac:dyDescent="0.25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s="12">
        <f t="shared" si="174"/>
        <v>42043.152650462958</v>
      </c>
      <c r="L1883" s="12">
        <f t="shared" si="175"/>
        <v>42073.110983796301</v>
      </c>
      <c r="M1883" t="b">
        <v>0</v>
      </c>
      <c r="N1883">
        <v>70</v>
      </c>
      <c r="O1883" t="b">
        <v>1</v>
      </c>
      <c r="P1883" t="s">
        <v>8279</v>
      </c>
      <c r="Q1883" s="5">
        <f t="shared" si="176"/>
        <v>1.726845</v>
      </c>
      <c r="R1883" s="6">
        <f t="shared" si="177"/>
        <v>49.338428571428572</v>
      </c>
      <c r="S1883" t="str">
        <f t="shared" si="178"/>
        <v>music</v>
      </c>
      <c r="T1883" t="str">
        <f t="shared" si="179"/>
        <v>indie rock</v>
      </c>
    </row>
    <row r="1884" spans="1:20" ht="60" x14ac:dyDescent="0.25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s="12">
        <f t="shared" si="174"/>
        <v>41067.949212962965</v>
      </c>
      <c r="L1884" s="12">
        <f t="shared" si="175"/>
        <v>41100.991666666669</v>
      </c>
      <c r="M1884" t="b">
        <v>0</v>
      </c>
      <c r="N1884">
        <v>81</v>
      </c>
      <c r="O1884" t="b">
        <v>1</v>
      </c>
      <c r="P1884" t="s">
        <v>8279</v>
      </c>
      <c r="Q1884" s="5">
        <f t="shared" si="176"/>
        <v>1.008955223880597</v>
      </c>
      <c r="R1884" s="6">
        <f t="shared" si="177"/>
        <v>41.728395061728392</v>
      </c>
      <c r="S1884" t="str">
        <f t="shared" si="178"/>
        <v>music</v>
      </c>
      <c r="T1884" t="str">
        <f t="shared" si="179"/>
        <v>indie rock</v>
      </c>
    </row>
    <row r="1885" spans="1:20" ht="45" x14ac:dyDescent="0.25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s="12">
        <f t="shared" si="174"/>
        <v>40977.948009259257</v>
      </c>
      <c r="L1885" s="12">
        <f t="shared" si="175"/>
        <v>41007.906342592592</v>
      </c>
      <c r="M1885" t="b">
        <v>0</v>
      </c>
      <c r="N1885">
        <v>32</v>
      </c>
      <c r="O1885" t="b">
        <v>1</v>
      </c>
      <c r="P1885" t="s">
        <v>8279</v>
      </c>
      <c r="Q1885" s="5">
        <f t="shared" si="176"/>
        <v>1.0480480480480481</v>
      </c>
      <c r="R1885" s="6">
        <f t="shared" si="177"/>
        <v>32.71875</v>
      </c>
      <c r="S1885" t="str">
        <f t="shared" si="178"/>
        <v>music</v>
      </c>
      <c r="T1885" t="str">
        <f t="shared" si="179"/>
        <v>indie rock</v>
      </c>
    </row>
    <row r="1886" spans="1:20" ht="60" x14ac:dyDescent="0.25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s="12">
        <f t="shared" si="174"/>
        <v>41205.198321759257</v>
      </c>
      <c r="L1886" s="12">
        <f t="shared" si="175"/>
        <v>41240.5</v>
      </c>
      <c r="M1886" t="b">
        <v>0</v>
      </c>
      <c r="N1886">
        <v>26</v>
      </c>
      <c r="O1886" t="b">
        <v>1</v>
      </c>
      <c r="P1886" t="s">
        <v>8279</v>
      </c>
      <c r="Q1886" s="5">
        <f t="shared" si="176"/>
        <v>1.351</v>
      </c>
      <c r="R1886" s="6">
        <f t="shared" si="177"/>
        <v>51.96153846153846</v>
      </c>
      <c r="S1886" t="str">
        <f t="shared" si="178"/>
        <v>music</v>
      </c>
      <c r="T1886" t="str">
        <f t="shared" si="179"/>
        <v>indie rock</v>
      </c>
    </row>
    <row r="1887" spans="1:20" ht="45" x14ac:dyDescent="0.25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s="12">
        <f t="shared" si="174"/>
        <v>41099.093865740739</v>
      </c>
      <c r="L1887" s="12">
        <f t="shared" si="175"/>
        <v>41131.916666666664</v>
      </c>
      <c r="M1887" t="b">
        <v>0</v>
      </c>
      <c r="N1887">
        <v>105</v>
      </c>
      <c r="O1887" t="b">
        <v>1</v>
      </c>
      <c r="P1887" t="s">
        <v>8279</v>
      </c>
      <c r="Q1887" s="5">
        <f t="shared" si="176"/>
        <v>1.1632786885245903</v>
      </c>
      <c r="R1887" s="6">
        <f t="shared" si="177"/>
        <v>50.685714285714283</v>
      </c>
      <c r="S1887" t="str">
        <f t="shared" si="178"/>
        <v>music</v>
      </c>
      <c r="T1887" t="str">
        <f t="shared" si="179"/>
        <v>indie rock</v>
      </c>
    </row>
    <row r="1888" spans="1:20" ht="45" x14ac:dyDescent="0.25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s="12">
        <f t="shared" si="174"/>
        <v>41925.906689814816</v>
      </c>
      <c r="L1888" s="12">
        <f t="shared" si="175"/>
        <v>41955.94835648148</v>
      </c>
      <c r="M1888" t="b">
        <v>0</v>
      </c>
      <c r="N1888">
        <v>29</v>
      </c>
      <c r="O1888" t="b">
        <v>1</v>
      </c>
      <c r="P1888" t="s">
        <v>8279</v>
      </c>
      <c r="Q1888" s="5">
        <f t="shared" si="176"/>
        <v>1.0208333333333333</v>
      </c>
      <c r="R1888" s="6">
        <f t="shared" si="177"/>
        <v>42.241379310344826</v>
      </c>
      <c r="S1888" t="str">
        <f t="shared" si="178"/>
        <v>music</v>
      </c>
      <c r="T1888" t="str">
        <f t="shared" si="179"/>
        <v>indie rock</v>
      </c>
    </row>
    <row r="1889" spans="1:20" ht="60" x14ac:dyDescent="0.25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s="12">
        <f t="shared" si="174"/>
        <v>42323.800138888888</v>
      </c>
      <c r="L1889" s="12">
        <f t="shared" si="175"/>
        <v>42341.895833333328</v>
      </c>
      <c r="M1889" t="b">
        <v>0</v>
      </c>
      <c r="N1889">
        <v>8</v>
      </c>
      <c r="O1889" t="b">
        <v>1</v>
      </c>
      <c r="P1889" t="s">
        <v>8279</v>
      </c>
      <c r="Q1889" s="5">
        <f t="shared" si="176"/>
        <v>1.1116666666666666</v>
      </c>
      <c r="R1889" s="6">
        <f t="shared" si="177"/>
        <v>416.875</v>
      </c>
      <c r="S1889" t="str">
        <f t="shared" si="178"/>
        <v>music</v>
      </c>
      <c r="T1889" t="str">
        <f t="shared" si="179"/>
        <v>indie rock</v>
      </c>
    </row>
    <row r="1890" spans="1:20" ht="60" x14ac:dyDescent="0.25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s="12">
        <f t="shared" si="174"/>
        <v>40299.239953703705</v>
      </c>
      <c r="L1890" s="12">
        <f t="shared" si="175"/>
        <v>40330.207638888889</v>
      </c>
      <c r="M1890" t="b">
        <v>0</v>
      </c>
      <c r="N1890">
        <v>89</v>
      </c>
      <c r="O1890" t="b">
        <v>1</v>
      </c>
      <c r="P1890" t="s">
        <v>8279</v>
      </c>
      <c r="Q1890" s="5">
        <f t="shared" si="176"/>
        <v>1.6608000000000001</v>
      </c>
      <c r="R1890" s="6">
        <f t="shared" si="177"/>
        <v>46.651685393258425</v>
      </c>
      <c r="S1890" t="str">
        <f t="shared" si="178"/>
        <v>music</v>
      </c>
      <c r="T1890" t="str">
        <f t="shared" si="179"/>
        <v>indie rock</v>
      </c>
    </row>
    <row r="1891" spans="1:20" ht="60" x14ac:dyDescent="0.25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s="12">
        <f t="shared" si="174"/>
        <v>41299.793356481481</v>
      </c>
      <c r="L1891" s="12">
        <f t="shared" si="175"/>
        <v>41344.751689814817</v>
      </c>
      <c r="M1891" t="b">
        <v>0</v>
      </c>
      <c r="N1891">
        <v>44</v>
      </c>
      <c r="O1891" t="b">
        <v>1</v>
      </c>
      <c r="P1891" t="s">
        <v>8279</v>
      </c>
      <c r="Q1891" s="5">
        <f t="shared" si="176"/>
        <v>1.0660000000000001</v>
      </c>
      <c r="R1891" s="6">
        <f t="shared" si="177"/>
        <v>48.454545454545453</v>
      </c>
      <c r="S1891" t="str">
        <f t="shared" si="178"/>
        <v>music</v>
      </c>
      <c r="T1891" t="str">
        <f t="shared" si="179"/>
        <v>indie rock</v>
      </c>
    </row>
    <row r="1892" spans="1:20" ht="45" x14ac:dyDescent="0.25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s="12">
        <f t="shared" si="174"/>
        <v>41228.786203703705</v>
      </c>
      <c r="L1892" s="12">
        <f t="shared" si="175"/>
        <v>41258.786203703705</v>
      </c>
      <c r="M1892" t="b">
        <v>0</v>
      </c>
      <c r="N1892">
        <v>246</v>
      </c>
      <c r="O1892" t="b">
        <v>1</v>
      </c>
      <c r="P1892" t="s">
        <v>8279</v>
      </c>
      <c r="Q1892" s="5">
        <f t="shared" si="176"/>
        <v>1.4458441666666668</v>
      </c>
      <c r="R1892" s="6">
        <f t="shared" si="177"/>
        <v>70.5289837398374</v>
      </c>
      <c r="S1892" t="str">
        <f t="shared" si="178"/>
        <v>music</v>
      </c>
      <c r="T1892" t="str">
        <f t="shared" si="179"/>
        <v>indie rock</v>
      </c>
    </row>
    <row r="1893" spans="1:20" ht="60" x14ac:dyDescent="0.25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s="12">
        <f t="shared" si="174"/>
        <v>40335.798078703701</v>
      </c>
      <c r="L1893" s="12">
        <f t="shared" si="175"/>
        <v>40381.25</v>
      </c>
      <c r="M1893" t="b">
        <v>0</v>
      </c>
      <c r="N1893">
        <v>120</v>
      </c>
      <c r="O1893" t="b">
        <v>1</v>
      </c>
      <c r="P1893" t="s">
        <v>8279</v>
      </c>
      <c r="Q1893" s="5">
        <f t="shared" si="176"/>
        <v>1.0555000000000001</v>
      </c>
      <c r="R1893" s="6">
        <f t="shared" si="177"/>
        <v>87.958333333333329</v>
      </c>
      <c r="S1893" t="str">
        <f t="shared" si="178"/>
        <v>music</v>
      </c>
      <c r="T1893" t="str">
        <f t="shared" si="179"/>
        <v>indie rock</v>
      </c>
    </row>
    <row r="1894" spans="1:20" ht="45" x14ac:dyDescent="0.25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s="12">
        <f t="shared" si="174"/>
        <v>40671.637511574074</v>
      </c>
      <c r="L1894" s="12">
        <f t="shared" si="175"/>
        <v>40701.637511574074</v>
      </c>
      <c r="M1894" t="b">
        <v>0</v>
      </c>
      <c r="N1894">
        <v>26</v>
      </c>
      <c r="O1894" t="b">
        <v>1</v>
      </c>
      <c r="P1894" t="s">
        <v>8279</v>
      </c>
      <c r="Q1894" s="5">
        <f t="shared" si="176"/>
        <v>1.3660000000000001</v>
      </c>
      <c r="R1894" s="6">
        <f t="shared" si="177"/>
        <v>26.26923076923077</v>
      </c>
      <c r="S1894" t="str">
        <f t="shared" si="178"/>
        <v>music</v>
      </c>
      <c r="T1894" t="str">
        <f t="shared" si="179"/>
        <v>indie rock</v>
      </c>
    </row>
    <row r="1895" spans="1:20" ht="45" x14ac:dyDescent="0.25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s="12">
        <f t="shared" si="174"/>
        <v>40632.94195601852</v>
      </c>
      <c r="L1895" s="12">
        <f t="shared" si="175"/>
        <v>40649.165972222225</v>
      </c>
      <c r="M1895" t="b">
        <v>0</v>
      </c>
      <c r="N1895">
        <v>45</v>
      </c>
      <c r="O1895" t="b">
        <v>1</v>
      </c>
      <c r="P1895" t="s">
        <v>8279</v>
      </c>
      <c r="Q1895" s="5">
        <f t="shared" si="176"/>
        <v>1.04</v>
      </c>
      <c r="R1895" s="6">
        <f t="shared" si="177"/>
        <v>57.777777777777779</v>
      </c>
      <c r="S1895" t="str">
        <f t="shared" si="178"/>
        <v>music</v>
      </c>
      <c r="T1895" t="str">
        <f t="shared" si="179"/>
        <v>indie rock</v>
      </c>
    </row>
    <row r="1896" spans="1:20" ht="30" x14ac:dyDescent="0.25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s="12">
        <f t="shared" si="174"/>
        <v>40920.904895833337</v>
      </c>
      <c r="L1896" s="12">
        <f t="shared" si="175"/>
        <v>40951.904895833337</v>
      </c>
      <c r="M1896" t="b">
        <v>0</v>
      </c>
      <c r="N1896">
        <v>20</v>
      </c>
      <c r="O1896" t="b">
        <v>1</v>
      </c>
      <c r="P1896" t="s">
        <v>8279</v>
      </c>
      <c r="Q1896" s="5">
        <f t="shared" si="176"/>
        <v>1.145</v>
      </c>
      <c r="R1896" s="6">
        <f t="shared" si="177"/>
        <v>57.25</v>
      </c>
      <c r="S1896" t="str">
        <f t="shared" si="178"/>
        <v>music</v>
      </c>
      <c r="T1896" t="str">
        <f t="shared" si="179"/>
        <v>indie rock</v>
      </c>
    </row>
    <row r="1897" spans="1:20" ht="60" x14ac:dyDescent="0.25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s="12">
        <f t="shared" si="174"/>
        <v>42267.746782407412</v>
      </c>
      <c r="L1897" s="12">
        <f t="shared" si="175"/>
        <v>42297.746782407412</v>
      </c>
      <c r="M1897" t="b">
        <v>0</v>
      </c>
      <c r="N1897">
        <v>47</v>
      </c>
      <c r="O1897" t="b">
        <v>1</v>
      </c>
      <c r="P1897" t="s">
        <v>8279</v>
      </c>
      <c r="Q1897" s="5">
        <f t="shared" si="176"/>
        <v>1.0171957671957672</v>
      </c>
      <c r="R1897" s="6">
        <f t="shared" si="177"/>
        <v>196.34042553191489</v>
      </c>
      <c r="S1897" t="str">
        <f t="shared" si="178"/>
        <v>music</v>
      </c>
      <c r="T1897" t="str">
        <f t="shared" si="179"/>
        <v>indie rock</v>
      </c>
    </row>
    <row r="1898" spans="1:20" ht="45" x14ac:dyDescent="0.25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s="12">
        <f t="shared" si="174"/>
        <v>40981.710243055553</v>
      </c>
      <c r="L1898" s="12">
        <f t="shared" si="175"/>
        <v>41011.710243055553</v>
      </c>
      <c r="M1898" t="b">
        <v>0</v>
      </c>
      <c r="N1898">
        <v>13</v>
      </c>
      <c r="O1898" t="b">
        <v>1</v>
      </c>
      <c r="P1898" t="s">
        <v>8279</v>
      </c>
      <c r="Q1898" s="5">
        <f t="shared" si="176"/>
        <v>1.2394678492239468</v>
      </c>
      <c r="R1898" s="6">
        <f t="shared" si="177"/>
        <v>43</v>
      </c>
      <c r="S1898" t="str">
        <f t="shared" si="178"/>
        <v>music</v>
      </c>
      <c r="T1898" t="str">
        <f t="shared" si="179"/>
        <v>indie rock</v>
      </c>
    </row>
    <row r="1899" spans="1:20" ht="60" x14ac:dyDescent="0.25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s="12">
        <f t="shared" si="174"/>
        <v>41680.583402777782</v>
      </c>
      <c r="L1899" s="12">
        <f t="shared" si="175"/>
        <v>41702.875</v>
      </c>
      <c r="M1899" t="b">
        <v>0</v>
      </c>
      <c r="N1899">
        <v>183</v>
      </c>
      <c r="O1899" t="b">
        <v>1</v>
      </c>
      <c r="P1899" t="s">
        <v>8279</v>
      </c>
      <c r="Q1899" s="5">
        <f t="shared" si="176"/>
        <v>1.0245669291338582</v>
      </c>
      <c r="R1899" s="6">
        <f t="shared" si="177"/>
        <v>35.551912568306008</v>
      </c>
      <c r="S1899" t="str">
        <f t="shared" si="178"/>
        <v>music</v>
      </c>
      <c r="T1899" t="str">
        <f t="shared" si="179"/>
        <v>indie rock</v>
      </c>
    </row>
    <row r="1900" spans="1:20" ht="45" x14ac:dyDescent="0.25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s="12">
        <f t="shared" si="174"/>
        <v>42366.192974537036</v>
      </c>
      <c r="L1900" s="12">
        <f t="shared" si="175"/>
        <v>42401.75</v>
      </c>
      <c r="M1900" t="b">
        <v>0</v>
      </c>
      <c r="N1900">
        <v>21</v>
      </c>
      <c r="O1900" t="b">
        <v>1</v>
      </c>
      <c r="P1900" t="s">
        <v>8279</v>
      </c>
      <c r="Q1900" s="5">
        <f t="shared" si="176"/>
        <v>1.4450000000000001</v>
      </c>
      <c r="R1900" s="6">
        <f t="shared" si="177"/>
        <v>68.80952380952381</v>
      </c>
      <c r="S1900" t="str">
        <f t="shared" si="178"/>
        <v>music</v>
      </c>
      <c r="T1900" t="str">
        <f t="shared" si="179"/>
        <v>indie rock</v>
      </c>
    </row>
    <row r="1901" spans="1:20" ht="60" x14ac:dyDescent="0.25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s="12">
        <f t="shared" si="174"/>
        <v>42058.941736111112</v>
      </c>
      <c r="L1901" s="12">
        <f t="shared" si="175"/>
        <v>42088.90006944444</v>
      </c>
      <c r="M1901" t="b">
        <v>0</v>
      </c>
      <c r="N1901">
        <v>42</v>
      </c>
      <c r="O1901" t="b">
        <v>1</v>
      </c>
      <c r="P1901" t="s">
        <v>8279</v>
      </c>
      <c r="Q1901" s="5">
        <f t="shared" si="176"/>
        <v>1.3333333333333333</v>
      </c>
      <c r="R1901" s="6">
        <f t="shared" si="177"/>
        <v>28.571428571428573</v>
      </c>
      <c r="S1901" t="str">
        <f t="shared" si="178"/>
        <v>music</v>
      </c>
      <c r="T1901" t="str">
        <f t="shared" si="179"/>
        <v>indie rock</v>
      </c>
    </row>
    <row r="1902" spans="1:20" ht="60" x14ac:dyDescent="0.25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s="12">
        <f t="shared" si="174"/>
        <v>41160.871886574074</v>
      </c>
      <c r="L1902" s="12">
        <f t="shared" si="175"/>
        <v>41188.415972222225</v>
      </c>
      <c r="M1902" t="b">
        <v>0</v>
      </c>
      <c r="N1902">
        <v>54</v>
      </c>
      <c r="O1902" t="b">
        <v>1</v>
      </c>
      <c r="P1902" t="s">
        <v>8279</v>
      </c>
      <c r="Q1902" s="5">
        <f t="shared" si="176"/>
        <v>1.0936440000000001</v>
      </c>
      <c r="R1902" s="6">
        <f t="shared" si="177"/>
        <v>50.631666666666668</v>
      </c>
      <c r="S1902" t="str">
        <f t="shared" si="178"/>
        <v>music</v>
      </c>
      <c r="T1902" t="str">
        <f t="shared" si="179"/>
        <v>indie rock</v>
      </c>
    </row>
    <row r="1903" spans="1:20" ht="60" x14ac:dyDescent="0.25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s="12">
        <f t="shared" si="174"/>
        <v>42116.54315972222</v>
      </c>
      <c r="L1903" s="12">
        <f t="shared" si="175"/>
        <v>42146.541666666672</v>
      </c>
      <c r="M1903" t="b">
        <v>0</v>
      </c>
      <c r="N1903">
        <v>25</v>
      </c>
      <c r="O1903" t="b">
        <v>0</v>
      </c>
      <c r="P1903" t="s">
        <v>8294</v>
      </c>
      <c r="Q1903" s="5">
        <f t="shared" si="176"/>
        <v>2.696969696969697E-2</v>
      </c>
      <c r="R1903" s="6">
        <f t="shared" si="177"/>
        <v>106.8</v>
      </c>
      <c r="S1903" t="str">
        <f t="shared" si="178"/>
        <v>technology</v>
      </c>
      <c r="T1903" t="str">
        <f t="shared" si="179"/>
        <v>gadgets</v>
      </c>
    </row>
    <row r="1904" spans="1:20" ht="60" x14ac:dyDescent="0.25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s="12">
        <f t="shared" si="174"/>
        <v>42037.789895833332</v>
      </c>
      <c r="L1904" s="12">
        <f t="shared" si="175"/>
        <v>42067.789895833332</v>
      </c>
      <c r="M1904" t="b">
        <v>0</v>
      </c>
      <c r="N1904">
        <v>3</v>
      </c>
      <c r="O1904" t="b">
        <v>0</v>
      </c>
      <c r="P1904" t="s">
        <v>8294</v>
      </c>
      <c r="Q1904" s="5">
        <f t="shared" si="176"/>
        <v>1.2E-2</v>
      </c>
      <c r="R1904" s="6">
        <f t="shared" si="177"/>
        <v>4</v>
      </c>
      <c r="S1904" t="str">
        <f t="shared" si="178"/>
        <v>technology</v>
      </c>
      <c r="T1904" t="str">
        <f t="shared" si="179"/>
        <v>gadgets</v>
      </c>
    </row>
    <row r="1905" spans="1:20" ht="60" x14ac:dyDescent="0.25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s="12">
        <f t="shared" si="174"/>
        <v>42702.770729166667</v>
      </c>
      <c r="L1905" s="12">
        <f t="shared" si="175"/>
        <v>42762.770729166667</v>
      </c>
      <c r="M1905" t="b">
        <v>0</v>
      </c>
      <c r="N1905">
        <v>41</v>
      </c>
      <c r="O1905" t="b">
        <v>0</v>
      </c>
      <c r="P1905" t="s">
        <v>8294</v>
      </c>
      <c r="Q1905" s="5">
        <f t="shared" si="176"/>
        <v>0.46600000000000003</v>
      </c>
      <c r="R1905" s="6">
        <f t="shared" si="177"/>
        <v>34.097560975609753</v>
      </c>
      <c r="S1905" t="str">
        <f t="shared" si="178"/>
        <v>technology</v>
      </c>
      <c r="T1905" t="str">
        <f t="shared" si="179"/>
        <v>gadgets</v>
      </c>
    </row>
    <row r="1906" spans="1:20" ht="45" x14ac:dyDescent="0.25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s="12">
        <f t="shared" si="174"/>
        <v>42326.685428240744</v>
      </c>
      <c r="L1906" s="12">
        <f t="shared" si="175"/>
        <v>42371.685428240744</v>
      </c>
      <c r="M1906" t="b">
        <v>0</v>
      </c>
      <c r="N1906">
        <v>2</v>
      </c>
      <c r="O1906" t="b">
        <v>0</v>
      </c>
      <c r="P1906" t="s">
        <v>8294</v>
      </c>
      <c r="Q1906" s="5">
        <f t="shared" si="176"/>
        <v>1E-3</v>
      </c>
      <c r="R1906" s="6">
        <f t="shared" si="177"/>
        <v>25</v>
      </c>
      <c r="S1906" t="str">
        <f t="shared" si="178"/>
        <v>technology</v>
      </c>
      <c r="T1906" t="str">
        <f t="shared" si="179"/>
        <v>gadgets</v>
      </c>
    </row>
    <row r="1907" spans="1:20" ht="60" x14ac:dyDescent="0.25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s="12">
        <f t="shared" si="174"/>
        <v>41859.925856481481</v>
      </c>
      <c r="L1907" s="12">
        <f t="shared" si="175"/>
        <v>41889.925856481481</v>
      </c>
      <c r="M1907" t="b">
        <v>0</v>
      </c>
      <c r="N1907">
        <v>4</v>
      </c>
      <c r="O1907" t="b">
        <v>0</v>
      </c>
      <c r="P1907" t="s">
        <v>8294</v>
      </c>
      <c r="Q1907" s="5">
        <f t="shared" si="176"/>
        <v>1.6800000000000001E-3</v>
      </c>
      <c r="R1907" s="6">
        <f t="shared" si="177"/>
        <v>10.5</v>
      </c>
      <c r="S1907" t="str">
        <f t="shared" si="178"/>
        <v>technology</v>
      </c>
      <c r="T1907" t="str">
        <f t="shared" si="179"/>
        <v>gadgets</v>
      </c>
    </row>
    <row r="1908" spans="1:20" ht="45" x14ac:dyDescent="0.25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s="12">
        <f t="shared" si="174"/>
        <v>42514.671099537038</v>
      </c>
      <c r="L1908" s="12">
        <f t="shared" si="175"/>
        <v>42544.671099537038</v>
      </c>
      <c r="M1908" t="b">
        <v>0</v>
      </c>
      <c r="N1908">
        <v>99</v>
      </c>
      <c r="O1908" t="b">
        <v>0</v>
      </c>
      <c r="P1908" t="s">
        <v>8294</v>
      </c>
      <c r="Q1908" s="5">
        <f t="shared" si="176"/>
        <v>0.42759999999999998</v>
      </c>
      <c r="R1908" s="6">
        <f t="shared" si="177"/>
        <v>215.95959595959596</v>
      </c>
      <c r="S1908" t="str">
        <f t="shared" si="178"/>
        <v>technology</v>
      </c>
      <c r="T1908" t="str">
        <f t="shared" si="179"/>
        <v>gadgets</v>
      </c>
    </row>
    <row r="1909" spans="1:20" ht="45" x14ac:dyDescent="0.25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s="12">
        <f t="shared" si="174"/>
        <v>41767.587094907409</v>
      </c>
      <c r="L1909" s="12">
        <f t="shared" si="175"/>
        <v>41782.587094907409</v>
      </c>
      <c r="M1909" t="b">
        <v>0</v>
      </c>
      <c r="N1909">
        <v>4</v>
      </c>
      <c r="O1909" t="b">
        <v>0</v>
      </c>
      <c r="P1909" t="s">
        <v>8294</v>
      </c>
      <c r="Q1909" s="5">
        <f t="shared" si="176"/>
        <v>2.8333333333333335E-3</v>
      </c>
      <c r="R1909" s="6">
        <f t="shared" si="177"/>
        <v>21.25</v>
      </c>
      <c r="S1909" t="str">
        <f t="shared" si="178"/>
        <v>technology</v>
      </c>
      <c r="T1909" t="str">
        <f t="shared" si="179"/>
        <v>gadgets</v>
      </c>
    </row>
    <row r="1910" spans="1:20" ht="60" x14ac:dyDescent="0.25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s="12">
        <f t="shared" si="174"/>
        <v>42703.917824074073</v>
      </c>
      <c r="L1910" s="12">
        <f t="shared" si="175"/>
        <v>42733.917824074073</v>
      </c>
      <c r="M1910" t="b">
        <v>0</v>
      </c>
      <c r="N1910">
        <v>4</v>
      </c>
      <c r="O1910" t="b">
        <v>0</v>
      </c>
      <c r="P1910" t="s">
        <v>8294</v>
      </c>
      <c r="Q1910" s="5">
        <f t="shared" si="176"/>
        <v>1.7319999999999999E-2</v>
      </c>
      <c r="R1910" s="6">
        <f t="shared" si="177"/>
        <v>108.25</v>
      </c>
      <c r="S1910" t="str">
        <f t="shared" si="178"/>
        <v>technology</v>
      </c>
      <c r="T1910" t="str">
        <f t="shared" si="179"/>
        <v>gadgets</v>
      </c>
    </row>
    <row r="1911" spans="1:20" ht="60" x14ac:dyDescent="0.25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s="12">
        <f t="shared" si="174"/>
        <v>41905.429155092592</v>
      </c>
      <c r="L1911" s="12">
        <f t="shared" si="175"/>
        <v>41935.429155092592</v>
      </c>
      <c r="M1911" t="b">
        <v>0</v>
      </c>
      <c r="N1911">
        <v>38</v>
      </c>
      <c r="O1911" t="b">
        <v>0</v>
      </c>
      <c r="P1911" t="s">
        <v>8294</v>
      </c>
      <c r="Q1911" s="5">
        <f t="shared" si="176"/>
        <v>0.14111428571428572</v>
      </c>
      <c r="R1911" s="6">
        <f t="shared" si="177"/>
        <v>129.97368421052633</v>
      </c>
      <c r="S1911" t="str">
        <f t="shared" si="178"/>
        <v>technology</v>
      </c>
      <c r="T1911" t="str">
        <f t="shared" si="179"/>
        <v>gadgets</v>
      </c>
    </row>
    <row r="1912" spans="1:20" ht="45" x14ac:dyDescent="0.25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s="12">
        <f t="shared" si="174"/>
        <v>42264.963159722218</v>
      </c>
      <c r="L1912" s="12">
        <f t="shared" si="175"/>
        <v>42308.947916666672</v>
      </c>
      <c r="M1912" t="b">
        <v>0</v>
      </c>
      <c r="N1912">
        <v>285</v>
      </c>
      <c r="O1912" t="b">
        <v>0</v>
      </c>
      <c r="P1912" t="s">
        <v>8294</v>
      </c>
      <c r="Q1912" s="5">
        <f t="shared" si="176"/>
        <v>0.39395294117647056</v>
      </c>
      <c r="R1912" s="6">
        <f t="shared" si="177"/>
        <v>117.49473684210527</v>
      </c>
      <c r="S1912" t="str">
        <f t="shared" si="178"/>
        <v>technology</v>
      </c>
      <c r="T1912" t="str">
        <f t="shared" si="179"/>
        <v>gadgets</v>
      </c>
    </row>
    <row r="1913" spans="1:20" ht="60" x14ac:dyDescent="0.25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s="12">
        <f t="shared" si="174"/>
        <v>41830.033958333333</v>
      </c>
      <c r="L1913" s="12">
        <f t="shared" si="175"/>
        <v>41860.033958333333</v>
      </c>
      <c r="M1913" t="b">
        <v>0</v>
      </c>
      <c r="N1913">
        <v>1</v>
      </c>
      <c r="O1913" t="b">
        <v>0</v>
      </c>
      <c r="P1913" t="s">
        <v>8294</v>
      </c>
      <c r="Q1913" s="5">
        <f t="shared" si="176"/>
        <v>2.3529411764705883E-4</v>
      </c>
      <c r="R1913" s="6">
        <f t="shared" si="177"/>
        <v>10</v>
      </c>
      <c r="S1913" t="str">
        <f t="shared" si="178"/>
        <v>technology</v>
      </c>
      <c r="T1913" t="str">
        <f t="shared" si="179"/>
        <v>gadgets</v>
      </c>
    </row>
    <row r="1914" spans="1:20" ht="45" x14ac:dyDescent="0.25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s="12">
        <f t="shared" si="174"/>
        <v>42129.226388888885</v>
      </c>
      <c r="L1914" s="12">
        <f t="shared" si="175"/>
        <v>42159.226388888885</v>
      </c>
      <c r="M1914" t="b">
        <v>0</v>
      </c>
      <c r="N1914">
        <v>42</v>
      </c>
      <c r="O1914" t="b">
        <v>0</v>
      </c>
      <c r="P1914" t="s">
        <v>8294</v>
      </c>
      <c r="Q1914" s="5">
        <f t="shared" si="176"/>
        <v>0.59299999999999997</v>
      </c>
      <c r="R1914" s="6">
        <f t="shared" si="177"/>
        <v>70.595238095238102</v>
      </c>
      <c r="S1914" t="str">
        <f t="shared" si="178"/>
        <v>technology</v>
      </c>
      <c r="T1914" t="str">
        <f t="shared" si="179"/>
        <v>gadgets</v>
      </c>
    </row>
    <row r="1915" spans="1:20" ht="30" x14ac:dyDescent="0.25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s="12">
        <f t="shared" si="174"/>
        <v>41890.511319444442</v>
      </c>
      <c r="L1915" s="12">
        <f t="shared" si="175"/>
        <v>41920.511319444442</v>
      </c>
      <c r="M1915" t="b">
        <v>0</v>
      </c>
      <c r="N1915">
        <v>26</v>
      </c>
      <c r="O1915" t="b">
        <v>0</v>
      </c>
      <c r="P1915" t="s">
        <v>8294</v>
      </c>
      <c r="Q1915" s="5">
        <f t="shared" si="176"/>
        <v>1.3270833333333334E-2</v>
      </c>
      <c r="R1915" s="6">
        <f t="shared" si="177"/>
        <v>24.5</v>
      </c>
      <c r="S1915" t="str">
        <f t="shared" si="178"/>
        <v>technology</v>
      </c>
      <c r="T1915" t="str">
        <f t="shared" si="179"/>
        <v>gadgets</v>
      </c>
    </row>
    <row r="1916" spans="1:20" ht="60" x14ac:dyDescent="0.25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s="12">
        <f t="shared" si="174"/>
        <v>41929.174456018518</v>
      </c>
      <c r="L1916" s="12">
        <f t="shared" si="175"/>
        <v>41944.165972222225</v>
      </c>
      <c r="M1916" t="b">
        <v>0</v>
      </c>
      <c r="N1916">
        <v>2</v>
      </c>
      <c r="O1916" t="b">
        <v>0</v>
      </c>
      <c r="P1916" t="s">
        <v>8294</v>
      </c>
      <c r="Q1916" s="5">
        <f t="shared" si="176"/>
        <v>9.0090090090090086E-2</v>
      </c>
      <c r="R1916" s="6">
        <f t="shared" si="177"/>
        <v>30</v>
      </c>
      <c r="S1916" t="str">
        <f t="shared" si="178"/>
        <v>technology</v>
      </c>
      <c r="T1916" t="str">
        <f t="shared" si="179"/>
        <v>gadgets</v>
      </c>
    </row>
    <row r="1917" spans="1:20" ht="60" x14ac:dyDescent="0.25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s="12">
        <f t="shared" si="174"/>
        <v>41864.04886574074</v>
      </c>
      <c r="L1917" s="12">
        <f t="shared" si="175"/>
        <v>41884.04886574074</v>
      </c>
      <c r="M1917" t="b">
        <v>0</v>
      </c>
      <c r="N1917">
        <v>4</v>
      </c>
      <c r="O1917" t="b">
        <v>0</v>
      </c>
      <c r="P1917" t="s">
        <v>8294</v>
      </c>
      <c r="Q1917" s="5">
        <f t="shared" si="176"/>
        <v>1.6E-2</v>
      </c>
      <c r="R1917" s="6">
        <f t="shared" si="177"/>
        <v>2</v>
      </c>
      <c r="S1917" t="str">
        <f t="shared" si="178"/>
        <v>technology</v>
      </c>
      <c r="T1917" t="str">
        <f t="shared" si="179"/>
        <v>gadgets</v>
      </c>
    </row>
    <row r="1918" spans="1:20" ht="30" x14ac:dyDescent="0.25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s="12">
        <f t="shared" si="174"/>
        <v>42656.717303240745</v>
      </c>
      <c r="L1918" s="12">
        <f t="shared" si="175"/>
        <v>42681.758969907409</v>
      </c>
      <c r="M1918" t="b">
        <v>0</v>
      </c>
      <c r="N1918">
        <v>6</v>
      </c>
      <c r="O1918" t="b">
        <v>0</v>
      </c>
      <c r="P1918" t="s">
        <v>8294</v>
      </c>
      <c r="Q1918" s="5">
        <f t="shared" si="176"/>
        <v>5.1000000000000004E-3</v>
      </c>
      <c r="R1918" s="6">
        <f t="shared" si="177"/>
        <v>17</v>
      </c>
      <c r="S1918" t="str">
        <f t="shared" si="178"/>
        <v>technology</v>
      </c>
      <c r="T1918" t="str">
        <f t="shared" si="179"/>
        <v>gadgets</v>
      </c>
    </row>
    <row r="1919" spans="1:20" ht="30" x14ac:dyDescent="0.25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s="12">
        <f t="shared" si="174"/>
        <v>42746.270057870366</v>
      </c>
      <c r="L1919" s="12">
        <f t="shared" si="175"/>
        <v>42776.270057870366</v>
      </c>
      <c r="M1919" t="b">
        <v>0</v>
      </c>
      <c r="N1919">
        <v>70</v>
      </c>
      <c r="O1919" t="b">
        <v>0</v>
      </c>
      <c r="P1919" t="s">
        <v>8294</v>
      </c>
      <c r="Q1919" s="5">
        <f t="shared" si="176"/>
        <v>0.52570512820512816</v>
      </c>
      <c r="R1919" s="6">
        <f t="shared" si="177"/>
        <v>2928.9285714285716</v>
      </c>
      <c r="S1919" t="str">
        <f t="shared" si="178"/>
        <v>technology</v>
      </c>
      <c r="T1919" t="str">
        <f t="shared" si="179"/>
        <v>gadgets</v>
      </c>
    </row>
    <row r="1920" spans="1:20" ht="45" x14ac:dyDescent="0.25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s="12">
        <f t="shared" si="174"/>
        <v>41828.789942129632</v>
      </c>
      <c r="L1920" s="12">
        <f t="shared" si="175"/>
        <v>41863.789942129632</v>
      </c>
      <c r="M1920" t="b">
        <v>0</v>
      </c>
      <c r="N1920">
        <v>9</v>
      </c>
      <c r="O1920" t="b">
        <v>0</v>
      </c>
      <c r="P1920" t="s">
        <v>8294</v>
      </c>
      <c r="Q1920" s="5">
        <f t="shared" si="176"/>
        <v>1.04E-2</v>
      </c>
      <c r="R1920" s="6">
        <f t="shared" si="177"/>
        <v>28.888888888888889</v>
      </c>
      <c r="S1920" t="str">
        <f t="shared" si="178"/>
        <v>technology</v>
      </c>
      <c r="T1920" t="str">
        <f t="shared" si="179"/>
        <v>gadgets</v>
      </c>
    </row>
    <row r="1921" spans="1:20" ht="60" x14ac:dyDescent="0.25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s="12">
        <f t="shared" si="174"/>
        <v>42113.875567129624</v>
      </c>
      <c r="L1921" s="12">
        <f t="shared" si="175"/>
        <v>42143.875567129624</v>
      </c>
      <c r="M1921" t="b">
        <v>0</v>
      </c>
      <c r="N1921">
        <v>8</v>
      </c>
      <c r="O1921" t="b">
        <v>0</v>
      </c>
      <c r="P1921" t="s">
        <v>8294</v>
      </c>
      <c r="Q1921" s="5">
        <f t="shared" si="176"/>
        <v>0.47399999999999998</v>
      </c>
      <c r="R1921" s="6">
        <f t="shared" si="177"/>
        <v>29.625</v>
      </c>
      <c r="S1921" t="str">
        <f t="shared" si="178"/>
        <v>technology</v>
      </c>
      <c r="T1921" t="str">
        <f t="shared" si="179"/>
        <v>gadgets</v>
      </c>
    </row>
    <row r="1922" spans="1:20" ht="45" x14ac:dyDescent="0.25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s="12">
        <f t="shared" ref="K1922:K1985" si="180">(((J1922/60)/60)/24)+DATE(1970,1,1)</f>
        <v>42270.875706018516</v>
      </c>
      <c r="L1922" s="12">
        <f t="shared" ref="L1922:L1985" si="181">(((I1922/60)/60)/24)+DATE(1970,1,1)</f>
        <v>42298.958333333328</v>
      </c>
      <c r="M1922" t="b">
        <v>0</v>
      </c>
      <c r="N1922">
        <v>105</v>
      </c>
      <c r="O1922" t="b">
        <v>0</v>
      </c>
      <c r="P1922" t="s">
        <v>8294</v>
      </c>
      <c r="Q1922" s="5">
        <f t="shared" ref="Q1922:Q1985" si="182">E1922/D1922</f>
        <v>0.43030000000000002</v>
      </c>
      <c r="R1922" s="6">
        <f t="shared" ref="R1922:R1985" si="183">E1922/N1922</f>
        <v>40.980952380952381</v>
      </c>
      <c r="S1922" t="str">
        <f t="shared" ref="S1922:S1985" si="184">LEFT(P1922,FIND("/",P1922,1)-1)</f>
        <v>technology</v>
      </c>
      <c r="T1922" t="str">
        <f t="shared" ref="T1922:T1985" si="185">MID(P1922,FIND("/",P1922,1)+1,LEN(P1921))</f>
        <v>gadgets</v>
      </c>
    </row>
    <row r="1923" spans="1:20" ht="30" x14ac:dyDescent="0.25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s="12">
        <f t="shared" si="180"/>
        <v>41074.221562500003</v>
      </c>
      <c r="L1923" s="12">
        <f t="shared" si="181"/>
        <v>41104.221562500003</v>
      </c>
      <c r="M1923" t="b">
        <v>0</v>
      </c>
      <c r="N1923">
        <v>38</v>
      </c>
      <c r="O1923" t="b">
        <v>1</v>
      </c>
      <c r="P1923" t="s">
        <v>8279</v>
      </c>
      <c r="Q1923" s="5">
        <f t="shared" si="182"/>
        <v>1.3680000000000001</v>
      </c>
      <c r="R1923" s="6">
        <f t="shared" si="183"/>
        <v>54</v>
      </c>
      <c r="S1923" t="str">
        <f t="shared" si="184"/>
        <v>music</v>
      </c>
      <c r="T1923" t="str">
        <f t="shared" si="185"/>
        <v>indie rock</v>
      </c>
    </row>
    <row r="1924" spans="1:20" ht="45" x14ac:dyDescent="0.25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s="12">
        <f t="shared" si="180"/>
        <v>41590.255868055552</v>
      </c>
      <c r="L1924" s="12">
        <f t="shared" si="181"/>
        <v>41620.255868055552</v>
      </c>
      <c r="M1924" t="b">
        <v>0</v>
      </c>
      <c r="N1924">
        <v>64</v>
      </c>
      <c r="O1924" t="b">
        <v>1</v>
      </c>
      <c r="P1924" t="s">
        <v>8279</v>
      </c>
      <c r="Q1924" s="5">
        <f t="shared" si="182"/>
        <v>1.1555</v>
      </c>
      <c r="R1924" s="6">
        <f t="shared" si="183"/>
        <v>36.109375</v>
      </c>
      <c r="S1924" t="str">
        <f t="shared" si="184"/>
        <v>music</v>
      </c>
      <c r="T1924" t="str">
        <f t="shared" si="185"/>
        <v>indie rock</v>
      </c>
    </row>
    <row r="1925" spans="1:20" ht="45" x14ac:dyDescent="0.25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s="12">
        <f t="shared" si="180"/>
        <v>40772.848749999997</v>
      </c>
      <c r="L1925" s="12">
        <f t="shared" si="181"/>
        <v>40813.207638888889</v>
      </c>
      <c r="M1925" t="b">
        <v>0</v>
      </c>
      <c r="N1925">
        <v>13</v>
      </c>
      <c r="O1925" t="b">
        <v>1</v>
      </c>
      <c r="P1925" t="s">
        <v>8279</v>
      </c>
      <c r="Q1925" s="5">
        <f t="shared" si="182"/>
        <v>2.4079999999999999</v>
      </c>
      <c r="R1925" s="6">
        <f t="shared" si="183"/>
        <v>23.153846153846153</v>
      </c>
      <c r="S1925" t="str">
        <f t="shared" si="184"/>
        <v>music</v>
      </c>
      <c r="T1925" t="str">
        <f t="shared" si="185"/>
        <v>indie rock</v>
      </c>
    </row>
    <row r="1926" spans="1:20" ht="75" x14ac:dyDescent="0.25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s="12">
        <f t="shared" si="180"/>
        <v>41626.761053240742</v>
      </c>
      <c r="L1926" s="12">
        <f t="shared" si="181"/>
        <v>41654.814583333333</v>
      </c>
      <c r="M1926" t="b">
        <v>0</v>
      </c>
      <c r="N1926">
        <v>33</v>
      </c>
      <c r="O1926" t="b">
        <v>1</v>
      </c>
      <c r="P1926" t="s">
        <v>8279</v>
      </c>
      <c r="Q1926" s="5">
        <f t="shared" si="182"/>
        <v>1.1439999999999999</v>
      </c>
      <c r="R1926" s="6">
        <f t="shared" si="183"/>
        <v>104</v>
      </c>
      <c r="S1926" t="str">
        <f t="shared" si="184"/>
        <v>music</v>
      </c>
      <c r="T1926" t="str">
        <f t="shared" si="185"/>
        <v>indie rock</v>
      </c>
    </row>
    <row r="1927" spans="1:20" ht="45" x14ac:dyDescent="0.25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s="12">
        <f t="shared" si="180"/>
        <v>41535.90148148148</v>
      </c>
      <c r="L1927" s="12">
        <f t="shared" si="181"/>
        <v>41558</v>
      </c>
      <c r="M1927" t="b">
        <v>0</v>
      </c>
      <c r="N1927">
        <v>52</v>
      </c>
      <c r="O1927" t="b">
        <v>1</v>
      </c>
      <c r="P1927" t="s">
        <v>8279</v>
      </c>
      <c r="Q1927" s="5">
        <f t="shared" si="182"/>
        <v>1.1033333333333333</v>
      </c>
      <c r="R1927" s="6">
        <f t="shared" si="183"/>
        <v>31.826923076923077</v>
      </c>
      <c r="S1927" t="str">
        <f t="shared" si="184"/>
        <v>music</v>
      </c>
      <c r="T1927" t="str">
        <f t="shared" si="185"/>
        <v>indie rock</v>
      </c>
    </row>
    <row r="1928" spans="1:20" ht="60" x14ac:dyDescent="0.25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s="12">
        <f t="shared" si="180"/>
        <v>40456.954351851848</v>
      </c>
      <c r="L1928" s="12">
        <f t="shared" si="181"/>
        <v>40484.018055555556</v>
      </c>
      <c r="M1928" t="b">
        <v>0</v>
      </c>
      <c r="N1928">
        <v>107</v>
      </c>
      <c r="O1928" t="b">
        <v>1</v>
      </c>
      <c r="P1928" t="s">
        <v>8279</v>
      </c>
      <c r="Q1928" s="5">
        <f t="shared" si="182"/>
        <v>1.9537933333333333</v>
      </c>
      <c r="R1928" s="6">
        <f t="shared" si="183"/>
        <v>27.3896261682243</v>
      </c>
      <c r="S1928" t="str">
        <f t="shared" si="184"/>
        <v>music</v>
      </c>
      <c r="T1928" t="str">
        <f t="shared" si="185"/>
        <v>indie rock</v>
      </c>
    </row>
    <row r="1929" spans="1:20" x14ac:dyDescent="0.25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s="12">
        <f t="shared" si="180"/>
        <v>40960.861562500002</v>
      </c>
      <c r="L1929" s="12">
        <f t="shared" si="181"/>
        <v>40976.207638888889</v>
      </c>
      <c r="M1929" t="b">
        <v>0</v>
      </c>
      <c r="N1929">
        <v>11</v>
      </c>
      <c r="O1929" t="b">
        <v>1</v>
      </c>
      <c r="P1929" t="s">
        <v>8279</v>
      </c>
      <c r="Q1929" s="5">
        <f t="shared" si="182"/>
        <v>1.0333333333333334</v>
      </c>
      <c r="R1929" s="6">
        <f t="shared" si="183"/>
        <v>56.363636363636367</v>
      </c>
      <c r="S1929" t="str">
        <f t="shared" si="184"/>
        <v>music</v>
      </c>
      <c r="T1929" t="str">
        <f t="shared" si="185"/>
        <v>indie rock</v>
      </c>
    </row>
    <row r="1930" spans="1:20" ht="30" x14ac:dyDescent="0.25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s="12">
        <f t="shared" si="180"/>
        <v>41371.648078703707</v>
      </c>
      <c r="L1930" s="12">
        <f t="shared" si="181"/>
        <v>41401.648078703707</v>
      </c>
      <c r="M1930" t="b">
        <v>0</v>
      </c>
      <c r="N1930">
        <v>34</v>
      </c>
      <c r="O1930" t="b">
        <v>1</v>
      </c>
      <c r="P1930" t="s">
        <v>8279</v>
      </c>
      <c r="Q1930" s="5">
        <f t="shared" si="182"/>
        <v>1.031372549019608</v>
      </c>
      <c r="R1930" s="6">
        <f t="shared" si="183"/>
        <v>77.352941176470594</v>
      </c>
      <c r="S1930" t="str">
        <f t="shared" si="184"/>
        <v>music</v>
      </c>
      <c r="T1930" t="str">
        <f t="shared" si="185"/>
        <v>indie rock</v>
      </c>
    </row>
    <row r="1931" spans="1:20" ht="45" x14ac:dyDescent="0.25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s="12">
        <f t="shared" si="180"/>
        <v>40687.021597222221</v>
      </c>
      <c r="L1931" s="12">
        <f t="shared" si="181"/>
        <v>40729.021597222221</v>
      </c>
      <c r="M1931" t="b">
        <v>0</v>
      </c>
      <c r="N1931">
        <v>75</v>
      </c>
      <c r="O1931" t="b">
        <v>1</v>
      </c>
      <c r="P1931" t="s">
        <v>8279</v>
      </c>
      <c r="Q1931" s="5">
        <f t="shared" si="182"/>
        <v>1.003125</v>
      </c>
      <c r="R1931" s="6">
        <f t="shared" si="183"/>
        <v>42.8</v>
      </c>
      <c r="S1931" t="str">
        <f t="shared" si="184"/>
        <v>music</v>
      </c>
      <c r="T1931" t="str">
        <f t="shared" si="185"/>
        <v>indie rock</v>
      </c>
    </row>
    <row r="1932" spans="1:20" ht="30" x14ac:dyDescent="0.25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s="12">
        <f t="shared" si="180"/>
        <v>41402.558819444443</v>
      </c>
      <c r="L1932" s="12">
        <f t="shared" si="181"/>
        <v>41462.558819444443</v>
      </c>
      <c r="M1932" t="b">
        <v>0</v>
      </c>
      <c r="N1932">
        <v>26</v>
      </c>
      <c r="O1932" t="b">
        <v>1</v>
      </c>
      <c r="P1932" t="s">
        <v>8279</v>
      </c>
      <c r="Q1932" s="5">
        <f t="shared" si="182"/>
        <v>1.27</v>
      </c>
      <c r="R1932" s="6">
        <f t="shared" si="183"/>
        <v>48.846153846153847</v>
      </c>
      <c r="S1932" t="str">
        <f t="shared" si="184"/>
        <v>music</v>
      </c>
      <c r="T1932" t="str">
        <f t="shared" si="185"/>
        <v>indie rock</v>
      </c>
    </row>
    <row r="1933" spans="1:20" ht="45" x14ac:dyDescent="0.25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s="12">
        <f t="shared" si="180"/>
        <v>41037.892465277779</v>
      </c>
      <c r="L1933" s="12">
        <f t="shared" si="181"/>
        <v>41051.145833333336</v>
      </c>
      <c r="M1933" t="b">
        <v>0</v>
      </c>
      <c r="N1933">
        <v>50</v>
      </c>
      <c r="O1933" t="b">
        <v>1</v>
      </c>
      <c r="P1933" t="s">
        <v>8279</v>
      </c>
      <c r="Q1933" s="5">
        <f t="shared" si="182"/>
        <v>1.20601</v>
      </c>
      <c r="R1933" s="6">
        <f t="shared" si="183"/>
        <v>48.240400000000001</v>
      </c>
      <c r="S1933" t="str">
        <f t="shared" si="184"/>
        <v>music</v>
      </c>
      <c r="T1933" t="str">
        <f t="shared" si="185"/>
        <v>indie rock</v>
      </c>
    </row>
    <row r="1934" spans="1:20" ht="60" x14ac:dyDescent="0.25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s="12">
        <f t="shared" si="180"/>
        <v>40911.809872685182</v>
      </c>
      <c r="L1934" s="12">
        <f t="shared" si="181"/>
        <v>40932.809872685182</v>
      </c>
      <c r="M1934" t="b">
        <v>0</v>
      </c>
      <c r="N1934">
        <v>80</v>
      </c>
      <c r="O1934" t="b">
        <v>1</v>
      </c>
      <c r="P1934" t="s">
        <v>8279</v>
      </c>
      <c r="Q1934" s="5">
        <f t="shared" si="182"/>
        <v>1.0699047619047619</v>
      </c>
      <c r="R1934" s="6">
        <f t="shared" si="183"/>
        <v>70.212500000000006</v>
      </c>
      <c r="S1934" t="str">
        <f t="shared" si="184"/>
        <v>music</v>
      </c>
      <c r="T1934" t="str">
        <f t="shared" si="185"/>
        <v>indie rock</v>
      </c>
    </row>
    <row r="1935" spans="1:20" ht="60" x14ac:dyDescent="0.25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s="12">
        <f t="shared" si="180"/>
        <v>41879.130868055552</v>
      </c>
      <c r="L1935" s="12">
        <f t="shared" si="181"/>
        <v>41909.130868055552</v>
      </c>
      <c r="M1935" t="b">
        <v>0</v>
      </c>
      <c r="N1935">
        <v>110</v>
      </c>
      <c r="O1935" t="b">
        <v>1</v>
      </c>
      <c r="P1935" t="s">
        <v>8279</v>
      </c>
      <c r="Q1935" s="5">
        <f t="shared" si="182"/>
        <v>1.7243333333333333</v>
      </c>
      <c r="R1935" s="6">
        <f t="shared" si="183"/>
        <v>94.054545454545448</v>
      </c>
      <c r="S1935" t="str">
        <f t="shared" si="184"/>
        <v>music</v>
      </c>
      <c r="T1935" t="str">
        <f t="shared" si="185"/>
        <v>indie rock</v>
      </c>
    </row>
    <row r="1936" spans="1:20" ht="60" x14ac:dyDescent="0.25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s="12">
        <f t="shared" si="180"/>
        <v>40865.867141203707</v>
      </c>
      <c r="L1936" s="12">
        <f t="shared" si="181"/>
        <v>40902.208333333336</v>
      </c>
      <c r="M1936" t="b">
        <v>0</v>
      </c>
      <c r="N1936">
        <v>77</v>
      </c>
      <c r="O1936" t="b">
        <v>1</v>
      </c>
      <c r="P1936" t="s">
        <v>8279</v>
      </c>
      <c r="Q1936" s="5">
        <f t="shared" si="182"/>
        <v>1.2362</v>
      </c>
      <c r="R1936" s="6">
        <f t="shared" si="183"/>
        <v>80.272727272727266</v>
      </c>
      <c r="S1936" t="str">
        <f t="shared" si="184"/>
        <v>music</v>
      </c>
      <c r="T1936" t="str">
        <f t="shared" si="185"/>
        <v>indie rock</v>
      </c>
    </row>
    <row r="1937" spans="1:20" ht="60" x14ac:dyDescent="0.25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s="12">
        <f t="shared" si="180"/>
        <v>41773.932534722226</v>
      </c>
      <c r="L1937" s="12">
        <f t="shared" si="181"/>
        <v>41811.207638888889</v>
      </c>
      <c r="M1937" t="b">
        <v>0</v>
      </c>
      <c r="N1937">
        <v>50</v>
      </c>
      <c r="O1937" t="b">
        <v>1</v>
      </c>
      <c r="P1937" t="s">
        <v>8279</v>
      </c>
      <c r="Q1937" s="5">
        <f t="shared" si="182"/>
        <v>1.0840000000000001</v>
      </c>
      <c r="R1937" s="6">
        <f t="shared" si="183"/>
        <v>54.2</v>
      </c>
      <c r="S1937" t="str">
        <f t="shared" si="184"/>
        <v>music</v>
      </c>
      <c r="T1937" t="str">
        <f t="shared" si="185"/>
        <v>indie rock</v>
      </c>
    </row>
    <row r="1938" spans="1:20" ht="60" x14ac:dyDescent="0.25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s="12">
        <f t="shared" si="180"/>
        <v>40852.889699074076</v>
      </c>
      <c r="L1938" s="12">
        <f t="shared" si="181"/>
        <v>40883.249305555553</v>
      </c>
      <c r="M1938" t="b">
        <v>0</v>
      </c>
      <c r="N1938">
        <v>145</v>
      </c>
      <c r="O1938" t="b">
        <v>1</v>
      </c>
      <c r="P1938" t="s">
        <v>8279</v>
      </c>
      <c r="Q1938" s="5">
        <f t="shared" si="182"/>
        <v>1.1652013333333333</v>
      </c>
      <c r="R1938" s="6">
        <f t="shared" si="183"/>
        <v>60.26903448275862</v>
      </c>
      <c r="S1938" t="str">
        <f t="shared" si="184"/>
        <v>music</v>
      </c>
      <c r="T1938" t="str">
        <f t="shared" si="185"/>
        <v>indie rock</v>
      </c>
    </row>
    <row r="1939" spans="1:20" ht="45" x14ac:dyDescent="0.25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s="12">
        <f t="shared" si="180"/>
        <v>41059.118993055556</v>
      </c>
      <c r="L1939" s="12">
        <f t="shared" si="181"/>
        <v>41075.165972222225</v>
      </c>
      <c r="M1939" t="b">
        <v>0</v>
      </c>
      <c r="N1939">
        <v>29</v>
      </c>
      <c r="O1939" t="b">
        <v>1</v>
      </c>
      <c r="P1939" t="s">
        <v>8279</v>
      </c>
      <c r="Q1939" s="5">
        <f t="shared" si="182"/>
        <v>1.8724499999999999</v>
      </c>
      <c r="R1939" s="6">
        <f t="shared" si="183"/>
        <v>38.740344827586206</v>
      </c>
      <c r="S1939" t="str">
        <f t="shared" si="184"/>
        <v>music</v>
      </c>
      <c r="T1939" t="str">
        <f t="shared" si="185"/>
        <v>indie rock</v>
      </c>
    </row>
    <row r="1940" spans="1:20" ht="60" x14ac:dyDescent="0.25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s="12">
        <f t="shared" si="180"/>
        <v>41426.259618055556</v>
      </c>
      <c r="L1940" s="12">
        <f t="shared" si="181"/>
        <v>41457.208333333336</v>
      </c>
      <c r="M1940" t="b">
        <v>0</v>
      </c>
      <c r="N1940">
        <v>114</v>
      </c>
      <c r="O1940" t="b">
        <v>1</v>
      </c>
      <c r="P1940" t="s">
        <v>8279</v>
      </c>
      <c r="Q1940" s="5">
        <f t="shared" si="182"/>
        <v>1.1593333333333333</v>
      </c>
      <c r="R1940" s="6">
        <f t="shared" si="183"/>
        <v>152.54385964912279</v>
      </c>
      <c r="S1940" t="str">
        <f t="shared" si="184"/>
        <v>music</v>
      </c>
      <c r="T1940" t="str">
        <f t="shared" si="185"/>
        <v>indie rock</v>
      </c>
    </row>
    <row r="1941" spans="1:20" ht="60" x14ac:dyDescent="0.25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s="12">
        <f t="shared" si="180"/>
        <v>41313.985046296293</v>
      </c>
      <c r="L1941" s="12">
        <f t="shared" si="181"/>
        <v>41343.943379629629</v>
      </c>
      <c r="M1941" t="b">
        <v>0</v>
      </c>
      <c r="N1941">
        <v>96</v>
      </c>
      <c r="O1941" t="b">
        <v>1</v>
      </c>
      <c r="P1941" t="s">
        <v>8279</v>
      </c>
      <c r="Q1941" s="5">
        <f t="shared" si="182"/>
        <v>1.107</v>
      </c>
      <c r="R1941" s="6">
        <f t="shared" si="183"/>
        <v>115.3125</v>
      </c>
      <c r="S1941" t="str">
        <f t="shared" si="184"/>
        <v>music</v>
      </c>
      <c r="T1941" t="str">
        <f t="shared" si="185"/>
        <v>indie rock</v>
      </c>
    </row>
    <row r="1942" spans="1:20" ht="45" x14ac:dyDescent="0.25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s="12">
        <f t="shared" si="180"/>
        <v>40670.507326388892</v>
      </c>
      <c r="L1942" s="12">
        <f t="shared" si="181"/>
        <v>40709.165972222225</v>
      </c>
      <c r="M1942" t="b">
        <v>0</v>
      </c>
      <c r="N1942">
        <v>31</v>
      </c>
      <c r="O1942" t="b">
        <v>1</v>
      </c>
      <c r="P1942" t="s">
        <v>8279</v>
      </c>
      <c r="Q1942" s="5">
        <f t="shared" si="182"/>
        <v>1.7092307692307693</v>
      </c>
      <c r="R1942" s="6">
        <f t="shared" si="183"/>
        <v>35.838709677419352</v>
      </c>
      <c r="S1942" t="str">
        <f t="shared" si="184"/>
        <v>music</v>
      </c>
      <c r="T1942" t="str">
        <f t="shared" si="185"/>
        <v>indie rock</v>
      </c>
    </row>
    <row r="1943" spans="1:20" ht="60" x14ac:dyDescent="0.25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s="12">
        <f t="shared" si="180"/>
        <v>41744.290868055556</v>
      </c>
      <c r="L1943" s="12">
        <f t="shared" si="181"/>
        <v>41774.290868055556</v>
      </c>
      <c r="M1943" t="b">
        <v>1</v>
      </c>
      <c r="N1943">
        <v>4883</v>
      </c>
      <c r="O1943" t="b">
        <v>1</v>
      </c>
      <c r="P1943" t="s">
        <v>8295</v>
      </c>
      <c r="Q1943" s="5">
        <f t="shared" si="182"/>
        <v>1.2611835600000001</v>
      </c>
      <c r="R1943" s="6">
        <f t="shared" si="183"/>
        <v>64.570118779438872</v>
      </c>
      <c r="S1943" t="str">
        <f t="shared" si="184"/>
        <v>technology</v>
      </c>
      <c r="T1943" t="str">
        <f t="shared" si="185"/>
        <v>hardware</v>
      </c>
    </row>
    <row r="1944" spans="1:20" ht="60" x14ac:dyDescent="0.25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s="12">
        <f t="shared" si="180"/>
        <v>40638.828009259261</v>
      </c>
      <c r="L1944" s="12">
        <f t="shared" si="181"/>
        <v>40728.828009259261</v>
      </c>
      <c r="M1944" t="b">
        <v>1</v>
      </c>
      <c r="N1944">
        <v>95</v>
      </c>
      <c r="O1944" t="b">
        <v>1</v>
      </c>
      <c r="P1944" t="s">
        <v>8295</v>
      </c>
      <c r="Q1944" s="5">
        <f t="shared" si="182"/>
        <v>1.3844033333333334</v>
      </c>
      <c r="R1944" s="6">
        <f t="shared" si="183"/>
        <v>87.436000000000007</v>
      </c>
      <c r="S1944" t="str">
        <f t="shared" si="184"/>
        <v>technology</v>
      </c>
      <c r="T1944" t="str">
        <f t="shared" si="185"/>
        <v>hardware</v>
      </c>
    </row>
    <row r="1945" spans="1:20" ht="45" x14ac:dyDescent="0.25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s="12">
        <f t="shared" si="180"/>
        <v>42548.269861111112</v>
      </c>
      <c r="L1945" s="12">
        <f t="shared" si="181"/>
        <v>42593.269861111112</v>
      </c>
      <c r="M1945" t="b">
        <v>1</v>
      </c>
      <c r="N1945">
        <v>2478</v>
      </c>
      <c r="O1945" t="b">
        <v>1</v>
      </c>
      <c r="P1945" t="s">
        <v>8295</v>
      </c>
      <c r="Q1945" s="5">
        <f t="shared" si="182"/>
        <v>17.052499999999998</v>
      </c>
      <c r="R1945" s="6">
        <f t="shared" si="183"/>
        <v>68.815577078288939</v>
      </c>
      <c r="S1945" t="str">
        <f t="shared" si="184"/>
        <v>technology</v>
      </c>
      <c r="T1945" t="str">
        <f t="shared" si="185"/>
        <v>hardware</v>
      </c>
    </row>
    <row r="1946" spans="1:20" ht="60" x14ac:dyDescent="0.25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s="12">
        <f t="shared" si="180"/>
        <v>41730.584374999999</v>
      </c>
      <c r="L1946" s="12">
        <f t="shared" si="181"/>
        <v>41760.584374999999</v>
      </c>
      <c r="M1946" t="b">
        <v>1</v>
      </c>
      <c r="N1946">
        <v>1789</v>
      </c>
      <c r="O1946" t="b">
        <v>1</v>
      </c>
      <c r="P1946" t="s">
        <v>8295</v>
      </c>
      <c r="Q1946" s="5">
        <f t="shared" si="182"/>
        <v>7.8805550000000002</v>
      </c>
      <c r="R1946" s="6">
        <f t="shared" si="183"/>
        <v>176.200223588597</v>
      </c>
      <c r="S1946" t="str">
        <f t="shared" si="184"/>
        <v>technology</v>
      </c>
      <c r="T1946" t="str">
        <f t="shared" si="185"/>
        <v>hardware</v>
      </c>
    </row>
    <row r="1947" spans="1:20" ht="45" x14ac:dyDescent="0.25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s="12">
        <f t="shared" si="180"/>
        <v>42157.251828703709</v>
      </c>
      <c r="L1947" s="12">
        <f t="shared" si="181"/>
        <v>42197.251828703709</v>
      </c>
      <c r="M1947" t="b">
        <v>1</v>
      </c>
      <c r="N1947">
        <v>680</v>
      </c>
      <c r="O1947" t="b">
        <v>1</v>
      </c>
      <c r="P1947" t="s">
        <v>8295</v>
      </c>
      <c r="Q1947" s="5">
        <f t="shared" si="182"/>
        <v>3.4801799999999998</v>
      </c>
      <c r="R1947" s="6">
        <f t="shared" si="183"/>
        <v>511.79117647058825</v>
      </c>
      <c r="S1947" t="str">
        <f t="shared" si="184"/>
        <v>technology</v>
      </c>
      <c r="T1947" t="str">
        <f t="shared" si="185"/>
        <v>hardware</v>
      </c>
    </row>
    <row r="1948" spans="1:20" ht="60" x14ac:dyDescent="0.25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s="12">
        <f t="shared" si="180"/>
        <v>41689.150011574071</v>
      </c>
      <c r="L1948" s="12">
        <f t="shared" si="181"/>
        <v>41749.108344907407</v>
      </c>
      <c r="M1948" t="b">
        <v>1</v>
      </c>
      <c r="N1948">
        <v>70</v>
      </c>
      <c r="O1948" t="b">
        <v>1</v>
      </c>
      <c r="P1948" t="s">
        <v>8295</v>
      </c>
      <c r="Q1948" s="5">
        <f t="shared" si="182"/>
        <v>1.4974666666666667</v>
      </c>
      <c r="R1948" s="6">
        <f t="shared" si="183"/>
        <v>160.44285714285715</v>
      </c>
      <c r="S1948" t="str">
        <f t="shared" si="184"/>
        <v>technology</v>
      </c>
      <c r="T1948" t="str">
        <f t="shared" si="185"/>
        <v>hardware</v>
      </c>
    </row>
    <row r="1949" spans="1:20" ht="60" x14ac:dyDescent="0.25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s="12">
        <f t="shared" si="180"/>
        <v>40102.918055555558</v>
      </c>
      <c r="L1949" s="12">
        <f t="shared" si="181"/>
        <v>40140.249305555553</v>
      </c>
      <c r="M1949" t="b">
        <v>1</v>
      </c>
      <c r="N1949">
        <v>23</v>
      </c>
      <c r="O1949" t="b">
        <v>1</v>
      </c>
      <c r="P1949" t="s">
        <v>8295</v>
      </c>
      <c r="Q1949" s="5">
        <f t="shared" si="182"/>
        <v>1.0063375000000001</v>
      </c>
      <c r="R1949" s="6">
        <f t="shared" si="183"/>
        <v>35.003043478260871</v>
      </c>
      <c r="S1949" t="str">
        <f t="shared" si="184"/>
        <v>technology</v>
      </c>
      <c r="T1949" t="str">
        <f t="shared" si="185"/>
        <v>hardware</v>
      </c>
    </row>
    <row r="1950" spans="1:20" ht="30" x14ac:dyDescent="0.25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s="12">
        <f t="shared" si="180"/>
        <v>42473.604270833333</v>
      </c>
      <c r="L1950" s="12">
        <f t="shared" si="181"/>
        <v>42527.709722222222</v>
      </c>
      <c r="M1950" t="b">
        <v>1</v>
      </c>
      <c r="N1950">
        <v>4245</v>
      </c>
      <c r="O1950" t="b">
        <v>1</v>
      </c>
      <c r="P1950" t="s">
        <v>8295</v>
      </c>
      <c r="Q1950" s="5">
        <f t="shared" si="182"/>
        <v>8.0021100000000001</v>
      </c>
      <c r="R1950" s="6">
        <f t="shared" si="183"/>
        <v>188.50671378091872</v>
      </c>
      <c r="S1950" t="str">
        <f t="shared" si="184"/>
        <v>technology</v>
      </c>
      <c r="T1950" t="str">
        <f t="shared" si="185"/>
        <v>hardware</v>
      </c>
    </row>
    <row r="1951" spans="1:20" ht="45" x14ac:dyDescent="0.25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s="12">
        <f t="shared" si="180"/>
        <v>41800.423043981478</v>
      </c>
      <c r="L1951" s="12">
        <f t="shared" si="181"/>
        <v>41830.423043981478</v>
      </c>
      <c r="M1951" t="b">
        <v>1</v>
      </c>
      <c r="N1951">
        <v>943</v>
      </c>
      <c r="O1951" t="b">
        <v>1</v>
      </c>
      <c r="P1951" t="s">
        <v>8295</v>
      </c>
      <c r="Q1951" s="5">
        <f t="shared" si="182"/>
        <v>1.0600260000000001</v>
      </c>
      <c r="R1951" s="6">
        <f t="shared" si="183"/>
        <v>56.204984093319197</v>
      </c>
      <c r="S1951" t="str">
        <f t="shared" si="184"/>
        <v>technology</v>
      </c>
      <c r="T1951" t="str">
        <f t="shared" si="185"/>
        <v>hardware</v>
      </c>
    </row>
    <row r="1952" spans="1:20" ht="45" x14ac:dyDescent="0.25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s="12">
        <f t="shared" si="180"/>
        <v>40624.181400462963</v>
      </c>
      <c r="L1952" s="12">
        <f t="shared" si="181"/>
        <v>40655.181400462963</v>
      </c>
      <c r="M1952" t="b">
        <v>1</v>
      </c>
      <c r="N1952">
        <v>1876</v>
      </c>
      <c r="O1952" t="b">
        <v>1</v>
      </c>
      <c r="P1952" t="s">
        <v>8295</v>
      </c>
      <c r="Q1952" s="5">
        <f t="shared" si="182"/>
        <v>2.0051866666666669</v>
      </c>
      <c r="R1952" s="6">
        <f t="shared" si="183"/>
        <v>51.3054157782516</v>
      </c>
      <c r="S1952" t="str">
        <f t="shared" si="184"/>
        <v>technology</v>
      </c>
      <c r="T1952" t="str">
        <f t="shared" si="185"/>
        <v>hardware</v>
      </c>
    </row>
    <row r="1953" spans="1:20" ht="60" x14ac:dyDescent="0.25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s="12">
        <f t="shared" si="180"/>
        <v>42651.420567129629</v>
      </c>
      <c r="L1953" s="12">
        <f t="shared" si="181"/>
        <v>42681.462233796294</v>
      </c>
      <c r="M1953" t="b">
        <v>1</v>
      </c>
      <c r="N1953">
        <v>834</v>
      </c>
      <c r="O1953" t="b">
        <v>1</v>
      </c>
      <c r="P1953" t="s">
        <v>8295</v>
      </c>
      <c r="Q1953" s="5">
        <f t="shared" si="182"/>
        <v>2.1244399999999999</v>
      </c>
      <c r="R1953" s="6">
        <f t="shared" si="183"/>
        <v>127.36450839328538</v>
      </c>
      <c r="S1953" t="str">
        <f t="shared" si="184"/>
        <v>technology</v>
      </c>
      <c r="T1953" t="str">
        <f t="shared" si="185"/>
        <v>hardware</v>
      </c>
    </row>
    <row r="1954" spans="1:20" ht="60" x14ac:dyDescent="0.25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s="12">
        <f t="shared" si="180"/>
        <v>41526.60665509259</v>
      </c>
      <c r="L1954" s="12">
        <f t="shared" si="181"/>
        <v>41563.60665509259</v>
      </c>
      <c r="M1954" t="b">
        <v>1</v>
      </c>
      <c r="N1954">
        <v>682</v>
      </c>
      <c r="O1954" t="b">
        <v>1</v>
      </c>
      <c r="P1954" t="s">
        <v>8295</v>
      </c>
      <c r="Q1954" s="5">
        <f t="shared" si="182"/>
        <v>1.9847237142857144</v>
      </c>
      <c r="R1954" s="6">
        <f t="shared" si="183"/>
        <v>101.85532258064516</v>
      </c>
      <c r="S1954" t="str">
        <f t="shared" si="184"/>
        <v>technology</v>
      </c>
      <c r="T1954" t="str">
        <f t="shared" si="185"/>
        <v>hardware</v>
      </c>
    </row>
    <row r="1955" spans="1:20" ht="45" x14ac:dyDescent="0.25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s="12">
        <f t="shared" si="180"/>
        <v>40941.199826388889</v>
      </c>
      <c r="L1955" s="12">
        <f t="shared" si="181"/>
        <v>40970.125</v>
      </c>
      <c r="M1955" t="b">
        <v>1</v>
      </c>
      <c r="N1955">
        <v>147</v>
      </c>
      <c r="O1955" t="b">
        <v>1</v>
      </c>
      <c r="P1955" t="s">
        <v>8295</v>
      </c>
      <c r="Q1955" s="5">
        <f t="shared" si="182"/>
        <v>2.2594666666666665</v>
      </c>
      <c r="R1955" s="6">
        <f t="shared" si="183"/>
        <v>230.55782312925169</v>
      </c>
      <c r="S1955" t="str">
        <f t="shared" si="184"/>
        <v>technology</v>
      </c>
      <c r="T1955" t="str">
        <f t="shared" si="185"/>
        <v>hardware</v>
      </c>
    </row>
    <row r="1956" spans="1:20" ht="30" x14ac:dyDescent="0.25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s="12">
        <f t="shared" si="180"/>
        <v>42394.580740740741</v>
      </c>
      <c r="L1956" s="12">
        <f t="shared" si="181"/>
        <v>42441.208333333328</v>
      </c>
      <c r="M1956" t="b">
        <v>1</v>
      </c>
      <c r="N1956">
        <v>415</v>
      </c>
      <c r="O1956" t="b">
        <v>1</v>
      </c>
      <c r="P1956" t="s">
        <v>8295</v>
      </c>
      <c r="Q1956" s="5">
        <f t="shared" si="182"/>
        <v>6.9894800000000004</v>
      </c>
      <c r="R1956" s="6">
        <f t="shared" si="183"/>
        <v>842.10602409638557</v>
      </c>
      <c r="S1956" t="str">
        <f t="shared" si="184"/>
        <v>technology</v>
      </c>
      <c r="T1956" t="str">
        <f t="shared" si="185"/>
        <v>hardware</v>
      </c>
    </row>
    <row r="1957" spans="1:20" ht="60" x14ac:dyDescent="0.25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s="12">
        <f t="shared" si="180"/>
        <v>41020.271770833337</v>
      </c>
      <c r="L1957" s="12">
        <f t="shared" si="181"/>
        <v>41052.791666666664</v>
      </c>
      <c r="M1957" t="b">
        <v>1</v>
      </c>
      <c r="N1957">
        <v>290</v>
      </c>
      <c r="O1957" t="b">
        <v>1</v>
      </c>
      <c r="P1957" t="s">
        <v>8295</v>
      </c>
      <c r="Q1957" s="5">
        <f t="shared" si="182"/>
        <v>3.9859528571428569</v>
      </c>
      <c r="R1957" s="6">
        <f t="shared" si="183"/>
        <v>577.27593103448271</v>
      </c>
      <c r="S1957" t="str">
        <f t="shared" si="184"/>
        <v>technology</v>
      </c>
      <c r="T1957" t="str">
        <f t="shared" si="185"/>
        <v>hardware</v>
      </c>
    </row>
    <row r="1958" spans="1:20" ht="60" x14ac:dyDescent="0.25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s="12">
        <f t="shared" si="180"/>
        <v>42067.923668981486</v>
      </c>
      <c r="L1958" s="12">
        <f t="shared" si="181"/>
        <v>42112.882002314815</v>
      </c>
      <c r="M1958" t="b">
        <v>1</v>
      </c>
      <c r="N1958">
        <v>365</v>
      </c>
      <c r="O1958" t="b">
        <v>1</v>
      </c>
      <c r="P1958" t="s">
        <v>8295</v>
      </c>
      <c r="Q1958" s="5">
        <f t="shared" si="182"/>
        <v>2.9403333333333332</v>
      </c>
      <c r="R1958" s="6">
        <f t="shared" si="183"/>
        <v>483.34246575342468</v>
      </c>
      <c r="S1958" t="str">
        <f t="shared" si="184"/>
        <v>technology</v>
      </c>
      <c r="T1958" t="str">
        <f t="shared" si="185"/>
        <v>hardware</v>
      </c>
    </row>
    <row r="1959" spans="1:20" ht="30" x14ac:dyDescent="0.25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s="12">
        <f t="shared" si="180"/>
        <v>41179.098530092589</v>
      </c>
      <c r="L1959" s="12">
        <f t="shared" si="181"/>
        <v>41209.098530092589</v>
      </c>
      <c r="M1959" t="b">
        <v>1</v>
      </c>
      <c r="N1959">
        <v>660</v>
      </c>
      <c r="O1959" t="b">
        <v>1</v>
      </c>
      <c r="P1959" t="s">
        <v>8295</v>
      </c>
      <c r="Q1959" s="5">
        <f t="shared" si="182"/>
        <v>1.6750470000000002</v>
      </c>
      <c r="R1959" s="6">
        <f t="shared" si="183"/>
        <v>76.138500000000008</v>
      </c>
      <c r="S1959" t="str">
        <f t="shared" si="184"/>
        <v>technology</v>
      </c>
      <c r="T1959" t="str">
        <f t="shared" si="185"/>
        <v>hardware</v>
      </c>
    </row>
    <row r="1960" spans="1:20" ht="60" x14ac:dyDescent="0.25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s="12">
        <f t="shared" si="180"/>
        <v>41326.987974537034</v>
      </c>
      <c r="L1960" s="12">
        <f t="shared" si="181"/>
        <v>41356.94630787037</v>
      </c>
      <c r="M1960" t="b">
        <v>1</v>
      </c>
      <c r="N1960">
        <v>1356</v>
      </c>
      <c r="O1960" t="b">
        <v>1</v>
      </c>
      <c r="P1960" t="s">
        <v>8295</v>
      </c>
      <c r="Q1960" s="5">
        <f t="shared" si="182"/>
        <v>14.355717142857143</v>
      </c>
      <c r="R1960" s="6">
        <f t="shared" si="183"/>
        <v>74.107684365781708</v>
      </c>
      <c r="S1960" t="str">
        <f t="shared" si="184"/>
        <v>technology</v>
      </c>
      <c r="T1960" t="str">
        <f t="shared" si="185"/>
        <v>hardware</v>
      </c>
    </row>
    <row r="1961" spans="1:20" ht="60" x14ac:dyDescent="0.25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s="12">
        <f t="shared" si="180"/>
        <v>41871.845601851855</v>
      </c>
      <c r="L1961" s="12">
        <f t="shared" si="181"/>
        <v>41913</v>
      </c>
      <c r="M1961" t="b">
        <v>1</v>
      </c>
      <c r="N1961">
        <v>424</v>
      </c>
      <c r="O1961" t="b">
        <v>1</v>
      </c>
      <c r="P1961" t="s">
        <v>8295</v>
      </c>
      <c r="Q1961" s="5">
        <f t="shared" si="182"/>
        <v>1.5673440000000001</v>
      </c>
      <c r="R1961" s="6">
        <f t="shared" si="183"/>
        <v>36.965660377358489</v>
      </c>
      <c r="S1961" t="str">
        <f t="shared" si="184"/>
        <v>technology</v>
      </c>
      <c r="T1961" t="str">
        <f t="shared" si="185"/>
        <v>hardware</v>
      </c>
    </row>
    <row r="1962" spans="1:20" ht="60" x14ac:dyDescent="0.25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s="12">
        <f t="shared" si="180"/>
        <v>41964.362743055557</v>
      </c>
      <c r="L1962" s="12">
        <f t="shared" si="181"/>
        <v>41994.362743055557</v>
      </c>
      <c r="M1962" t="b">
        <v>1</v>
      </c>
      <c r="N1962">
        <v>33</v>
      </c>
      <c r="O1962" t="b">
        <v>1</v>
      </c>
      <c r="P1962" t="s">
        <v>8295</v>
      </c>
      <c r="Q1962" s="5">
        <f t="shared" si="182"/>
        <v>1.1790285714285715</v>
      </c>
      <c r="R1962" s="6">
        <f t="shared" si="183"/>
        <v>2500.969696969697</v>
      </c>
      <c r="S1962" t="str">
        <f t="shared" si="184"/>
        <v>technology</v>
      </c>
      <c r="T1962" t="str">
        <f t="shared" si="185"/>
        <v>hardware</v>
      </c>
    </row>
    <row r="1963" spans="1:20" ht="45" x14ac:dyDescent="0.25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s="12">
        <f t="shared" si="180"/>
        <v>41148.194641203707</v>
      </c>
      <c r="L1963" s="12">
        <f t="shared" si="181"/>
        <v>41188.165972222225</v>
      </c>
      <c r="M1963" t="b">
        <v>1</v>
      </c>
      <c r="N1963">
        <v>1633</v>
      </c>
      <c r="O1963" t="b">
        <v>1</v>
      </c>
      <c r="P1963" t="s">
        <v>8295</v>
      </c>
      <c r="Q1963" s="5">
        <f t="shared" si="182"/>
        <v>11.053811999999999</v>
      </c>
      <c r="R1963" s="6">
        <f t="shared" si="183"/>
        <v>67.690214329454989</v>
      </c>
      <c r="S1963" t="str">
        <f t="shared" si="184"/>
        <v>technology</v>
      </c>
      <c r="T1963" t="str">
        <f t="shared" si="185"/>
        <v>hardware</v>
      </c>
    </row>
    <row r="1964" spans="1:20" ht="60" x14ac:dyDescent="0.25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s="12">
        <f t="shared" si="180"/>
        <v>41742.780509259261</v>
      </c>
      <c r="L1964" s="12">
        <f t="shared" si="181"/>
        <v>41772.780509259261</v>
      </c>
      <c r="M1964" t="b">
        <v>1</v>
      </c>
      <c r="N1964">
        <v>306</v>
      </c>
      <c r="O1964" t="b">
        <v>1</v>
      </c>
      <c r="P1964" t="s">
        <v>8295</v>
      </c>
      <c r="Q1964" s="5">
        <f t="shared" si="182"/>
        <v>1.9292499999999999</v>
      </c>
      <c r="R1964" s="6">
        <f t="shared" si="183"/>
        <v>63.04738562091503</v>
      </c>
      <c r="S1964" t="str">
        <f t="shared" si="184"/>
        <v>technology</v>
      </c>
      <c r="T1964" t="str">
        <f t="shared" si="185"/>
        <v>hardware</v>
      </c>
    </row>
    <row r="1965" spans="1:20" ht="60" x14ac:dyDescent="0.25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s="12">
        <f t="shared" si="180"/>
        <v>41863.429791666669</v>
      </c>
      <c r="L1965" s="12">
        <f t="shared" si="181"/>
        <v>41898.429791666669</v>
      </c>
      <c r="M1965" t="b">
        <v>1</v>
      </c>
      <c r="N1965">
        <v>205</v>
      </c>
      <c r="O1965" t="b">
        <v>1</v>
      </c>
      <c r="P1965" t="s">
        <v>8295</v>
      </c>
      <c r="Q1965" s="5">
        <f t="shared" si="182"/>
        <v>1.268842105263158</v>
      </c>
      <c r="R1965" s="6">
        <f t="shared" si="183"/>
        <v>117.6</v>
      </c>
      <c r="S1965" t="str">
        <f t="shared" si="184"/>
        <v>technology</v>
      </c>
      <c r="T1965" t="str">
        <f t="shared" si="185"/>
        <v>hardware</v>
      </c>
    </row>
    <row r="1966" spans="1:20" ht="45" x14ac:dyDescent="0.25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s="12">
        <f t="shared" si="180"/>
        <v>42452.272824074069</v>
      </c>
      <c r="L1966" s="12">
        <f t="shared" si="181"/>
        <v>42482.272824074069</v>
      </c>
      <c r="M1966" t="b">
        <v>1</v>
      </c>
      <c r="N1966">
        <v>1281</v>
      </c>
      <c r="O1966" t="b">
        <v>1</v>
      </c>
      <c r="P1966" t="s">
        <v>8295</v>
      </c>
      <c r="Q1966" s="5">
        <f t="shared" si="182"/>
        <v>2.5957748878923765</v>
      </c>
      <c r="R1966" s="6">
        <f t="shared" si="183"/>
        <v>180.75185011709601</v>
      </c>
      <c r="S1966" t="str">
        <f t="shared" si="184"/>
        <v>technology</v>
      </c>
      <c r="T1966" t="str">
        <f t="shared" si="185"/>
        <v>hardware</v>
      </c>
    </row>
    <row r="1967" spans="1:20" ht="45" x14ac:dyDescent="0.25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s="12">
        <f t="shared" si="180"/>
        <v>40898.089236111111</v>
      </c>
      <c r="L1967" s="12">
        <f t="shared" si="181"/>
        <v>40920.041666666664</v>
      </c>
      <c r="M1967" t="b">
        <v>1</v>
      </c>
      <c r="N1967">
        <v>103</v>
      </c>
      <c r="O1967" t="b">
        <v>1</v>
      </c>
      <c r="P1967" t="s">
        <v>8295</v>
      </c>
      <c r="Q1967" s="5">
        <f t="shared" si="182"/>
        <v>2.6227999999999998</v>
      </c>
      <c r="R1967" s="6">
        <f t="shared" si="183"/>
        <v>127.32038834951456</v>
      </c>
      <c r="S1967" t="str">
        <f t="shared" si="184"/>
        <v>technology</v>
      </c>
      <c r="T1967" t="str">
        <f t="shared" si="185"/>
        <v>hardware</v>
      </c>
    </row>
    <row r="1968" spans="1:20" ht="60" x14ac:dyDescent="0.25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s="12">
        <f t="shared" si="180"/>
        <v>41835.540486111109</v>
      </c>
      <c r="L1968" s="12">
        <f t="shared" si="181"/>
        <v>41865.540486111109</v>
      </c>
      <c r="M1968" t="b">
        <v>1</v>
      </c>
      <c r="N1968">
        <v>1513</v>
      </c>
      <c r="O1968" t="b">
        <v>1</v>
      </c>
      <c r="P1968" t="s">
        <v>8295</v>
      </c>
      <c r="Q1968" s="5">
        <f t="shared" si="182"/>
        <v>2.0674309000000002</v>
      </c>
      <c r="R1968" s="6">
        <f t="shared" si="183"/>
        <v>136.6444745538665</v>
      </c>
      <c r="S1968" t="str">
        <f t="shared" si="184"/>
        <v>technology</v>
      </c>
      <c r="T1968" t="str">
        <f t="shared" si="185"/>
        <v>hardware</v>
      </c>
    </row>
    <row r="1969" spans="1:20" ht="60" x14ac:dyDescent="0.25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s="12">
        <f t="shared" si="180"/>
        <v>41730.663530092592</v>
      </c>
      <c r="L1969" s="12">
        <f t="shared" si="181"/>
        <v>41760.663530092592</v>
      </c>
      <c r="M1969" t="b">
        <v>1</v>
      </c>
      <c r="N1969">
        <v>405</v>
      </c>
      <c r="O1969" t="b">
        <v>1</v>
      </c>
      <c r="P1969" t="s">
        <v>8295</v>
      </c>
      <c r="Q1969" s="5">
        <f t="shared" si="182"/>
        <v>3.7012999999999998</v>
      </c>
      <c r="R1969" s="6">
        <f t="shared" si="183"/>
        <v>182.78024691358024</v>
      </c>
      <c r="S1969" t="str">
        <f t="shared" si="184"/>
        <v>technology</v>
      </c>
      <c r="T1969" t="str">
        <f t="shared" si="185"/>
        <v>hardware</v>
      </c>
    </row>
    <row r="1970" spans="1:20" ht="30" x14ac:dyDescent="0.25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s="12">
        <f t="shared" si="180"/>
        <v>42676.586979166663</v>
      </c>
      <c r="L1970" s="12">
        <f t="shared" si="181"/>
        <v>42707.628645833334</v>
      </c>
      <c r="M1970" t="b">
        <v>1</v>
      </c>
      <c r="N1970">
        <v>510</v>
      </c>
      <c r="O1970" t="b">
        <v>1</v>
      </c>
      <c r="P1970" t="s">
        <v>8295</v>
      </c>
      <c r="Q1970" s="5">
        <f t="shared" si="182"/>
        <v>2.8496600000000001</v>
      </c>
      <c r="R1970" s="6">
        <f t="shared" si="183"/>
        <v>279.37843137254902</v>
      </c>
      <c r="S1970" t="str">
        <f t="shared" si="184"/>
        <v>technology</v>
      </c>
      <c r="T1970" t="str">
        <f t="shared" si="185"/>
        <v>hardware</v>
      </c>
    </row>
    <row r="1971" spans="1:20" ht="60" x14ac:dyDescent="0.25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s="12">
        <f t="shared" si="180"/>
        <v>42557.792453703703</v>
      </c>
      <c r="L1971" s="12">
        <f t="shared" si="181"/>
        <v>42587.792453703703</v>
      </c>
      <c r="M1971" t="b">
        <v>1</v>
      </c>
      <c r="N1971">
        <v>1887</v>
      </c>
      <c r="O1971" t="b">
        <v>1</v>
      </c>
      <c r="P1971" t="s">
        <v>8295</v>
      </c>
      <c r="Q1971" s="5">
        <f t="shared" si="182"/>
        <v>5.7907999999999999</v>
      </c>
      <c r="R1971" s="6">
        <f t="shared" si="183"/>
        <v>61.375728669846318</v>
      </c>
      <c r="S1971" t="str">
        <f t="shared" si="184"/>
        <v>technology</v>
      </c>
      <c r="T1971" t="str">
        <f t="shared" si="185"/>
        <v>hardware</v>
      </c>
    </row>
    <row r="1972" spans="1:20" ht="45" x14ac:dyDescent="0.25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s="12">
        <f t="shared" si="180"/>
        <v>41324.193298611113</v>
      </c>
      <c r="L1972" s="12">
        <f t="shared" si="181"/>
        <v>41384.151631944449</v>
      </c>
      <c r="M1972" t="b">
        <v>1</v>
      </c>
      <c r="N1972">
        <v>701</v>
      </c>
      <c r="O1972" t="b">
        <v>1</v>
      </c>
      <c r="P1972" t="s">
        <v>8295</v>
      </c>
      <c r="Q1972" s="5">
        <f t="shared" si="182"/>
        <v>11.318</v>
      </c>
      <c r="R1972" s="6">
        <f t="shared" si="183"/>
        <v>80.727532097004286</v>
      </c>
      <c r="S1972" t="str">
        <f t="shared" si="184"/>
        <v>technology</v>
      </c>
      <c r="T1972" t="str">
        <f t="shared" si="185"/>
        <v>hardware</v>
      </c>
    </row>
    <row r="1973" spans="1:20" ht="60" x14ac:dyDescent="0.25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s="12">
        <f t="shared" si="180"/>
        <v>41561.500706018516</v>
      </c>
      <c r="L1973" s="12">
        <f t="shared" si="181"/>
        <v>41593.166666666664</v>
      </c>
      <c r="M1973" t="b">
        <v>1</v>
      </c>
      <c r="N1973">
        <v>3863</v>
      </c>
      <c r="O1973" t="b">
        <v>1</v>
      </c>
      <c r="P1973" t="s">
        <v>8295</v>
      </c>
      <c r="Q1973" s="5">
        <f t="shared" si="182"/>
        <v>2.6302771750000002</v>
      </c>
      <c r="R1973" s="6">
        <f t="shared" si="183"/>
        <v>272.35590732591254</v>
      </c>
      <c r="S1973" t="str">
        <f t="shared" si="184"/>
        <v>technology</v>
      </c>
      <c r="T1973" t="str">
        <f t="shared" si="185"/>
        <v>hardware</v>
      </c>
    </row>
    <row r="1974" spans="1:20" ht="60" x14ac:dyDescent="0.25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s="12">
        <f t="shared" si="180"/>
        <v>41201.012083333335</v>
      </c>
      <c r="L1974" s="12">
        <f t="shared" si="181"/>
        <v>41231.053749999999</v>
      </c>
      <c r="M1974" t="b">
        <v>1</v>
      </c>
      <c r="N1974">
        <v>238</v>
      </c>
      <c r="O1974" t="b">
        <v>1</v>
      </c>
      <c r="P1974" t="s">
        <v>8295</v>
      </c>
      <c r="Q1974" s="5">
        <f t="shared" si="182"/>
        <v>6.7447999999999997</v>
      </c>
      <c r="R1974" s="6">
        <f t="shared" si="183"/>
        <v>70.848739495798313</v>
      </c>
      <c r="S1974" t="str">
        <f t="shared" si="184"/>
        <v>technology</v>
      </c>
      <c r="T1974" t="str">
        <f t="shared" si="185"/>
        <v>hardware</v>
      </c>
    </row>
    <row r="1975" spans="1:20" ht="60" x14ac:dyDescent="0.25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s="12">
        <f t="shared" si="180"/>
        <v>42549.722962962958</v>
      </c>
      <c r="L1975" s="12">
        <f t="shared" si="181"/>
        <v>42588.291666666672</v>
      </c>
      <c r="M1975" t="b">
        <v>1</v>
      </c>
      <c r="N1975">
        <v>2051</v>
      </c>
      <c r="O1975" t="b">
        <v>1</v>
      </c>
      <c r="P1975" t="s">
        <v>8295</v>
      </c>
      <c r="Q1975" s="5">
        <f t="shared" si="182"/>
        <v>2.5683081313131315</v>
      </c>
      <c r="R1975" s="6">
        <f t="shared" si="183"/>
        <v>247.94003412969283</v>
      </c>
      <c r="S1975" t="str">
        <f t="shared" si="184"/>
        <v>technology</v>
      </c>
      <c r="T1975" t="str">
        <f t="shared" si="185"/>
        <v>hardware</v>
      </c>
    </row>
    <row r="1976" spans="1:20" ht="60" x14ac:dyDescent="0.25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s="12">
        <f t="shared" si="180"/>
        <v>41445.334131944444</v>
      </c>
      <c r="L1976" s="12">
        <f t="shared" si="181"/>
        <v>41505.334131944444</v>
      </c>
      <c r="M1976" t="b">
        <v>1</v>
      </c>
      <c r="N1976">
        <v>402</v>
      </c>
      <c r="O1976" t="b">
        <v>1</v>
      </c>
      <c r="P1976" t="s">
        <v>8295</v>
      </c>
      <c r="Q1976" s="5">
        <f t="shared" si="182"/>
        <v>3.7549600000000001</v>
      </c>
      <c r="R1976" s="6">
        <f t="shared" si="183"/>
        <v>186.81393034825871</v>
      </c>
      <c r="S1976" t="str">
        <f t="shared" si="184"/>
        <v>technology</v>
      </c>
      <c r="T1976" t="str">
        <f t="shared" si="185"/>
        <v>hardware</v>
      </c>
    </row>
    <row r="1977" spans="1:20" ht="30" x14ac:dyDescent="0.25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s="12">
        <f t="shared" si="180"/>
        <v>41313.755219907405</v>
      </c>
      <c r="L1977" s="12">
        <f t="shared" si="181"/>
        <v>41343.755219907405</v>
      </c>
      <c r="M1977" t="b">
        <v>1</v>
      </c>
      <c r="N1977">
        <v>253</v>
      </c>
      <c r="O1977" t="b">
        <v>1</v>
      </c>
      <c r="P1977" t="s">
        <v>8295</v>
      </c>
      <c r="Q1977" s="5">
        <f t="shared" si="182"/>
        <v>2.0870837499999997</v>
      </c>
      <c r="R1977" s="6">
        <f t="shared" si="183"/>
        <v>131.98948616600788</v>
      </c>
      <c r="S1977" t="str">
        <f t="shared" si="184"/>
        <v>technology</v>
      </c>
      <c r="T1977" t="str">
        <f t="shared" si="185"/>
        <v>hardware</v>
      </c>
    </row>
    <row r="1978" spans="1:20" ht="30" x14ac:dyDescent="0.25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s="12">
        <f t="shared" si="180"/>
        <v>41438.899594907409</v>
      </c>
      <c r="L1978" s="12">
        <f t="shared" si="181"/>
        <v>41468.899594907409</v>
      </c>
      <c r="M1978" t="b">
        <v>1</v>
      </c>
      <c r="N1978">
        <v>473</v>
      </c>
      <c r="O1978" t="b">
        <v>1</v>
      </c>
      <c r="P1978" t="s">
        <v>8295</v>
      </c>
      <c r="Q1978" s="5">
        <f t="shared" si="182"/>
        <v>3.4660000000000002</v>
      </c>
      <c r="R1978" s="6">
        <f t="shared" si="183"/>
        <v>29.310782241014799</v>
      </c>
      <c r="S1978" t="str">
        <f t="shared" si="184"/>
        <v>technology</v>
      </c>
      <c r="T1978" t="str">
        <f t="shared" si="185"/>
        <v>hardware</v>
      </c>
    </row>
    <row r="1979" spans="1:20" ht="45" x14ac:dyDescent="0.25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s="12">
        <f t="shared" si="180"/>
        <v>42311.216898148152</v>
      </c>
      <c r="L1979" s="12">
        <f t="shared" si="181"/>
        <v>42357.332638888889</v>
      </c>
      <c r="M1979" t="b">
        <v>1</v>
      </c>
      <c r="N1979">
        <v>821</v>
      </c>
      <c r="O1979" t="b">
        <v>1</v>
      </c>
      <c r="P1979" t="s">
        <v>8295</v>
      </c>
      <c r="Q1979" s="5">
        <f t="shared" si="182"/>
        <v>4.0232999999999999</v>
      </c>
      <c r="R1979" s="6">
        <f t="shared" si="183"/>
        <v>245.02436053593178</v>
      </c>
      <c r="S1979" t="str">
        <f t="shared" si="184"/>
        <v>technology</v>
      </c>
      <c r="T1979" t="str">
        <f t="shared" si="185"/>
        <v>hardware</v>
      </c>
    </row>
    <row r="1980" spans="1:20" ht="60" x14ac:dyDescent="0.25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s="12">
        <f t="shared" si="180"/>
        <v>41039.225601851853</v>
      </c>
      <c r="L1980" s="12">
        <f t="shared" si="181"/>
        <v>41072.291666666664</v>
      </c>
      <c r="M1980" t="b">
        <v>1</v>
      </c>
      <c r="N1980">
        <v>388</v>
      </c>
      <c r="O1980" t="b">
        <v>1</v>
      </c>
      <c r="P1980" t="s">
        <v>8295</v>
      </c>
      <c r="Q1980" s="5">
        <f t="shared" si="182"/>
        <v>10.2684514</v>
      </c>
      <c r="R1980" s="6">
        <f t="shared" si="183"/>
        <v>1323.2540463917526</v>
      </c>
      <c r="S1980" t="str">
        <f t="shared" si="184"/>
        <v>technology</v>
      </c>
      <c r="T1980" t="str">
        <f t="shared" si="185"/>
        <v>hardware</v>
      </c>
    </row>
    <row r="1981" spans="1:20" ht="45" x14ac:dyDescent="0.25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s="12">
        <f t="shared" si="180"/>
        <v>42290.460023148145</v>
      </c>
      <c r="L1981" s="12">
        <f t="shared" si="181"/>
        <v>42327.207638888889</v>
      </c>
      <c r="M1981" t="b">
        <v>1</v>
      </c>
      <c r="N1981">
        <v>813</v>
      </c>
      <c r="O1981" t="b">
        <v>1</v>
      </c>
      <c r="P1981" t="s">
        <v>8295</v>
      </c>
      <c r="Q1981" s="5">
        <f t="shared" si="182"/>
        <v>1.14901155</v>
      </c>
      <c r="R1981" s="6">
        <f t="shared" si="183"/>
        <v>282.65966789667897</v>
      </c>
      <c r="S1981" t="str">
        <f t="shared" si="184"/>
        <v>technology</v>
      </c>
      <c r="T1981" t="str">
        <f t="shared" si="185"/>
        <v>hardware</v>
      </c>
    </row>
    <row r="1982" spans="1:20" ht="30" x14ac:dyDescent="0.25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s="12">
        <f t="shared" si="180"/>
        <v>42423.542384259257</v>
      </c>
      <c r="L1982" s="12">
        <f t="shared" si="181"/>
        <v>42463.500717592593</v>
      </c>
      <c r="M1982" t="b">
        <v>1</v>
      </c>
      <c r="N1982">
        <v>1945</v>
      </c>
      <c r="O1982" t="b">
        <v>1</v>
      </c>
      <c r="P1982" t="s">
        <v>8295</v>
      </c>
      <c r="Q1982" s="5">
        <f t="shared" si="182"/>
        <v>3.5482402000000004</v>
      </c>
      <c r="R1982" s="6">
        <f t="shared" si="183"/>
        <v>91.214401028277635</v>
      </c>
      <c r="S1982" t="str">
        <f t="shared" si="184"/>
        <v>technology</v>
      </c>
      <c r="T1982" t="str">
        <f t="shared" si="185"/>
        <v>hardware</v>
      </c>
    </row>
    <row r="1983" spans="1:20" ht="60" x14ac:dyDescent="0.25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s="12">
        <f t="shared" si="180"/>
        <v>41799.725289351853</v>
      </c>
      <c r="L1983" s="12">
        <f t="shared" si="181"/>
        <v>41829.725289351853</v>
      </c>
      <c r="M1983" t="b">
        <v>0</v>
      </c>
      <c r="N1983">
        <v>12</v>
      </c>
      <c r="O1983" t="b">
        <v>0</v>
      </c>
      <c r="P1983" t="s">
        <v>8296</v>
      </c>
      <c r="Q1983" s="5">
        <f t="shared" si="182"/>
        <v>5.0799999999999998E-2</v>
      </c>
      <c r="R1983" s="6">
        <f t="shared" si="183"/>
        <v>31.75</v>
      </c>
      <c r="S1983" t="str">
        <f t="shared" si="184"/>
        <v>photography</v>
      </c>
      <c r="T1983" t="str">
        <f t="shared" si="185"/>
        <v>people</v>
      </c>
    </row>
    <row r="1984" spans="1:20" ht="45" x14ac:dyDescent="0.25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s="12">
        <f t="shared" si="180"/>
        <v>42678.586655092593</v>
      </c>
      <c r="L1984" s="12">
        <f t="shared" si="181"/>
        <v>42708.628321759257</v>
      </c>
      <c r="M1984" t="b">
        <v>0</v>
      </c>
      <c r="N1984">
        <v>0</v>
      </c>
      <c r="O1984" t="b">
        <v>0</v>
      </c>
      <c r="P1984" t="s">
        <v>8296</v>
      </c>
      <c r="Q1984" s="5">
        <f t="shared" si="182"/>
        <v>0</v>
      </c>
      <c r="R1984" s="6" t="e">
        <f t="shared" si="183"/>
        <v>#DIV/0!</v>
      </c>
      <c r="S1984" t="str">
        <f t="shared" si="184"/>
        <v>photography</v>
      </c>
      <c r="T1984" t="str">
        <f t="shared" si="185"/>
        <v>people</v>
      </c>
    </row>
    <row r="1985" spans="1:20" ht="60" x14ac:dyDescent="0.25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s="12">
        <f t="shared" si="180"/>
        <v>42593.011782407411</v>
      </c>
      <c r="L1985" s="12">
        <f t="shared" si="181"/>
        <v>42615.291666666672</v>
      </c>
      <c r="M1985" t="b">
        <v>0</v>
      </c>
      <c r="N1985">
        <v>16</v>
      </c>
      <c r="O1985" t="b">
        <v>0</v>
      </c>
      <c r="P1985" t="s">
        <v>8296</v>
      </c>
      <c r="Q1985" s="5">
        <f t="shared" si="182"/>
        <v>4.2999999999999997E-2</v>
      </c>
      <c r="R1985" s="6">
        <f t="shared" si="183"/>
        <v>88.6875</v>
      </c>
      <c r="S1985" t="str">
        <f t="shared" si="184"/>
        <v>photography</v>
      </c>
      <c r="T1985" t="str">
        <f t="shared" si="185"/>
        <v>people</v>
      </c>
    </row>
    <row r="1986" spans="1:20" ht="60" x14ac:dyDescent="0.25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s="12">
        <f t="shared" ref="K1986:K2049" si="186">(((J1986/60)/60)/24)+DATE(1970,1,1)</f>
        <v>41913.790289351848</v>
      </c>
      <c r="L1986" s="12">
        <f t="shared" ref="L1986:L2049" si="187">(((I1986/60)/60)/24)+DATE(1970,1,1)</f>
        <v>41973.831956018519</v>
      </c>
      <c r="M1986" t="b">
        <v>0</v>
      </c>
      <c r="N1986">
        <v>7</v>
      </c>
      <c r="O1986" t="b">
        <v>0</v>
      </c>
      <c r="P1986" t="s">
        <v>8296</v>
      </c>
      <c r="Q1986" s="5">
        <f t="shared" ref="Q1986:Q2049" si="188">E1986/D1986</f>
        <v>0.21146666666666666</v>
      </c>
      <c r="R1986" s="6">
        <f t="shared" ref="R1986:R2049" si="189">E1986/N1986</f>
        <v>453.14285714285717</v>
      </c>
      <c r="S1986" t="str">
        <f t="shared" ref="S1986:S2049" si="190">LEFT(P1986,FIND("/",P1986,1)-1)</f>
        <v>photography</v>
      </c>
      <c r="T1986" t="str">
        <f t="shared" ref="T1986:T2049" si="191">MID(P1986,FIND("/",P1986,1)+1,LEN(P1985))</f>
        <v>people</v>
      </c>
    </row>
    <row r="1987" spans="1:20" ht="60" x14ac:dyDescent="0.25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s="12">
        <f t="shared" si="186"/>
        <v>42555.698738425926</v>
      </c>
      <c r="L1987" s="12">
        <f t="shared" si="187"/>
        <v>42584.958333333328</v>
      </c>
      <c r="M1987" t="b">
        <v>0</v>
      </c>
      <c r="N1987">
        <v>4</v>
      </c>
      <c r="O1987" t="b">
        <v>0</v>
      </c>
      <c r="P1987" t="s">
        <v>8296</v>
      </c>
      <c r="Q1987" s="5">
        <f t="shared" si="188"/>
        <v>3.1875000000000001E-2</v>
      </c>
      <c r="R1987" s="6">
        <f t="shared" si="189"/>
        <v>12.75</v>
      </c>
      <c r="S1987" t="str">
        <f t="shared" si="190"/>
        <v>photography</v>
      </c>
      <c r="T1987" t="str">
        <f t="shared" si="191"/>
        <v>people</v>
      </c>
    </row>
    <row r="1988" spans="1:20" ht="60" x14ac:dyDescent="0.25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s="12">
        <f t="shared" si="186"/>
        <v>42413.433831018512</v>
      </c>
      <c r="L1988" s="12">
        <f t="shared" si="187"/>
        <v>42443.392164351855</v>
      </c>
      <c r="M1988" t="b">
        <v>0</v>
      </c>
      <c r="N1988">
        <v>1</v>
      </c>
      <c r="O1988" t="b">
        <v>0</v>
      </c>
      <c r="P1988" t="s">
        <v>8296</v>
      </c>
      <c r="Q1988" s="5">
        <f t="shared" si="188"/>
        <v>5.0000000000000001E-4</v>
      </c>
      <c r="R1988" s="6">
        <f t="shared" si="189"/>
        <v>1</v>
      </c>
      <c r="S1988" t="str">
        <f t="shared" si="190"/>
        <v>photography</v>
      </c>
      <c r="T1988" t="str">
        <f t="shared" si="191"/>
        <v>people</v>
      </c>
    </row>
    <row r="1989" spans="1:20" ht="30" x14ac:dyDescent="0.25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s="12">
        <f t="shared" si="186"/>
        <v>42034.639768518522</v>
      </c>
      <c r="L1989" s="12">
        <f t="shared" si="187"/>
        <v>42064.639768518522</v>
      </c>
      <c r="M1989" t="b">
        <v>0</v>
      </c>
      <c r="N1989">
        <v>28</v>
      </c>
      <c r="O1989" t="b">
        <v>0</v>
      </c>
      <c r="P1989" t="s">
        <v>8296</v>
      </c>
      <c r="Q1989" s="5">
        <f t="shared" si="188"/>
        <v>0.42472727272727273</v>
      </c>
      <c r="R1989" s="6">
        <f t="shared" si="189"/>
        <v>83.428571428571431</v>
      </c>
      <c r="S1989" t="str">
        <f t="shared" si="190"/>
        <v>photography</v>
      </c>
      <c r="T1989" t="str">
        <f t="shared" si="191"/>
        <v>people</v>
      </c>
    </row>
    <row r="1990" spans="1:20" x14ac:dyDescent="0.25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s="12">
        <f t="shared" si="186"/>
        <v>42206.763217592597</v>
      </c>
      <c r="L1990" s="12">
        <f t="shared" si="187"/>
        <v>42236.763217592597</v>
      </c>
      <c r="M1990" t="b">
        <v>0</v>
      </c>
      <c r="N1990">
        <v>1</v>
      </c>
      <c r="O1990" t="b">
        <v>0</v>
      </c>
      <c r="P1990" t="s">
        <v>8296</v>
      </c>
      <c r="Q1990" s="5">
        <f t="shared" si="188"/>
        <v>4.1666666666666666E-3</v>
      </c>
      <c r="R1990" s="6">
        <f t="shared" si="189"/>
        <v>25</v>
      </c>
      <c r="S1990" t="str">
        <f t="shared" si="190"/>
        <v>photography</v>
      </c>
      <c r="T1990" t="str">
        <f t="shared" si="191"/>
        <v>people</v>
      </c>
    </row>
    <row r="1991" spans="1:20" ht="45" x14ac:dyDescent="0.25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s="12">
        <f t="shared" si="186"/>
        <v>42685.680648148147</v>
      </c>
      <c r="L1991" s="12">
        <f t="shared" si="187"/>
        <v>42715.680648148147</v>
      </c>
      <c r="M1991" t="b">
        <v>0</v>
      </c>
      <c r="N1991">
        <v>1</v>
      </c>
      <c r="O1991" t="b">
        <v>0</v>
      </c>
      <c r="P1991" t="s">
        <v>8296</v>
      </c>
      <c r="Q1991" s="5">
        <f t="shared" si="188"/>
        <v>0.01</v>
      </c>
      <c r="R1991" s="6">
        <f t="shared" si="189"/>
        <v>50</v>
      </c>
      <c r="S1991" t="str">
        <f t="shared" si="190"/>
        <v>photography</v>
      </c>
      <c r="T1991" t="str">
        <f t="shared" si="191"/>
        <v>people</v>
      </c>
    </row>
    <row r="1992" spans="1:20" ht="60" x14ac:dyDescent="0.25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s="12">
        <f t="shared" si="186"/>
        <v>42398.195972222224</v>
      </c>
      <c r="L1992" s="12">
        <f t="shared" si="187"/>
        <v>42413.195972222224</v>
      </c>
      <c r="M1992" t="b">
        <v>0</v>
      </c>
      <c r="N1992">
        <v>5</v>
      </c>
      <c r="O1992" t="b">
        <v>0</v>
      </c>
      <c r="P1992" t="s">
        <v>8296</v>
      </c>
      <c r="Q1992" s="5">
        <f t="shared" si="188"/>
        <v>0.16966666666666666</v>
      </c>
      <c r="R1992" s="6">
        <f t="shared" si="189"/>
        <v>101.8</v>
      </c>
      <c r="S1992" t="str">
        <f t="shared" si="190"/>
        <v>photography</v>
      </c>
      <c r="T1992" t="str">
        <f t="shared" si="191"/>
        <v>people</v>
      </c>
    </row>
    <row r="1993" spans="1:20" ht="30" x14ac:dyDescent="0.25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s="12">
        <f t="shared" si="186"/>
        <v>42167.89335648148</v>
      </c>
      <c r="L1993" s="12">
        <f t="shared" si="187"/>
        <v>42188.89335648148</v>
      </c>
      <c r="M1993" t="b">
        <v>0</v>
      </c>
      <c r="N1993">
        <v>3</v>
      </c>
      <c r="O1993" t="b">
        <v>0</v>
      </c>
      <c r="P1993" t="s">
        <v>8296</v>
      </c>
      <c r="Q1993" s="5">
        <f t="shared" si="188"/>
        <v>7.0000000000000007E-2</v>
      </c>
      <c r="R1993" s="6">
        <f t="shared" si="189"/>
        <v>46.666666666666664</v>
      </c>
      <c r="S1993" t="str">
        <f t="shared" si="190"/>
        <v>photography</v>
      </c>
      <c r="T1993" t="str">
        <f t="shared" si="191"/>
        <v>people</v>
      </c>
    </row>
    <row r="1994" spans="1:20" ht="30" x14ac:dyDescent="0.25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s="12">
        <f t="shared" si="186"/>
        <v>42023.143414351856</v>
      </c>
      <c r="L1994" s="12">
        <f t="shared" si="187"/>
        <v>42053.143414351856</v>
      </c>
      <c r="M1994" t="b">
        <v>0</v>
      </c>
      <c r="N1994">
        <v>2</v>
      </c>
      <c r="O1994" t="b">
        <v>0</v>
      </c>
      <c r="P1994" t="s">
        <v>8296</v>
      </c>
      <c r="Q1994" s="5">
        <f t="shared" si="188"/>
        <v>1.3333333333333333E-3</v>
      </c>
      <c r="R1994" s="6">
        <f t="shared" si="189"/>
        <v>1</v>
      </c>
      <c r="S1994" t="str">
        <f t="shared" si="190"/>
        <v>photography</v>
      </c>
      <c r="T1994" t="str">
        <f t="shared" si="191"/>
        <v>people</v>
      </c>
    </row>
    <row r="1995" spans="1:20" ht="60" x14ac:dyDescent="0.25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s="12">
        <f t="shared" si="186"/>
        <v>42329.58839120371</v>
      </c>
      <c r="L1995" s="12">
        <f t="shared" si="187"/>
        <v>42359.58839120371</v>
      </c>
      <c r="M1995" t="b">
        <v>0</v>
      </c>
      <c r="N1995">
        <v>0</v>
      </c>
      <c r="O1995" t="b">
        <v>0</v>
      </c>
      <c r="P1995" t="s">
        <v>8296</v>
      </c>
      <c r="Q1995" s="5">
        <f t="shared" si="188"/>
        <v>0</v>
      </c>
      <c r="R1995" s="6" t="e">
        <f t="shared" si="189"/>
        <v>#DIV/0!</v>
      </c>
      <c r="S1995" t="str">
        <f t="shared" si="190"/>
        <v>photography</v>
      </c>
      <c r="T1995" t="str">
        <f t="shared" si="191"/>
        <v>people</v>
      </c>
    </row>
    <row r="1996" spans="1:20" ht="60" x14ac:dyDescent="0.25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s="12">
        <f t="shared" si="186"/>
        <v>42651.006273148145</v>
      </c>
      <c r="L1996" s="12">
        <f t="shared" si="187"/>
        <v>42711.047939814816</v>
      </c>
      <c r="M1996" t="b">
        <v>0</v>
      </c>
      <c r="N1996">
        <v>0</v>
      </c>
      <c r="O1996" t="b">
        <v>0</v>
      </c>
      <c r="P1996" t="s">
        <v>8296</v>
      </c>
      <c r="Q1996" s="5">
        <f t="shared" si="188"/>
        <v>0</v>
      </c>
      <c r="R1996" s="6" t="e">
        <f t="shared" si="189"/>
        <v>#DIV/0!</v>
      </c>
      <c r="S1996" t="str">
        <f t="shared" si="190"/>
        <v>photography</v>
      </c>
      <c r="T1996" t="str">
        <f t="shared" si="191"/>
        <v>people</v>
      </c>
    </row>
    <row r="1997" spans="1:20" ht="60" x14ac:dyDescent="0.25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s="12">
        <f t="shared" si="186"/>
        <v>42181.902037037042</v>
      </c>
      <c r="L1997" s="12">
        <f t="shared" si="187"/>
        <v>42201.902037037042</v>
      </c>
      <c r="M1997" t="b">
        <v>0</v>
      </c>
      <c r="N1997">
        <v>3</v>
      </c>
      <c r="O1997" t="b">
        <v>0</v>
      </c>
      <c r="P1997" t="s">
        <v>8296</v>
      </c>
      <c r="Q1997" s="5">
        <f t="shared" si="188"/>
        <v>7.8E-2</v>
      </c>
      <c r="R1997" s="6">
        <f t="shared" si="189"/>
        <v>26</v>
      </c>
      <c r="S1997" t="str">
        <f t="shared" si="190"/>
        <v>photography</v>
      </c>
      <c r="T1997" t="str">
        <f t="shared" si="191"/>
        <v>people</v>
      </c>
    </row>
    <row r="1998" spans="1:20" ht="60" x14ac:dyDescent="0.25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s="12">
        <f t="shared" si="186"/>
        <v>41800.819571759261</v>
      </c>
      <c r="L1998" s="12">
        <f t="shared" si="187"/>
        <v>41830.819571759261</v>
      </c>
      <c r="M1998" t="b">
        <v>0</v>
      </c>
      <c r="N1998">
        <v>0</v>
      </c>
      <c r="O1998" t="b">
        <v>0</v>
      </c>
      <c r="P1998" t="s">
        <v>8296</v>
      </c>
      <c r="Q1998" s="5">
        <f t="shared" si="188"/>
        <v>0</v>
      </c>
      <c r="R1998" s="6" t="e">
        <f t="shared" si="189"/>
        <v>#DIV/0!</v>
      </c>
      <c r="S1998" t="str">
        <f t="shared" si="190"/>
        <v>photography</v>
      </c>
      <c r="T1998" t="str">
        <f t="shared" si="191"/>
        <v>people</v>
      </c>
    </row>
    <row r="1999" spans="1:20" ht="60" x14ac:dyDescent="0.25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s="12">
        <f t="shared" si="186"/>
        <v>41847.930694444447</v>
      </c>
      <c r="L1999" s="12">
        <f t="shared" si="187"/>
        <v>41877.930694444447</v>
      </c>
      <c r="M1999" t="b">
        <v>0</v>
      </c>
      <c r="N1999">
        <v>0</v>
      </c>
      <c r="O1999" t="b">
        <v>0</v>
      </c>
      <c r="P1999" t="s">
        <v>8296</v>
      </c>
      <c r="Q1999" s="5">
        <f t="shared" si="188"/>
        <v>0</v>
      </c>
      <c r="R1999" s="6" t="e">
        <f t="shared" si="189"/>
        <v>#DIV/0!</v>
      </c>
      <c r="S1999" t="str">
        <f t="shared" si="190"/>
        <v>photography</v>
      </c>
      <c r="T1999" t="str">
        <f t="shared" si="191"/>
        <v>people</v>
      </c>
    </row>
    <row r="2000" spans="1:20" ht="60" x14ac:dyDescent="0.25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s="12">
        <f t="shared" si="186"/>
        <v>41807.118495370371</v>
      </c>
      <c r="L2000" s="12">
        <f t="shared" si="187"/>
        <v>41852.118495370371</v>
      </c>
      <c r="M2000" t="b">
        <v>0</v>
      </c>
      <c r="N2000">
        <v>3</v>
      </c>
      <c r="O2000" t="b">
        <v>0</v>
      </c>
      <c r="P2000" t="s">
        <v>8296</v>
      </c>
      <c r="Q2000" s="5">
        <f t="shared" si="188"/>
        <v>0.26200000000000001</v>
      </c>
      <c r="R2000" s="6">
        <f t="shared" si="189"/>
        <v>218.33333333333334</v>
      </c>
      <c r="S2000" t="str">
        <f t="shared" si="190"/>
        <v>photography</v>
      </c>
      <c r="T2000" t="str">
        <f t="shared" si="191"/>
        <v>people</v>
      </c>
    </row>
    <row r="2001" spans="1:20" ht="45" x14ac:dyDescent="0.25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s="12">
        <f t="shared" si="186"/>
        <v>41926.482731481483</v>
      </c>
      <c r="L2001" s="12">
        <f t="shared" si="187"/>
        <v>41956.524398148147</v>
      </c>
      <c r="M2001" t="b">
        <v>0</v>
      </c>
      <c r="N2001">
        <v>7</v>
      </c>
      <c r="O2001" t="b">
        <v>0</v>
      </c>
      <c r="P2001" t="s">
        <v>8296</v>
      </c>
      <c r="Q2001" s="5">
        <f t="shared" si="188"/>
        <v>7.6129032258064515E-3</v>
      </c>
      <c r="R2001" s="6">
        <f t="shared" si="189"/>
        <v>33.714285714285715</v>
      </c>
      <c r="S2001" t="str">
        <f t="shared" si="190"/>
        <v>photography</v>
      </c>
      <c r="T2001" t="str">
        <f t="shared" si="191"/>
        <v>people</v>
      </c>
    </row>
    <row r="2002" spans="1:20" ht="60" x14ac:dyDescent="0.25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s="12">
        <f t="shared" si="186"/>
        <v>42345.951539351852</v>
      </c>
      <c r="L2002" s="12">
        <f t="shared" si="187"/>
        <v>42375.951539351852</v>
      </c>
      <c r="M2002" t="b">
        <v>0</v>
      </c>
      <c r="N2002">
        <v>25</v>
      </c>
      <c r="O2002" t="b">
        <v>0</v>
      </c>
      <c r="P2002" t="s">
        <v>8296</v>
      </c>
      <c r="Q2002" s="5">
        <f t="shared" si="188"/>
        <v>0.125</v>
      </c>
      <c r="R2002" s="6">
        <f t="shared" si="189"/>
        <v>25</v>
      </c>
      <c r="S2002" t="str">
        <f t="shared" si="190"/>
        <v>photography</v>
      </c>
      <c r="T2002" t="str">
        <f t="shared" si="191"/>
        <v>people</v>
      </c>
    </row>
    <row r="2003" spans="1:20" ht="45" x14ac:dyDescent="0.25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s="12">
        <f t="shared" si="186"/>
        <v>42136.209675925929</v>
      </c>
      <c r="L2003" s="12">
        <f t="shared" si="187"/>
        <v>42167.833333333328</v>
      </c>
      <c r="M2003" t="b">
        <v>1</v>
      </c>
      <c r="N2003">
        <v>1637</v>
      </c>
      <c r="O2003" t="b">
        <v>1</v>
      </c>
      <c r="P2003" t="s">
        <v>8295</v>
      </c>
      <c r="Q2003" s="5">
        <f t="shared" si="188"/>
        <v>3.8212909090909091</v>
      </c>
      <c r="R2003" s="6">
        <f t="shared" si="189"/>
        <v>128.38790470372632</v>
      </c>
      <c r="S2003" t="str">
        <f t="shared" si="190"/>
        <v>technology</v>
      </c>
      <c r="T2003" t="str">
        <f t="shared" si="191"/>
        <v>hardware</v>
      </c>
    </row>
    <row r="2004" spans="1:20" ht="45" x14ac:dyDescent="0.25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s="12">
        <f t="shared" si="186"/>
        <v>42728.71230324074</v>
      </c>
      <c r="L2004" s="12">
        <f t="shared" si="187"/>
        <v>42758.71230324074</v>
      </c>
      <c r="M2004" t="b">
        <v>1</v>
      </c>
      <c r="N2004">
        <v>1375</v>
      </c>
      <c r="O2004" t="b">
        <v>1</v>
      </c>
      <c r="P2004" t="s">
        <v>8295</v>
      </c>
      <c r="Q2004" s="5">
        <f t="shared" si="188"/>
        <v>2.1679422000000002</v>
      </c>
      <c r="R2004" s="6">
        <f t="shared" si="189"/>
        <v>78.834261818181815</v>
      </c>
      <c r="S2004" t="str">
        <f t="shared" si="190"/>
        <v>technology</v>
      </c>
      <c r="T2004" t="str">
        <f t="shared" si="191"/>
        <v>hardware</v>
      </c>
    </row>
    <row r="2005" spans="1:20" ht="60" x14ac:dyDescent="0.25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s="12">
        <f t="shared" si="186"/>
        <v>40347.125601851854</v>
      </c>
      <c r="L2005" s="12">
        <f t="shared" si="187"/>
        <v>40361.958333333336</v>
      </c>
      <c r="M2005" t="b">
        <v>1</v>
      </c>
      <c r="N2005">
        <v>17</v>
      </c>
      <c r="O2005" t="b">
        <v>1</v>
      </c>
      <c r="P2005" t="s">
        <v>8295</v>
      </c>
      <c r="Q2005" s="5">
        <f t="shared" si="188"/>
        <v>3.12</v>
      </c>
      <c r="R2005" s="6">
        <f t="shared" si="189"/>
        <v>91.764705882352942</v>
      </c>
      <c r="S2005" t="str">
        <f t="shared" si="190"/>
        <v>technology</v>
      </c>
      <c r="T2005" t="str">
        <f t="shared" si="191"/>
        <v>hardware</v>
      </c>
    </row>
    <row r="2006" spans="1:20" ht="60" x14ac:dyDescent="0.25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s="12">
        <f t="shared" si="186"/>
        <v>41800.604895833334</v>
      </c>
      <c r="L2006" s="12">
        <f t="shared" si="187"/>
        <v>41830.604895833334</v>
      </c>
      <c r="M2006" t="b">
        <v>1</v>
      </c>
      <c r="N2006">
        <v>354</v>
      </c>
      <c r="O2006" t="b">
        <v>1</v>
      </c>
      <c r="P2006" t="s">
        <v>8295</v>
      </c>
      <c r="Q2006" s="5">
        <f t="shared" si="188"/>
        <v>2.3442048</v>
      </c>
      <c r="R2006" s="6">
        <f t="shared" si="189"/>
        <v>331.10237288135596</v>
      </c>
      <c r="S2006" t="str">
        <f t="shared" si="190"/>
        <v>technology</v>
      </c>
      <c r="T2006" t="str">
        <f t="shared" si="191"/>
        <v>hardware</v>
      </c>
    </row>
    <row r="2007" spans="1:20" ht="60" x14ac:dyDescent="0.25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s="12">
        <f t="shared" si="186"/>
        <v>41535.812708333331</v>
      </c>
      <c r="L2007" s="12">
        <f t="shared" si="187"/>
        <v>41563.165972222225</v>
      </c>
      <c r="M2007" t="b">
        <v>1</v>
      </c>
      <c r="N2007">
        <v>191</v>
      </c>
      <c r="O2007" t="b">
        <v>1</v>
      </c>
      <c r="P2007" t="s">
        <v>8295</v>
      </c>
      <c r="Q2007" s="5">
        <f t="shared" si="188"/>
        <v>1.236801</v>
      </c>
      <c r="R2007" s="6">
        <f t="shared" si="189"/>
        <v>194.26193717277485</v>
      </c>
      <c r="S2007" t="str">
        <f t="shared" si="190"/>
        <v>technology</v>
      </c>
      <c r="T2007" t="str">
        <f t="shared" si="191"/>
        <v>hardware</v>
      </c>
    </row>
    <row r="2008" spans="1:20" ht="60" x14ac:dyDescent="0.25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s="12">
        <f t="shared" si="186"/>
        <v>41941.500520833331</v>
      </c>
      <c r="L2008" s="12">
        <f t="shared" si="187"/>
        <v>41976.542187500003</v>
      </c>
      <c r="M2008" t="b">
        <v>1</v>
      </c>
      <c r="N2008">
        <v>303</v>
      </c>
      <c r="O2008" t="b">
        <v>1</v>
      </c>
      <c r="P2008" t="s">
        <v>8295</v>
      </c>
      <c r="Q2008" s="5">
        <f t="shared" si="188"/>
        <v>2.4784000000000002</v>
      </c>
      <c r="R2008" s="6">
        <f t="shared" si="189"/>
        <v>408.97689768976898</v>
      </c>
      <c r="S2008" t="str">
        <f t="shared" si="190"/>
        <v>technology</v>
      </c>
      <c r="T2008" t="str">
        <f t="shared" si="191"/>
        <v>hardware</v>
      </c>
    </row>
    <row r="2009" spans="1:20" ht="60" x14ac:dyDescent="0.25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s="12">
        <f t="shared" si="186"/>
        <v>40347.837800925925</v>
      </c>
      <c r="L2009" s="12">
        <f t="shared" si="187"/>
        <v>40414.166666666664</v>
      </c>
      <c r="M2009" t="b">
        <v>1</v>
      </c>
      <c r="N2009">
        <v>137</v>
      </c>
      <c r="O2009" t="b">
        <v>1</v>
      </c>
      <c r="P2009" t="s">
        <v>8295</v>
      </c>
      <c r="Q2009" s="5">
        <f t="shared" si="188"/>
        <v>1.157092</v>
      </c>
      <c r="R2009" s="6">
        <f t="shared" si="189"/>
        <v>84.459270072992695</v>
      </c>
      <c r="S2009" t="str">
        <f t="shared" si="190"/>
        <v>technology</v>
      </c>
      <c r="T2009" t="str">
        <f t="shared" si="191"/>
        <v>hardware</v>
      </c>
    </row>
    <row r="2010" spans="1:20" ht="60" x14ac:dyDescent="0.25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s="12">
        <f t="shared" si="186"/>
        <v>40761.604421296295</v>
      </c>
      <c r="L2010" s="12">
        <f t="shared" si="187"/>
        <v>40805.604421296295</v>
      </c>
      <c r="M2010" t="b">
        <v>1</v>
      </c>
      <c r="N2010">
        <v>41</v>
      </c>
      <c r="O2010" t="b">
        <v>1</v>
      </c>
      <c r="P2010" t="s">
        <v>8295</v>
      </c>
      <c r="Q2010" s="5">
        <f t="shared" si="188"/>
        <v>1.1707484768810599</v>
      </c>
      <c r="R2010" s="6">
        <f t="shared" si="189"/>
        <v>44.853658536585364</v>
      </c>
      <c r="S2010" t="str">
        <f t="shared" si="190"/>
        <v>technology</v>
      </c>
      <c r="T2010" t="str">
        <f t="shared" si="191"/>
        <v>hardware</v>
      </c>
    </row>
    <row r="2011" spans="1:20" ht="60" x14ac:dyDescent="0.25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s="12">
        <f t="shared" si="186"/>
        <v>42661.323414351849</v>
      </c>
      <c r="L2011" s="12">
        <f t="shared" si="187"/>
        <v>42697.365081018521</v>
      </c>
      <c r="M2011" t="b">
        <v>1</v>
      </c>
      <c r="N2011">
        <v>398</v>
      </c>
      <c r="O2011" t="b">
        <v>1</v>
      </c>
      <c r="P2011" t="s">
        <v>8295</v>
      </c>
      <c r="Q2011" s="5">
        <f t="shared" si="188"/>
        <v>3.05158</v>
      </c>
      <c r="R2011" s="6">
        <f t="shared" si="189"/>
        <v>383.3643216080402</v>
      </c>
      <c r="S2011" t="str">
        <f t="shared" si="190"/>
        <v>technology</v>
      </c>
      <c r="T2011" t="str">
        <f t="shared" si="191"/>
        <v>hardware</v>
      </c>
    </row>
    <row r="2012" spans="1:20" ht="30" x14ac:dyDescent="0.25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s="12">
        <f t="shared" si="186"/>
        <v>42570.996423611112</v>
      </c>
      <c r="L2012" s="12">
        <f t="shared" si="187"/>
        <v>42600.996423611112</v>
      </c>
      <c r="M2012" t="b">
        <v>1</v>
      </c>
      <c r="N2012">
        <v>1737</v>
      </c>
      <c r="O2012" t="b">
        <v>1</v>
      </c>
      <c r="P2012" t="s">
        <v>8295</v>
      </c>
      <c r="Q2012" s="5">
        <f t="shared" si="188"/>
        <v>3.2005299999999997</v>
      </c>
      <c r="R2012" s="6">
        <f t="shared" si="189"/>
        <v>55.276856649395505</v>
      </c>
      <c r="S2012" t="str">
        <f t="shared" si="190"/>
        <v>technology</v>
      </c>
      <c r="T2012" t="str">
        <f t="shared" si="191"/>
        <v>hardware</v>
      </c>
    </row>
    <row r="2013" spans="1:20" ht="45" x14ac:dyDescent="0.25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s="12">
        <f t="shared" si="186"/>
        <v>42347.358483796299</v>
      </c>
      <c r="L2013" s="12">
        <f t="shared" si="187"/>
        <v>42380.958333333328</v>
      </c>
      <c r="M2013" t="b">
        <v>1</v>
      </c>
      <c r="N2013">
        <v>971</v>
      </c>
      <c r="O2013" t="b">
        <v>1</v>
      </c>
      <c r="P2013" t="s">
        <v>8295</v>
      </c>
      <c r="Q2013" s="5">
        <f t="shared" si="188"/>
        <v>8.1956399999999991</v>
      </c>
      <c r="R2013" s="6">
        <f t="shared" si="189"/>
        <v>422.02059732234807</v>
      </c>
      <c r="S2013" t="str">
        <f t="shared" si="190"/>
        <v>technology</v>
      </c>
      <c r="T2013" t="str">
        <f t="shared" si="191"/>
        <v>hardware</v>
      </c>
    </row>
    <row r="2014" spans="1:20" ht="45" x14ac:dyDescent="0.25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s="12">
        <f t="shared" si="186"/>
        <v>42010.822233796294</v>
      </c>
      <c r="L2014" s="12">
        <f t="shared" si="187"/>
        <v>42040.822233796294</v>
      </c>
      <c r="M2014" t="b">
        <v>1</v>
      </c>
      <c r="N2014">
        <v>183</v>
      </c>
      <c r="O2014" t="b">
        <v>1</v>
      </c>
      <c r="P2014" t="s">
        <v>8295</v>
      </c>
      <c r="Q2014" s="5">
        <f t="shared" si="188"/>
        <v>2.3490000000000002</v>
      </c>
      <c r="R2014" s="6">
        <f t="shared" si="189"/>
        <v>64.180327868852459</v>
      </c>
      <c r="S2014" t="str">
        <f t="shared" si="190"/>
        <v>technology</v>
      </c>
      <c r="T2014" t="str">
        <f t="shared" si="191"/>
        <v>hardware</v>
      </c>
    </row>
    <row r="2015" spans="1:20" ht="60" x14ac:dyDescent="0.25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s="12">
        <f t="shared" si="186"/>
        <v>42499.960810185185</v>
      </c>
      <c r="L2015" s="12">
        <f t="shared" si="187"/>
        <v>42559.960810185185</v>
      </c>
      <c r="M2015" t="b">
        <v>1</v>
      </c>
      <c r="N2015">
        <v>4562</v>
      </c>
      <c r="O2015" t="b">
        <v>1</v>
      </c>
      <c r="P2015" t="s">
        <v>8295</v>
      </c>
      <c r="Q2015" s="5">
        <f t="shared" si="188"/>
        <v>4.9491375</v>
      </c>
      <c r="R2015" s="6">
        <f t="shared" si="189"/>
        <v>173.57781674704077</v>
      </c>
      <c r="S2015" t="str">
        <f t="shared" si="190"/>
        <v>technology</v>
      </c>
      <c r="T2015" t="str">
        <f t="shared" si="191"/>
        <v>hardware</v>
      </c>
    </row>
    <row r="2016" spans="1:20" ht="45" x14ac:dyDescent="0.25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s="12">
        <f t="shared" si="186"/>
        <v>41324.214571759258</v>
      </c>
      <c r="L2016" s="12">
        <f t="shared" si="187"/>
        <v>41358.172905092593</v>
      </c>
      <c r="M2016" t="b">
        <v>1</v>
      </c>
      <c r="N2016">
        <v>26457</v>
      </c>
      <c r="O2016" t="b">
        <v>1</v>
      </c>
      <c r="P2016" t="s">
        <v>8295</v>
      </c>
      <c r="Q2016" s="5">
        <f t="shared" si="188"/>
        <v>78.137822333333332</v>
      </c>
      <c r="R2016" s="6">
        <f t="shared" si="189"/>
        <v>88.601680840609291</v>
      </c>
      <c r="S2016" t="str">
        <f t="shared" si="190"/>
        <v>technology</v>
      </c>
      <c r="T2016" t="str">
        <f t="shared" si="191"/>
        <v>hardware</v>
      </c>
    </row>
    <row r="2017" spans="1:20" ht="45" x14ac:dyDescent="0.25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s="12">
        <f t="shared" si="186"/>
        <v>40765.876886574071</v>
      </c>
      <c r="L2017" s="12">
        <f t="shared" si="187"/>
        <v>40795.876886574071</v>
      </c>
      <c r="M2017" t="b">
        <v>1</v>
      </c>
      <c r="N2017">
        <v>162</v>
      </c>
      <c r="O2017" t="b">
        <v>1</v>
      </c>
      <c r="P2017" t="s">
        <v>8295</v>
      </c>
      <c r="Q2017" s="5">
        <f t="shared" si="188"/>
        <v>1.1300013888888889</v>
      </c>
      <c r="R2017" s="6">
        <f t="shared" si="189"/>
        <v>50.222283950617282</v>
      </c>
      <c r="S2017" t="str">
        <f t="shared" si="190"/>
        <v>technology</v>
      </c>
      <c r="T2017" t="str">
        <f t="shared" si="191"/>
        <v>hardware</v>
      </c>
    </row>
    <row r="2018" spans="1:20" ht="30" x14ac:dyDescent="0.25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s="12">
        <f t="shared" si="186"/>
        <v>41312.88077546296</v>
      </c>
      <c r="L2018" s="12">
        <f t="shared" si="187"/>
        <v>41342.88077546296</v>
      </c>
      <c r="M2018" t="b">
        <v>1</v>
      </c>
      <c r="N2018">
        <v>479</v>
      </c>
      <c r="O2018" t="b">
        <v>1</v>
      </c>
      <c r="P2018" t="s">
        <v>8295</v>
      </c>
      <c r="Q2018" s="5">
        <f t="shared" si="188"/>
        <v>9.2154220000000002</v>
      </c>
      <c r="R2018" s="6">
        <f t="shared" si="189"/>
        <v>192.38876826722338</v>
      </c>
      <c r="S2018" t="str">
        <f t="shared" si="190"/>
        <v>technology</v>
      </c>
      <c r="T2018" t="str">
        <f t="shared" si="191"/>
        <v>hardware</v>
      </c>
    </row>
    <row r="2019" spans="1:20" ht="60" x14ac:dyDescent="0.25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s="12">
        <f t="shared" si="186"/>
        <v>40961.057349537034</v>
      </c>
      <c r="L2019" s="12">
        <f t="shared" si="187"/>
        <v>40992.166666666664</v>
      </c>
      <c r="M2019" t="b">
        <v>1</v>
      </c>
      <c r="N2019">
        <v>426</v>
      </c>
      <c r="O2019" t="b">
        <v>1</v>
      </c>
      <c r="P2019" t="s">
        <v>8295</v>
      </c>
      <c r="Q2019" s="5">
        <f t="shared" si="188"/>
        <v>1.2510239999999999</v>
      </c>
      <c r="R2019" s="6">
        <f t="shared" si="189"/>
        <v>73.416901408450698</v>
      </c>
      <c r="S2019" t="str">
        <f t="shared" si="190"/>
        <v>technology</v>
      </c>
      <c r="T2019" t="str">
        <f t="shared" si="191"/>
        <v>hardware</v>
      </c>
    </row>
    <row r="2020" spans="1:20" ht="60" x14ac:dyDescent="0.25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s="12">
        <f t="shared" si="186"/>
        <v>42199.365844907406</v>
      </c>
      <c r="L2020" s="12">
        <f t="shared" si="187"/>
        <v>42229.365844907406</v>
      </c>
      <c r="M2020" t="b">
        <v>1</v>
      </c>
      <c r="N2020">
        <v>450</v>
      </c>
      <c r="O2020" t="b">
        <v>1</v>
      </c>
      <c r="P2020" t="s">
        <v>8295</v>
      </c>
      <c r="Q2020" s="5">
        <f t="shared" si="188"/>
        <v>1.0224343076923077</v>
      </c>
      <c r="R2020" s="6">
        <f t="shared" si="189"/>
        <v>147.68495555555555</v>
      </c>
      <c r="S2020" t="str">
        <f t="shared" si="190"/>
        <v>technology</v>
      </c>
      <c r="T2020" t="str">
        <f t="shared" si="191"/>
        <v>hardware</v>
      </c>
    </row>
    <row r="2021" spans="1:20" ht="60" x14ac:dyDescent="0.25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s="12">
        <f t="shared" si="186"/>
        <v>42605.70857638889</v>
      </c>
      <c r="L2021" s="12">
        <f t="shared" si="187"/>
        <v>42635.70857638889</v>
      </c>
      <c r="M2021" t="b">
        <v>1</v>
      </c>
      <c r="N2021">
        <v>1780</v>
      </c>
      <c r="O2021" t="b">
        <v>1</v>
      </c>
      <c r="P2021" t="s">
        <v>8295</v>
      </c>
      <c r="Q2021" s="5">
        <f t="shared" si="188"/>
        <v>4.8490975000000001</v>
      </c>
      <c r="R2021" s="6">
        <f t="shared" si="189"/>
        <v>108.96848314606741</v>
      </c>
      <c r="S2021" t="str">
        <f t="shared" si="190"/>
        <v>technology</v>
      </c>
      <c r="T2021" t="str">
        <f t="shared" si="191"/>
        <v>hardware</v>
      </c>
    </row>
    <row r="2022" spans="1:20" ht="60" x14ac:dyDescent="0.25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s="12">
        <f t="shared" si="186"/>
        <v>41737.097499999996</v>
      </c>
      <c r="L2022" s="12">
        <f t="shared" si="187"/>
        <v>41773.961111111108</v>
      </c>
      <c r="M2022" t="b">
        <v>1</v>
      </c>
      <c r="N2022">
        <v>122</v>
      </c>
      <c r="O2022" t="b">
        <v>1</v>
      </c>
      <c r="P2022" t="s">
        <v>8295</v>
      </c>
      <c r="Q2022" s="5">
        <f t="shared" si="188"/>
        <v>1.9233333333333333</v>
      </c>
      <c r="R2022" s="6">
        <f t="shared" si="189"/>
        <v>23.647540983606557</v>
      </c>
      <c r="S2022" t="str">
        <f t="shared" si="190"/>
        <v>technology</v>
      </c>
      <c r="T2022" t="str">
        <f t="shared" si="191"/>
        <v>hardware</v>
      </c>
    </row>
    <row r="2023" spans="1:20" ht="60" x14ac:dyDescent="0.25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s="12">
        <f t="shared" si="186"/>
        <v>41861.070567129631</v>
      </c>
      <c r="L2023" s="12">
        <f t="shared" si="187"/>
        <v>41906.070567129631</v>
      </c>
      <c r="M2023" t="b">
        <v>1</v>
      </c>
      <c r="N2023">
        <v>95</v>
      </c>
      <c r="O2023" t="b">
        <v>1</v>
      </c>
      <c r="P2023" t="s">
        <v>8295</v>
      </c>
      <c r="Q2023" s="5">
        <f t="shared" si="188"/>
        <v>2.8109999999999999</v>
      </c>
      <c r="R2023" s="6">
        <f t="shared" si="189"/>
        <v>147.94736842105263</v>
      </c>
      <c r="S2023" t="str">
        <f t="shared" si="190"/>
        <v>technology</v>
      </c>
      <c r="T2023" t="str">
        <f t="shared" si="191"/>
        <v>hardware</v>
      </c>
    </row>
    <row r="2024" spans="1:20" ht="60" x14ac:dyDescent="0.25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s="12">
        <f t="shared" si="186"/>
        <v>42502.569120370375</v>
      </c>
      <c r="L2024" s="12">
        <f t="shared" si="187"/>
        <v>42532.569120370375</v>
      </c>
      <c r="M2024" t="b">
        <v>1</v>
      </c>
      <c r="N2024">
        <v>325</v>
      </c>
      <c r="O2024" t="b">
        <v>1</v>
      </c>
      <c r="P2024" t="s">
        <v>8295</v>
      </c>
      <c r="Q2024" s="5">
        <f t="shared" si="188"/>
        <v>1.2513700000000001</v>
      </c>
      <c r="R2024" s="6">
        <f t="shared" si="189"/>
        <v>385.03692307692307</v>
      </c>
      <c r="S2024" t="str">
        <f t="shared" si="190"/>
        <v>technology</v>
      </c>
      <c r="T2024" t="str">
        <f t="shared" si="191"/>
        <v>hardware</v>
      </c>
    </row>
    <row r="2025" spans="1:20" ht="60" x14ac:dyDescent="0.25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s="12">
        <f t="shared" si="186"/>
        <v>42136.420752314814</v>
      </c>
      <c r="L2025" s="12">
        <f t="shared" si="187"/>
        <v>42166.420752314814</v>
      </c>
      <c r="M2025" t="b">
        <v>1</v>
      </c>
      <c r="N2025">
        <v>353</v>
      </c>
      <c r="O2025" t="b">
        <v>1</v>
      </c>
      <c r="P2025" t="s">
        <v>8295</v>
      </c>
      <c r="Q2025" s="5">
        <f t="shared" si="188"/>
        <v>1.61459</v>
      </c>
      <c r="R2025" s="6">
        <f t="shared" si="189"/>
        <v>457.39093484419266</v>
      </c>
      <c r="S2025" t="str">
        <f t="shared" si="190"/>
        <v>technology</v>
      </c>
      <c r="T2025" t="str">
        <f t="shared" si="191"/>
        <v>hardware</v>
      </c>
    </row>
    <row r="2026" spans="1:20" ht="60" x14ac:dyDescent="0.25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s="12">
        <f t="shared" si="186"/>
        <v>41099.966944444444</v>
      </c>
      <c r="L2026" s="12">
        <f t="shared" si="187"/>
        <v>41134.125</v>
      </c>
      <c r="M2026" t="b">
        <v>1</v>
      </c>
      <c r="N2026">
        <v>105</v>
      </c>
      <c r="O2026" t="b">
        <v>1</v>
      </c>
      <c r="P2026" t="s">
        <v>8295</v>
      </c>
      <c r="Q2026" s="5">
        <f t="shared" si="188"/>
        <v>5.8535000000000004</v>
      </c>
      <c r="R2026" s="6">
        <f t="shared" si="189"/>
        <v>222.99047619047619</v>
      </c>
      <c r="S2026" t="str">
        <f t="shared" si="190"/>
        <v>technology</v>
      </c>
      <c r="T2026" t="str">
        <f t="shared" si="191"/>
        <v>hardware</v>
      </c>
    </row>
    <row r="2027" spans="1:20" ht="60" x14ac:dyDescent="0.25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s="12">
        <f t="shared" si="186"/>
        <v>42136.184560185182</v>
      </c>
      <c r="L2027" s="12">
        <f t="shared" si="187"/>
        <v>42166.184560185182</v>
      </c>
      <c r="M2027" t="b">
        <v>1</v>
      </c>
      <c r="N2027">
        <v>729</v>
      </c>
      <c r="O2027" t="b">
        <v>1</v>
      </c>
      <c r="P2027" t="s">
        <v>8295</v>
      </c>
      <c r="Q2027" s="5">
        <f t="shared" si="188"/>
        <v>2.0114999999999998</v>
      </c>
      <c r="R2027" s="6">
        <f t="shared" si="189"/>
        <v>220.74074074074073</v>
      </c>
      <c r="S2027" t="str">
        <f t="shared" si="190"/>
        <v>technology</v>
      </c>
      <c r="T2027" t="str">
        <f t="shared" si="191"/>
        <v>hardware</v>
      </c>
    </row>
    <row r="2028" spans="1:20" ht="30" x14ac:dyDescent="0.25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s="12">
        <f t="shared" si="186"/>
        <v>41704.735937500001</v>
      </c>
      <c r="L2028" s="12">
        <f t="shared" si="187"/>
        <v>41750.165972222225</v>
      </c>
      <c r="M2028" t="b">
        <v>1</v>
      </c>
      <c r="N2028">
        <v>454</v>
      </c>
      <c r="O2028" t="b">
        <v>1</v>
      </c>
      <c r="P2028" t="s">
        <v>8295</v>
      </c>
      <c r="Q2028" s="5">
        <f t="shared" si="188"/>
        <v>1.3348307999999998</v>
      </c>
      <c r="R2028" s="6">
        <f t="shared" si="189"/>
        <v>73.503898678414089</v>
      </c>
      <c r="S2028" t="str">
        <f t="shared" si="190"/>
        <v>technology</v>
      </c>
      <c r="T2028" t="str">
        <f t="shared" si="191"/>
        <v>hardware</v>
      </c>
    </row>
    <row r="2029" spans="1:20" ht="45" x14ac:dyDescent="0.25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s="12">
        <f t="shared" si="186"/>
        <v>42048.813877314817</v>
      </c>
      <c r="L2029" s="12">
        <f t="shared" si="187"/>
        <v>42093.772210648152</v>
      </c>
      <c r="M2029" t="b">
        <v>1</v>
      </c>
      <c r="N2029">
        <v>539</v>
      </c>
      <c r="O2029" t="b">
        <v>1</v>
      </c>
      <c r="P2029" t="s">
        <v>8295</v>
      </c>
      <c r="Q2029" s="5">
        <f t="shared" si="188"/>
        <v>1.2024900000000001</v>
      </c>
      <c r="R2029" s="6">
        <f t="shared" si="189"/>
        <v>223.09647495361781</v>
      </c>
      <c r="S2029" t="str">
        <f t="shared" si="190"/>
        <v>technology</v>
      </c>
      <c r="T2029" t="str">
        <f t="shared" si="191"/>
        <v>hardware</v>
      </c>
    </row>
    <row r="2030" spans="1:20" ht="30" x14ac:dyDescent="0.25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s="12">
        <f t="shared" si="186"/>
        <v>40215.919050925928</v>
      </c>
      <c r="L2030" s="12">
        <f t="shared" si="187"/>
        <v>40252.913194444445</v>
      </c>
      <c r="M2030" t="b">
        <v>1</v>
      </c>
      <c r="N2030">
        <v>79</v>
      </c>
      <c r="O2030" t="b">
        <v>1</v>
      </c>
      <c r="P2030" t="s">
        <v>8295</v>
      </c>
      <c r="Q2030" s="5">
        <f t="shared" si="188"/>
        <v>1.2616666666666667</v>
      </c>
      <c r="R2030" s="6">
        <f t="shared" si="189"/>
        <v>47.911392405063289</v>
      </c>
      <c r="S2030" t="str">
        <f t="shared" si="190"/>
        <v>technology</v>
      </c>
      <c r="T2030" t="str">
        <f t="shared" si="191"/>
        <v>hardware</v>
      </c>
    </row>
    <row r="2031" spans="1:20" ht="45" x14ac:dyDescent="0.25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s="12">
        <f t="shared" si="186"/>
        <v>41848.021770833337</v>
      </c>
      <c r="L2031" s="12">
        <f t="shared" si="187"/>
        <v>41878.021770833337</v>
      </c>
      <c r="M2031" t="b">
        <v>1</v>
      </c>
      <c r="N2031">
        <v>94</v>
      </c>
      <c r="O2031" t="b">
        <v>1</v>
      </c>
      <c r="P2031" t="s">
        <v>8295</v>
      </c>
      <c r="Q2031" s="5">
        <f t="shared" si="188"/>
        <v>3.6120000000000001</v>
      </c>
      <c r="R2031" s="6">
        <f t="shared" si="189"/>
        <v>96.063829787234042</v>
      </c>
      <c r="S2031" t="str">
        <f t="shared" si="190"/>
        <v>technology</v>
      </c>
      <c r="T2031" t="str">
        <f t="shared" si="191"/>
        <v>hardware</v>
      </c>
    </row>
    <row r="2032" spans="1:20" ht="45" x14ac:dyDescent="0.25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s="12">
        <f t="shared" si="186"/>
        <v>41212.996481481481</v>
      </c>
      <c r="L2032" s="12">
        <f t="shared" si="187"/>
        <v>41242.996481481481</v>
      </c>
      <c r="M2032" t="b">
        <v>1</v>
      </c>
      <c r="N2032">
        <v>625</v>
      </c>
      <c r="O2032" t="b">
        <v>1</v>
      </c>
      <c r="P2032" t="s">
        <v>8295</v>
      </c>
      <c r="Q2032" s="5">
        <f t="shared" si="188"/>
        <v>2.26239013671875</v>
      </c>
      <c r="R2032" s="6">
        <f t="shared" si="189"/>
        <v>118.6144</v>
      </c>
      <c r="S2032" t="str">
        <f t="shared" si="190"/>
        <v>technology</v>
      </c>
      <c r="T2032" t="str">
        <f t="shared" si="191"/>
        <v>hardware</v>
      </c>
    </row>
    <row r="2033" spans="1:20" ht="45" x14ac:dyDescent="0.25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s="12">
        <f t="shared" si="186"/>
        <v>41975.329317129625</v>
      </c>
      <c r="L2033" s="12">
        <f t="shared" si="187"/>
        <v>42013.041666666672</v>
      </c>
      <c r="M2033" t="b">
        <v>1</v>
      </c>
      <c r="N2033">
        <v>508</v>
      </c>
      <c r="O2033" t="b">
        <v>1</v>
      </c>
      <c r="P2033" t="s">
        <v>8295</v>
      </c>
      <c r="Q2033" s="5">
        <f t="shared" si="188"/>
        <v>1.2035</v>
      </c>
      <c r="R2033" s="6">
        <f t="shared" si="189"/>
        <v>118.45472440944881</v>
      </c>
      <c r="S2033" t="str">
        <f t="shared" si="190"/>
        <v>technology</v>
      </c>
      <c r="T2033" t="str">
        <f t="shared" si="191"/>
        <v>hardware</v>
      </c>
    </row>
    <row r="2034" spans="1:20" ht="60" x14ac:dyDescent="0.25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s="12">
        <f t="shared" si="186"/>
        <v>42689.565671296295</v>
      </c>
      <c r="L2034" s="12">
        <f t="shared" si="187"/>
        <v>42719.208333333328</v>
      </c>
      <c r="M2034" t="b">
        <v>1</v>
      </c>
      <c r="N2034">
        <v>531</v>
      </c>
      <c r="O2034" t="b">
        <v>1</v>
      </c>
      <c r="P2034" t="s">
        <v>8295</v>
      </c>
      <c r="Q2034" s="5">
        <f t="shared" si="188"/>
        <v>3.0418799999999999</v>
      </c>
      <c r="R2034" s="6">
        <f t="shared" si="189"/>
        <v>143.21468926553672</v>
      </c>
      <c r="S2034" t="str">
        <f t="shared" si="190"/>
        <v>technology</v>
      </c>
      <c r="T2034" t="str">
        <f t="shared" si="191"/>
        <v>hardware</v>
      </c>
    </row>
    <row r="2035" spans="1:20" ht="60" x14ac:dyDescent="0.25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s="12">
        <f t="shared" si="186"/>
        <v>41725.082384259258</v>
      </c>
      <c r="L2035" s="12">
        <f t="shared" si="187"/>
        <v>41755.082384259258</v>
      </c>
      <c r="M2035" t="b">
        <v>1</v>
      </c>
      <c r="N2035">
        <v>158</v>
      </c>
      <c r="O2035" t="b">
        <v>1</v>
      </c>
      <c r="P2035" t="s">
        <v>8295</v>
      </c>
      <c r="Q2035" s="5">
        <f t="shared" si="188"/>
        <v>1.7867599999999999</v>
      </c>
      <c r="R2035" s="6">
        <f t="shared" si="189"/>
        <v>282.71518987341773</v>
      </c>
      <c r="S2035" t="str">
        <f t="shared" si="190"/>
        <v>technology</v>
      </c>
      <c r="T2035" t="str">
        <f t="shared" si="191"/>
        <v>hardware</v>
      </c>
    </row>
    <row r="2036" spans="1:20" ht="60" x14ac:dyDescent="0.25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s="12">
        <f t="shared" si="186"/>
        <v>42076.130011574074</v>
      </c>
      <c r="L2036" s="12">
        <f t="shared" si="187"/>
        <v>42131.290277777778</v>
      </c>
      <c r="M2036" t="b">
        <v>1</v>
      </c>
      <c r="N2036">
        <v>508</v>
      </c>
      <c r="O2036" t="b">
        <v>1</v>
      </c>
      <c r="P2036" t="s">
        <v>8295</v>
      </c>
      <c r="Q2036" s="5">
        <f t="shared" si="188"/>
        <v>3.868199871794872</v>
      </c>
      <c r="R2036" s="6">
        <f t="shared" si="189"/>
        <v>593.93620078740162</v>
      </c>
      <c r="S2036" t="str">
        <f t="shared" si="190"/>
        <v>technology</v>
      </c>
      <c r="T2036" t="str">
        <f t="shared" si="191"/>
        <v>hardware</v>
      </c>
    </row>
    <row r="2037" spans="1:20" ht="60" x14ac:dyDescent="0.25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s="12">
        <f t="shared" si="186"/>
        <v>42311.625081018516</v>
      </c>
      <c r="L2037" s="12">
        <f t="shared" si="187"/>
        <v>42357.041666666672</v>
      </c>
      <c r="M2037" t="b">
        <v>1</v>
      </c>
      <c r="N2037">
        <v>644</v>
      </c>
      <c r="O2037" t="b">
        <v>1</v>
      </c>
      <c r="P2037" t="s">
        <v>8295</v>
      </c>
      <c r="Q2037" s="5">
        <f t="shared" si="188"/>
        <v>2.1103642500000004</v>
      </c>
      <c r="R2037" s="6">
        <f t="shared" si="189"/>
        <v>262.15704968944101</v>
      </c>
      <c r="S2037" t="str">
        <f t="shared" si="190"/>
        <v>technology</v>
      </c>
      <c r="T2037" t="str">
        <f t="shared" si="191"/>
        <v>hardware</v>
      </c>
    </row>
    <row r="2038" spans="1:20" ht="60" x14ac:dyDescent="0.25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s="12">
        <f t="shared" si="186"/>
        <v>41738.864803240744</v>
      </c>
      <c r="L2038" s="12">
        <f t="shared" si="187"/>
        <v>41768.864803240744</v>
      </c>
      <c r="M2038" t="b">
        <v>1</v>
      </c>
      <c r="N2038">
        <v>848</v>
      </c>
      <c r="O2038" t="b">
        <v>1</v>
      </c>
      <c r="P2038" t="s">
        <v>8295</v>
      </c>
      <c r="Q2038" s="5">
        <f t="shared" si="188"/>
        <v>1.3166833333333334</v>
      </c>
      <c r="R2038" s="6">
        <f t="shared" si="189"/>
        <v>46.580778301886795</v>
      </c>
      <c r="S2038" t="str">
        <f t="shared" si="190"/>
        <v>technology</v>
      </c>
      <c r="T2038" t="str">
        <f t="shared" si="191"/>
        <v>hardware</v>
      </c>
    </row>
    <row r="2039" spans="1:20" ht="45" x14ac:dyDescent="0.25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s="12">
        <f t="shared" si="186"/>
        <v>41578.210104166668</v>
      </c>
      <c r="L2039" s="12">
        <f t="shared" si="187"/>
        <v>41638.251770833333</v>
      </c>
      <c r="M2039" t="b">
        <v>1</v>
      </c>
      <c r="N2039">
        <v>429</v>
      </c>
      <c r="O2039" t="b">
        <v>1</v>
      </c>
      <c r="P2039" t="s">
        <v>8295</v>
      </c>
      <c r="Q2039" s="5">
        <f t="shared" si="188"/>
        <v>3.0047639999999998</v>
      </c>
      <c r="R2039" s="6">
        <f t="shared" si="189"/>
        <v>70.041118881118877</v>
      </c>
      <c r="S2039" t="str">
        <f t="shared" si="190"/>
        <v>technology</v>
      </c>
      <c r="T2039" t="str">
        <f t="shared" si="191"/>
        <v>hardware</v>
      </c>
    </row>
    <row r="2040" spans="1:20" ht="60" x14ac:dyDescent="0.25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s="12">
        <f t="shared" si="186"/>
        <v>41424.27107638889</v>
      </c>
      <c r="L2040" s="12">
        <f t="shared" si="187"/>
        <v>41456.75</v>
      </c>
      <c r="M2040" t="b">
        <v>1</v>
      </c>
      <c r="N2040">
        <v>204</v>
      </c>
      <c r="O2040" t="b">
        <v>1</v>
      </c>
      <c r="P2040" t="s">
        <v>8295</v>
      </c>
      <c r="Q2040" s="5">
        <f t="shared" si="188"/>
        <v>4.2051249999999998</v>
      </c>
      <c r="R2040" s="6">
        <f t="shared" si="189"/>
        <v>164.90686274509804</v>
      </c>
      <c r="S2040" t="str">
        <f t="shared" si="190"/>
        <v>technology</v>
      </c>
      <c r="T2040" t="str">
        <f t="shared" si="191"/>
        <v>hardware</v>
      </c>
    </row>
    <row r="2041" spans="1:20" ht="45" x14ac:dyDescent="0.25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s="12">
        <f t="shared" si="186"/>
        <v>42675.438946759255</v>
      </c>
      <c r="L2041" s="12">
        <f t="shared" si="187"/>
        <v>42705.207638888889</v>
      </c>
      <c r="M2041" t="b">
        <v>1</v>
      </c>
      <c r="N2041">
        <v>379</v>
      </c>
      <c r="O2041" t="b">
        <v>1</v>
      </c>
      <c r="P2041" t="s">
        <v>8295</v>
      </c>
      <c r="Q2041" s="5">
        <f t="shared" si="188"/>
        <v>1.362168</v>
      </c>
      <c r="R2041" s="6">
        <f t="shared" si="189"/>
        <v>449.26385224274406</v>
      </c>
      <c r="S2041" t="str">
        <f t="shared" si="190"/>
        <v>technology</v>
      </c>
      <c r="T2041" t="str">
        <f t="shared" si="191"/>
        <v>hardware</v>
      </c>
    </row>
    <row r="2042" spans="1:20" ht="30" x14ac:dyDescent="0.25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s="12">
        <f t="shared" si="186"/>
        <v>41578.927118055559</v>
      </c>
      <c r="L2042" s="12">
        <f t="shared" si="187"/>
        <v>41593.968784722223</v>
      </c>
      <c r="M2042" t="b">
        <v>1</v>
      </c>
      <c r="N2042">
        <v>271</v>
      </c>
      <c r="O2042" t="b">
        <v>1</v>
      </c>
      <c r="P2042" t="s">
        <v>8295</v>
      </c>
      <c r="Q2042" s="5">
        <f t="shared" si="188"/>
        <v>2.4817133333333334</v>
      </c>
      <c r="R2042" s="6">
        <f t="shared" si="189"/>
        <v>27.472841328413285</v>
      </c>
      <c r="S2042" t="str">
        <f t="shared" si="190"/>
        <v>technology</v>
      </c>
      <c r="T2042" t="str">
        <f t="shared" si="191"/>
        <v>hardware</v>
      </c>
    </row>
    <row r="2043" spans="1:20" ht="60" x14ac:dyDescent="0.25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s="12">
        <f t="shared" si="186"/>
        <v>42654.525775462964</v>
      </c>
      <c r="L2043" s="12">
        <f t="shared" si="187"/>
        <v>42684.567442129628</v>
      </c>
      <c r="M2043" t="b">
        <v>0</v>
      </c>
      <c r="N2043">
        <v>120</v>
      </c>
      <c r="O2043" t="b">
        <v>1</v>
      </c>
      <c r="P2043" t="s">
        <v>8295</v>
      </c>
      <c r="Q2043" s="5">
        <f t="shared" si="188"/>
        <v>1.8186315789473684</v>
      </c>
      <c r="R2043" s="6">
        <f t="shared" si="189"/>
        <v>143.97499999999999</v>
      </c>
      <c r="S2043" t="str">
        <f t="shared" si="190"/>
        <v>technology</v>
      </c>
      <c r="T2043" t="str">
        <f t="shared" si="191"/>
        <v>hardware</v>
      </c>
    </row>
    <row r="2044" spans="1:20" ht="45" x14ac:dyDescent="0.25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s="12">
        <f t="shared" si="186"/>
        <v>42331.708032407405</v>
      </c>
      <c r="L2044" s="12">
        <f t="shared" si="187"/>
        <v>42391.708032407405</v>
      </c>
      <c r="M2044" t="b">
        <v>0</v>
      </c>
      <c r="N2044">
        <v>140</v>
      </c>
      <c r="O2044" t="b">
        <v>1</v>
      </c>
      <c r="P2044" t="s">
        <v>8295</v>
      </c>
      <c r="Q2044" s="5">
        <f t="shared" si="188"/>
        <v>1.2353000000000001</v>
      </c>
      <c r="R2044" s="6">
        <f t="shared" si="189"/>
        <v>88.23571428571428</v>
      </c>
      <c r="S2044" t="str">
        <f t="shared" si="190"/>
        <v>technology</v>
      </c>
      <c r="T2044" t="str">
        <f t="shared" si="191"/>
        <v>hardware</v>
      </c>
    </row>
    <row r="2045" spans="1:20" ht="60" x14ac:dyDescent="0.25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s="12">
        <f t="shared" si="186"/>
        <v>42661.176817129628</v>
      </c>
      <c r="L2045" s="12">
        <f t="shared" si="187"/>
        <v>42715.207638888889</v>
      </c>
      <c r="M2045" t="b">
        <v>0</v>
      </c>
      <c r="N2045">
        <v>193</v>
      </c>
      <c r="O2045" t="b">
        <v>1</v>
      </c>
      <c r="P2045" t="s">
        <v>8295</v>
      </c>
      <c r="Q2045" s="5">
        <f t="shared" si="188"/>
        <v>5.0620938628158845</v>
      </c>
      <c r="R2045" s="6">
        <f t="shared" si="189"/>
        <v>36.326424870466319</v>
      </c>
      <c r="S2045" t="str">
        <f t="shared" si="190"/>
        <v>technology</v>
      </c>
      <c r="T2045" t="str">
        <f t="shared" si="191"/>
        <v>hardware</v>
      </c>
    </row>
    <row r="2046" spans="1:20" ht="60" x14ac:dyDescent="0.25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s="12">
        <f t="shared" si="186"/>
        <v>42138.684189814812</v>
      </c>
      <c r="L2046" s="12">
        <f t="shared" si="187"/>
        <v>42168.684189814812</v>
      </c>
      <c r="M2046" t="b">
        <v>0</v>
      </c>
      <c r="N2046">
        <v>180</v>
      </c>
      <c r="O2046" t="b">
        <v>1</v>
      </c>
      <c r="P2046" t="s">
        <v>8295</v>
      </c>
      <c r="Q2046" s="5">
        <f t="shared" si="188"/>
        <v>1.0821333333333334</v>
      </c>
      <c r="R2046" s="6">
        <f t="shared" si="189"/>
        <v>90.177777777777777</v>
      </c>
      <c r="S2046" t="str">
        <f t="shared" si="190"/>
        <v>technology</v>
      </c>
      <c r="T2046" t="str">
        <f t="shared" si="191"/>
        <v>hardware</v>
      </c>
    </row>
    <row r="2047" spans="1:20" ht="60" x14ac:dyDescent="0.25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s="12">
        <f t="shared" si="186"/>
        <v>41069.088506944441</v>
      </c>
      <c r="L2047" s="12">
        <f t="shared" si="187"/>
        <v>41099.088506944441</v>
      </c>
      <c r="M2047" t="b">
        <v>0</v>
      </c>
      <c r="N2047">
        <v>263</v>
      </c>
      <c r="O2047" t="b">
        <v>1</v>
      </c>
      <c r="P2047" t="s">
        <v>8295</v>
      </c>
      <c r="Q2047" s="5">
        <f t="shared" si="188"/>
        <v>8.1918387755102042</v>
      </c>
      <c r="R2047" s="6">
        <f t="shared" si="189"/>
        <v>152.62361216730039</v>
      </c>
      <c r="S2047" t="str">
        <f t="shared" si="190"/>
        <v>technology</v>
      </c>
      <c r="T2047" t="str">
        <f t="shared" si="191"/>
        <v>hardware</v>
      </c>
    </row>
    <row r="2048" spans="1:20" ht="60" x14ac:dyDescent="0.25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s="12">
        <f t="shared" si="186"/>
        <v>41387.171805555554</v>
      </c>
      <c r="L2048" s="12">
        <f t="shared" si="187"/>
        <v>41417.171805555554</v>
      </c>
      <c r="M2048" t="b">
        <v>0</v>
      </c>
      <c r="N2048">
        <v>217</v>
      </c>
      <c r="O2048" t="b">
        <v>1</v>
      </c>
      <c r="P2048" t="s">
        <v>8295</v>
      </c>
      <c r="Q2048" s="5">
        <f t="shared" si="188"/>
        <v>1.2110000000000001</v>
      </c>
      <c r="R2048" s="6">
        <f t="shared" si="189"/>
        <v>55.806451612903224</v>
      </c>
      <c r="S2048" t="str">
        <f t="shared" si="190"/>
        <v>technology</v>
      </c>
      <c r="T2048" t="str">
        <f t="shared" si="191"/>
        <v>hardware</v>
      </c>
    </row>
    <row r="2049" spans="1:20" ht="60" x14ac:dyDescent="0.25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s="12">
        <f t="shared" si="186"/>
        <v>42081.903587962966</v>
      </c>
      <c r="L2049" s="12">
        <f t="shared" si="187"/>
        <v>42111</v>
      </c>
      <c r="M2049" t="b">
        <v>0</v>
      </c>
      <c r="N2049">
        <v>443</v>
      </c>
      <c r="O2049" t="b">
        <v>1</v>
      </c>
      <c r="P2049" t="s">
        <v>8295</v>
      </c>
      <c r="Q2049" s="5">
        <f t="shared" si="188"/>
        <v>1.0299897959183673</v>
      </c>
      <c r="R2049" s="6">
        <f t="shared" si="189"/>
        <v>227.85327313769753</v>
      </c>
      <c r="S2049" t="str">
        <f t="shared" si="190"/>
        <v>technology</v>
      </c>
      <c r="T2049" t="str">
        <f t="shared" si="191"/>
        <v>hardware</v>
      </c>
    </row>
    <row r="2050" spans="1:20" ht="60" x14ac:dyDescent="0.25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s="12">
        <f t="shared" ref="K2050:K2113" si="192">(((J2050/60)/60)/24)+DATE(1970,1,1)</f>
        <v>41387.651516203703</v>
      </c>
      <c r="L2050" s="12">
        <f t="shared" ref="L2050:L2113" si="193">(((I2050/60)/60)/24)+DATE(1970,1,1)</f>
        <v>41417.651516203703</v>
      </c>
      <c r="M2050" t="b">
        <v>0</v>
      </c>
      <c r="N2050">
        <v>1373</v>
      </c>
      <c r="O2050" t="b">
        <v>1</v>
      </c>
      <c r="P2050" t="s">
        <v>8295</v>
      </c>
      <c r="Q2050" s="5">
        <f t="shared" ref="Q2050:Q2113" si="194">E2050/D2050</f>
        <v>1.4833229411764706</v>
      </c>
      <c r="R2050" s="6">
        <f t="shared" ref="R2050:R2113" si="195">E2050/N2050</f>
        <v>91.82989803350327</v>
      </c>
      <c r="S2050" t="str">
        <f t="shared" ref="S2050:S2113" si="196">LEFT(P2050,FIND("/",P2050,1)-1)</f>
        <v>technology</v>
      </c>
      <c r="T2050" t="str">
        <f t="shared" ref="T2050:T2113" si="197">MID(P2050,FIND("/",P2050,1)+1,LEN(P2049))</f>
        <v>hardware</v>
      </c>
    </row>
    <row r="2051" spans="1:20" x14ac:dyDescent="0.25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s="12">
        <f t="shared" si="192"/>
        <v>41575.527349537035</v>
      </c>
      <c r="L2051" s="12">
        <f t="shared" si="193"/>
        <v>41610.957638888889</v>
      </c>
      <c r="M2051" t="b">
        <v>0</v>
      </c>
      <c r="N2051">
        <v>742</v>
      </c>
      <c r="O2051" t="b">
        <v>1</v>
      </c>
      <c r="P2051" t="s">
        <v>8295</v>
      </c>
      <c r="Q2051" s="5">
        <f t="shared" si="194"/>
        <v>1.2019070000000001</v>
      </c>
      <c r="R2051" s="6">
        <f t="shared" si="195"/>
        <v>80.991037735849048</v>
      </c>
      <c r="S2051" t="str">
        <f t="shared" si="196"/>
        <v>technology</v>
      </c>
      <c r="T2051" t="str">
        <f t="shared" si="197"/>
        <v>hardware</v>
      </c>
    </row>
    <row r="2052" spans="1:20" ht="60" x14ac:dyDescent="0.25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s="12">
        <f t="shared" si="192"/>
        <v>42115.071504629625</v>
      </c>
      <c r="L2052" s="12">
        <f t="shared" si="193"/>
        <v>42155.071504629625</v>
      </c>
      <c r="M2052" t="b">
        <v>0</v>
      </c>
      <c r="N2052">
        <v>170</v>
      </c>
      <c r="O2052" t="b">
        <v>1</v>
      </c>
      <c r="P2052" t="s">
        <v>8295</v>
      </c>
      <c r="Q2052" s="5">
        <f t="shared" si="194"/>
        <v>4.7327000000000004</v>
      </c>
      <c r="R2052" s="6">
        <f t="shared" si="195"/>
        <v>278.39411764705881</v>
      </c>
      <c r="S2052" t="str">
        <f t="shared" si="196"/>
        <v>technology</v>
      </c>
      <c r="T2052" t="str">
        <f t="shared" si="197"/>
        <v>hardware</v>
      </c>
    </row>
    <row r="2053" spans="1:20" ht="60" x14ac:dyDescent="0.25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s="12">
        <f t="shared" si="192"/>
        <v>41604.022418981483</v>
      </c>
      <c r="L2053" s="12">
        <f t="shared" si="193"/>
        <v>41634.022418981483</v>
      </c>
      <c r="M2053" t="b">
        <v>0</v>
      </c>
      <c r="N2053">
        <v>242</v>
      </c>
      <c r="O2053" t="b">
        <v>1</v>
      </c>
      <c r="P2053" t="s">
        <v>8295</v>
      </c>
      <c r="Q2053" s="5">
        <f t="shared" si="194"/>
        <v>1.303625</v>
      </c>
      <c r="R2053" s="6">
        <f t="shared" si="195"/>
        <v>43.095041322314053</v>
      </c>
      <c r="S2053" t="str">
        <f t="shared" si="196"/>
        <v>technology</v>
      </c>
      <c r="T2053" t="str">
        <f t="shared" si="197"/>
        <v>hardware</v>
      </c>
    </row>
    <row r="2054" spans="1:20" ht="60" x14ac:dyDescent="0.25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s="12">
        <f t="shared" si="192"/>
        <v>42375.08394675926</v>
      </c>
      <c r="L2054" s="12">
        <f t="shared" si="193"/>
        <v>42420.08394675926</v>
      </c>
      <c r="M2054" t="b">
        <v>0</v>
      </c>
      <c r="N2054">
        <v>541</v>
      </c>
      <c r="O2054" t="b">
        <v>1</v>
      </c>
      <c r="P2054" t="s">
        <v>8295</v>
      </c>
      <c r="Q2054" s="5">
        <f t="shared" si="194"/>
        <v>3.5304799999999998</v>
      </c>
      <c r="R2054" s="6">
        <f t="shared" si="195"/>
        <v>326.29205175600737</v>
      </c>
      <c r="S2054" t="str">
        <f t="shared" si="196"/>
        <v>technology</v>
      </c>
      <c r="T2054" t="str">
        <f t="shared" si="197"/>
        <v>hardware</v>
      </c>
    </row>
    <row r="2055" spans="1:20" ht="60" x14ac:dyDescent="0.25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s="12">
        <f t="shared" si="192"/>
        <v>42303.617488425924</v>
      </c>
      <c r="L2055" s="12">
        <f t="shared" si="193"/>
        <v>42333.659155092595</v>
      </c>
      <c r="M2055" t="b">
        <v>0</v>
      </c>
      <c r="N2055">
        <v>121</v>
      </c>
      <c r="O2055" t="b">
        <v>1</v>
      </c>
      <c r="P2055" t="s">
        <v>8295</v>
      </c>
      <c r="Q2055" s="5">
        <f t="shared" si="194"/>
        <v>1.0102</v>
      </c>
      <c r="R2055" s="6">
        <f t="shared" si="195"/>
        <v>41.743801652892564</v>
      </c>
      <c r="S2055" t="str">
        <f t="shared" si="196"/>
        <v>technology</v>
      </c>
      <c r="T2055" t="str">
        <f t="shared" si="197"/>
        <v>hardware</v>
      </c>
    </row>
    <row r="2056" spans="1:20" ht="60" x14ac:dyDescent="0.25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s="12">
        <f t="shared" si="192"/>
        <v>41731.520949074074</v>
      </c>
      <c r="L2056" s="12">
        <f t="shared" si="193"/>
        <v>41761.520949074074</v>
      </c>
      <c r="M2056" t="b">
        <v>0</v>
      </c>
      <c r="N2056">
        <v>621</v>
      </c>
      <c r="O2056" t="b">
        <v>1</v>
      </c>
      <c r="P2056" t="s">
        <v>8295</v>
      </c>
      <c r="Q2056" s="5">
        <f t="shared" si="194"/>
        <v>1.1359142857142857</v>
      </c>
      <c r="R2056" s="6">
        <f t="shared" si="195"/>
        <v>64.020933977455712</v>
      </c>
      <c r="S2056" t="str">
        <f t="shared" si="196"/>
        <v>technology</v>
      </c>
      <c r="T2056" t="str">
        <f t="shared" si="197"/>
        <v>hardware</v>
      </c>
    </row>
    <row r="2057" spans="1:20" ht="60" x14ac:dyDescent="0.25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s="12">
        <f t="shared" si="192"/>
        <v>41946.674108796295</v>
      </c>
      <c r="L2057" s="12">
        <f t="shared" si="193"/>
        <v>41976.166666666672</v>
      </c>
      <c r="M2057" t="b">
        <v>0</v>
      </c>
      <c r="N2057">
        <v>101</v>
      </c>
      <c r="O2057" t="b">
        <v>1</v>
      </c>
      <c r="P2057" t="s">
        <v>8295</v>
      </c>
      <c r="Q2057" s="5">
        <f t="shared" si="194"/>
        <v>1.6741666666666666</v>
      </c>
      <c r="R2057" s="6">
        <f t="shared" si="195"/>
        <v>99.455445544554451</v>
      </c>
      <c r="S2057" t="str">
        <f t="shared" si="196"/>
        <v>technology</v>
      </c>
      <c r="T2057" t="str">
        <f t="shared" si="197"/>
        <v>hardware</v>
      </c>
    </row>
    <row r="2058" spans="1:20" ht="45" x14ac:dyDescent="0.25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s="12">
        <f t="shared" si="192"/>
        <v>41351.76090277778</v>
      </c>
      <c r="L2058" s="12">
        <f t="shared" si="193"/>
        <v>41381.76090277778</v>
      </c>
      <c r="M2058" t="b">
        <v>0</v>
      </c>
      <c r="N2058">
        <v>554</v>
      </c>
      <c r="O2058" t="b">
        <v>1</v>
      </c>
      <c r="P2058" t="s">
        <v>8295</v>
      </c>
      <c r="Q2058" s="5">
        <f t="shared" si="194"/>
        <v>1.5345200000000001</v>
      </c>
      <c r="R2058" s="6">
        <f t="shared" si="195"/>
        <v>138.49458483754512</v>
      </c>
      <c r="S2058" t="str">
        <f t="shared" si="196"/>
        <v>technology</v>
      </c>
      <c r="T2058" t="str">
        <f t="shared" si="197"/>
        <v>hardware</v>
      </c>
    </row>
    <row r="2059" spans="1:20" ht="60" x14ac:dyDescent="0.25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s="12">
        <f t="shared" si="192"/>
        <v>42396.494583333333</v>
      </c>
      <c r="L2059" s="12">
        <f t="shared" si="193"/>
        <v>42426.494583333333</v>
      </c>
      <c r="M2059" t="b">
        <v>0</v>
      </c>
      <c r="N2059">
        <v>666</v>
      </c>
      <c r="O2059" t="b">
        <v>1</v>
      </c>
      <c r="P2059" t="s">
        <v>8295</v>
      </c>
      <c r="Q2059" s="5">
        <f t="shared" si="194"/>
        <v>2.022322</v>
      </c>
      <c r="R2059" s="6">
        <f t="shared" si="195"/>
        <v>45.547792792792798</v>
      </c>
      <c r="S2059" t="str">
        <f t="shared" si="196"/>
        <v>technology</v>
      </c>
      <c r="T2059" t="str">
        <f t="shared" si="197"/>
        <v>hardware</v>
      </c>
    </row>
    <row r="2060" spans="1:20" ht="30" x14ac:dyDescent="0.25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s="12">
        <f t="shared" si="192"/>
        <v>42026.370717592596</v>
      </c>
      <c r="L2060" s="12">
        <f t="shared" si="193"/>
        <v>42065.833333333328</v>
      </c>
      <c r="M2060" t="b">
        <v>0</v>
      </c>
      <c r="N2060">
        <v>410</v>
      </c>
      <c r="O2060" t="b">
        <v>1</v>
      </c>
      <c r="P2060" t="s">
        <v>8295</v>
      </c>
      <c r="Q2060" s="5">
        <f t="shared" si="194"/>
        <v>1.6828125</v>
      </c>
      <c r="R2060" s="6">
        <f t="shared" si="195"/>
        <v>10.507317073170732</v>
      </c>
      <c r="S2060" t="str">
        <f t="shared" si="196"/>
        <v>technology</v>
      </c>
      <c r="T2060" t="str">
        <f t="shared" si="197"/>
        <v>hardware</v>
      </c>
    </row>
    <row r="2061" spans="1:20" ht="60" x14ac:dyDescent="0.25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s="12">
        <f t="shared" si="192"/>
        <v>42361.602476851855</v>
      </c>
      <c r="L2061" s="12">
        <f t="shared" si="193"/>
        <v>42400.915972222225</v>
      </c>
      <c r="M2061" t="b">
        <v>0</v>
      </c>
      <c r="N2061">
        <v>375</v>
      </c>
      <c r="O2061" t="b">
        <v>1</v>
      </c>
      <c r="P2061" t="s">
        <v>8295</v>
      </c>
      <c r="Q2061" s="5">
        <f t="shared" si="194"/>
        <v>1.4345666666666668</v>
      </c>
      <c r="R2061" s="6">
        <f t="shared" si="195"/>
        <v>114.76533333333333</v>
      </c>
      <c r="S2061" t="str">
        <f t="shared" si="196"/>
        <v>technology</v>
      </c>
      <c r="T2061" t="str">
        <f t="shared" si="197"/>
        <v>hardware</v>
      </c>
    </row>
    <row r="2062" spans="1:20" ht="60" x14ac:dyDescent="0.25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s="12">
        <f t="shared" si="192"/>
        <v>41783.642939814818</v>
      </c>
      <c r="L2062" s="12">
        <f t="shared" si="193"/>
        <v>41843.642939814818</v>
      </c>
      <c r="M2062" t="b">
        <v>0</v>
      </c>
      <c r="N2062">
        <v>1364</v>
      </c>
      <c r="O2062" t="b">
        <v>1</v>
      </c>
      <c r="P2062" t="s">
        <v>8295</v>
      </c>
      <c r="Q2062" s="5">
        <f t="shared" si="194"/>
        <v>1.964</v>
      </c>
      <c r="R2062" s="6">
        <f t="shared" si="195"/>
        <v>35.997067448680355</v>
      </c>
      <c r="S2062" t="str">
        <f t="shared" si="196"/>
        <v>technology</v>
      </c>
      <c r="T2062" t="str">
        <f t="shared" si="197"/>
        <v>hardware</v>
      </c>
    </row>
    <row r="2063" spans="1:20" ht="60" x14ac:dyDescent="0.25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s="12">
        <f t="shared" si="192"/>
        <v>42705.764513888891</v>
      </c>
      <c r="L2063" s="12">
        <f t="shared" si="193"/>
        <v>42735.764513888891</v>
      </c>
      <c r="M2063" t="b">
        <v>0</v>
      </c>
      <c r="N2063">
        <v>35</v>
      </c>
      <c r="O2063" t="b">
        <v>1</v>
      </c>
      <c r="P2063" t="s">
        <v>8295</v>
      </c>
      <c r="Q2063" s="5">
        <f t="shared" si="194"/>
        <v>1.0791999999999999</v>
      </c>
      <c r="R2063" s="6">
        <f t="shared" si="195"/>
        <v>154.17142857142858</v>
      </c>
      <c r="S2063" t="str">
        <f t="shared" si="196"/>
        <v>technology</v>
      </c>
      <c r="T2063" t="str">
        <f t="shared" si="197"/>
        <v>hardware</v>
      </c>
    </row>
    <row r="2064" spans="1:20" ht="60" x14ac:dyDescent="0.25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s="12">
        <f t="shared" si="192"/>
        <v>42423.3830787037</v>
      </c>
      <c r="L2064" s="12">
        <f t="shared" si="193"/>
        <v>42453.341412037036</v>
      </c>
      <c r="M2064" t="b">
        <v>0</v>
      </c>
      <c r="N2064">
        <v>203</v>
      </c>
      <c r="O2064" t="b">
        <v>1</v>
      </c>
      <c r="P2064" t="s">
        <v>8295</v>
      </c>
      <c r="Q2064" s="5">
        <f t="shared" si="194"/>
        <v>1.14977</v>
      </c>
      <c r="R2064" s="6">
        <f t="shared" si="195"/>
        <v>566.38916256157631</v>
      </c>
      <c r="S2064" t="str">
        <f t="shared" si="196"/>
        <v>technology</v>
      </c>
      <c r="T2064" t="str">
        <f t="shared" si="197"/>
        <v>hardware</v>
      </c>
    </row>
    <row r="2065" spans="1:20" ht="45" x14ac:dyDescent="0.25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s="12">
        <f t="shared" si="192"/>
        <v>42472.73265046296</v>
      </c>
      <c r="L2065" s="12">
        <f t="shared" si="193"/>
        <v>42505.73265046296</v>
      </c>
      <c r="M2065" t="b">
        <v>0</v>
      </c>
      <c r="N2065">
        <v>49</v>
      </c>
      <c r="O2065" t="b">
        <v>1</v>
      </c>
      <c r="P2065" t="s">
        <v>8295</v>
      </c>
      <c r="Q2065" s="5">
        <f t="shared" si="194"/>
        <v>1.4804999999999999</v>
      </c>
      <c r="R2065" s="6">
        <f t="shared" si="195"/>
        <v>120.85714285714286</v>
      </c>
      <c r="S2065" t="str">
        <f t="shared" si="196"/>
        <v>technology</v>
      </c>
      <c r="T2065" t="str">
        <f t="shared" si="197"/>
        <v>hardware</v>
      </c>
    </row>
    <row r="2066" spans="1:20" ht="60" x14ac:dyDescent="0.25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s="12">
        <f t="shared" si="192"/>
        <v>41389.364849537036</v>
      </c>
      <c r="L2066" s="12">
        <f t="shared" si="193"/>
        <v>41425.5</v>
      </c>
      <c r="M2066" t="b">
        <v>0</v>
      </c>
      <c r="N2066">
        <v>5812</v>
      </c>
      <c r="O2066" t="b">
        <v>1</v>
      </c>
      <c r="P2066" t="s">
        <v>8295</v>
      </c>
      <c r="Q2066" s="5">
        <f t="shared" si="194"/>
        <v>1.9116676082790633</v>
      </c>
      <c r="R2066" s="6">
        <f t="shared" si="195"/>
        <v>86.163845492085343</v>
      </c>
      <c r="S2066" t="str">
        <f t="shared" si="196"/>
        <v>technology</v>
      </c>
      <c r="T2066" t="str">
        <f t="shared" si="197"/>
        <v>hardware</v>
      </c>
    </row>
    <row r="2067" spans="1:20" ht="60" x14ac:dyDescent="0.25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s="12">
        <f t="shared" si="192"/>
        <v>41603.333668981482</v>
      </c>
      <c r="L2067" s="12">
        <f t="shared" si="193"/>
        <v>41633.333668981482</v>
      </c>
      <c r="M2067" t="b">
        <v>0</v>
      </c>
      <c r="N2067">
        <v>1556</v>
      </c>
      <c r="O2067" t="b">
        <v>1</v>
      </c>
      <c r="P2067" t="s">
        <v>8295</v>
      </c>
      <c r="Q2067" s="5">
        <f t="shared" si="194"/>
        <v>1.99215125</v>
      </c>
      <c r="R2067" s="6">
        <f t="shared" si="195"/>
        <v>51.212114395886893</v>
      </c>
      <c r="S2067" t="str">
        <f t="shared" si="196"/>
        <v>technology</v>
      </c>
      <c r="T2067" t="str">
        <f t="shared" si="197"/>
        <v>hardware</v>
      </c>
    </row>
    <row r="2068" spans="1:20" ht="45" x14ac:dyDescent="0.25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s="12">
        <f t="shared" si="192"/>
        <v>41844.771793981483</v>
      </c>
      <c r="L2068" s="12">
        <f t="shared" si="193"/>
        <v>41874.771793981483</v>
      </c>
      <c r="M2068" t="b">
        <v>0</v>
      </c>
      <c r="N2068">
        <v>65</v>
      </c>
      <c r="O2068" t="b">
        <v>1</v>
      </c>
      <c r="P2068" t="s">
        <v>8295</v>
      </c>
      <c r="Q2068" s="5">
        <f t="shared" si="194"/>
        <v>2.1859999999999999</v>
      </c>
      <c r="R2068" s="6">
        <f t="shared" si="195"/>
        <v>67.261538461538464</v>
      </c>
      <c r="S2068" t="str">
        <f t="shared" si="196"/>
        <v>technology</v>
      </c>
      <c r="T2068" t="str">
        <f t="shared" si="197"/>
        <v>hardware</v>
      </c>
    </row>
    <row r="2069" spans="1:20" ht="45" x14ac:dyDescent="0.25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s="12">
        <f t="shared" si="192"/>
        <v>42115.853888888887</v>
      </c>
      <c r="L2069" s="12">
        <f t="shared" si="193"/>
        <v>42148.853888888887</v>
      </c>
      <c r="M2069" t="b">
        <v>0</v>
      </c>
      <c r="N2069">
        <v>10</v>
      </c>
      <c r="O2069" t="b">
        <v>1</v>
      </c>
      <c r="P2069" t="s">
        <v>8295</v>
      </c>
      <c r="Q2069" s="5">
        <f t="shared" si="194"/>
        <v>1.2686868686868686</v>
      </c>
      <c r="R2069" s="6">
        <f t="shared" si="195"/>
        <v>62.8</v>
      </c>
      <c r="S2069" t="str">
        <f t="shared" si="196"/>
        <v>technology</v>
      </c>
      <c r="T2069" t="str">
        <f t="shared" si="197"/>
        <v>hardware</v>
      </c>
    </row>
    <row r="2070" spans="1:20" ht="60" x14ac:dyDescent="0.25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s="12">
        <f t="shared" si="192"/>
        <v>42633.841608796298</v>
      </c>
      <c r="L2070" s="12">
        <f t="shared" si="193"/>
        <v>42663.841608796298</v>
      </c>
      <c r="M2070" t="b">
        <v>0</v>
      </c>
      <c r="N2070">
        <v>76</v>
      </c>
      <c r="O2070" t="b">
        <v>1</v>
      </c>
      <c r="P2070" t="s">
        <v>8295</v>
      </c>
      <c r="Q2070" s="5">
        <f t="shared" si="194"/>
        <v>1.0522388</v>
      </c>
      <c r="R2070" s="6">
        <f t="shared" si="195"/>
        <v>346.13118421052633</v>
      </c>
      <c r="S2070" t="str">
        <f t="shared" si="196"/>
        <v>technology</v>
      </c>
      <c r="T2070" t="str">
        <f t="shared" si="197"/>
        <v>hardware</v>
      </c>
    </row>
    <row r="2071" spans="1:20" ht="60" x14ac:dyDescent="0.25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s="12">
        <f t="shared" si="192"/>
        <v>42340.972118055557</v>
      </c>
      <c r="L2071" s="12">
        <f t="shared" si="193"/>
        <v>42371.972118055557</v>
      </c>
      <c r="M2071" t="b">
        <v>0</v>
      </c>
      <c r="N2071">
        <v>263</v>
      </c>
      <c r="O2071" t="b">
        <v>1</v>
      </c>
      <c r="P2071" t="s">
        <v>8295</v>
      </c>
      <c r="Q2071" s="5">
        <f t="shared" si="194"/>
        <v>1.2840666000000001</v>
      </c>
      <c r="R2071" s="6">
        <f t="shared" si="195"/>
        <v>244.11912547528519</v>
      </c>
      <c r="S2071" t="str">
        <f t="shared" si="196"/>
        <v>technology</v>
      </c>
      <c r="T2071" t="str">
        <f t="shared" si="197"/>
        <v>hardware</v>
      </c>
    </row>
    <row r="2072" spans="1:20" ht="60" x14ac:dyDescent="0.25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s="12">
        <f t="shared" si="192"/>
        <v>42519.6565162037</v>
      </c>
      <c r="L2072" s="12">
        <f t="shared" si="193"/>
        <v>42549.6565162037</v>
      </c>
      <c r="M2072" t="b">
        <v>0</v>
      </c>
      <c r="N2072">
        <v>1530</v>
      </c>
      <c r="O2072" t="b">
        <v>1</v>
      </c>
      <c r="P2072" t="s">
        <v>8295</v>
      </c>
      <c r="Q2072" s="5">
        <f t="shared" si="194"/>
        <v>3.1732719999999999</v>
      </c>
      <c r="R2072" s="6">
        <f t="shared" si="195"/>
        <v>259.25424836601309</v>
      </c>
      <c r="S2072" t="str">
        <f t="shared" si="196"/>
        <v>technology</v>
      </c>
      <c r="T2072" t="str">
        <f t="shared" si="197"/>
        <v>hardware</v>
      </c>
    </row>
    <row r="2073" spans="1:20" ht="60" x14ac:dyDescent="0.25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s="12">
        <f t="shared" si="192"/>
        <v>42600.278749999998</v>
      </c>
      <c r="L2073" s="12">
        <f t="shared" si="193"/>
        <v>42645.278749999998</v>
      </c>
      <c r="M2073" t="b">
        <v>0</v>
      </c>
      <c r="N2073">
        <v>278</v>
      </c>
      <c r="O2073" t="b">
        <v>1</v>
      </c>
      <c r="P2073" t="s">
        <v>8295</v>
      </c>
      <c r="Q2073" s="5">
        <f t="shared" si="194"/>
        <v>2.8073000000000001</v>
      </c>
      <c r="R2073" s="6">
        <f t="shared" si="195"/>
        <v>201.96402877697841</v>
      </c>
      <c r="S2073" t="str">
        <f t="shared" si="196"/>
        <v>technology</v>
      </c>
      <c r="T2073" t="str">
        <f t="shared" si="197"/>
        <v>hardware</v>
      </c>
    </row>
    <row r="2074" spans="1:20" ht="60" x14ac:dyDescent="0.25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s="12">
        <f t="shared" si="192"/>
        <v>42467.581388888888</v>
      </c>
      <c r="L2074" s="12">
        <f t="shared" si="193"/>
        <v>42497.581388888888</v>
      </c>
      <c r="M2074" t="b">
        <v>0</v>
      </c>
      <c r="N2074">
        <v>350</v>
      </c>
      <c r="O2074" t="b">
        <v>1</v>
      </c>
      <c r="P2074" t="s">
        <v>8295</v>
      </c>
      <c r="Q2074" s="5">
        <f t="shared" si="194"/>
        <v>1.1073146853146854</v>
      </c>
      <c r="R2074" s="6">
        <f t="shared" si="195"/>
        <v>226.20857142857142</v>
      </c>
      <c r="S2074" t="str">
        <f t="shared" si="196"/>
        <v>technology</v>
      </c>
      <c r="T2074" t="str">
        <f t="shared" si="197"/>
        <v>hardware</v>
      </c>
    </row>
    <row r="2075" spans="1:20" ht="60" x14ac:dyDescent="0.25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s="12">
        <f t="shared" si="192"/>
        <v>42087.668032407411</v>
      </c>
      <c r="L2075" s="12">
        <f t="shared" si="193"/>
        <v>42132.668032407411</v>
      </c>
      <c r="M2075" t="b">
        <v>0</v>
      </c>
      <c r="N2075">
        <v>470</v>
      </c>
      <c r="O2075" t="b">
        <v>1</v>
      </c>
      <c r="P2075" t="s">
        <v>8295</v>
      </c>
      <c r="Q2075" s="5">
        <f t="shared" si="194"/>
        <v>1.5260429999999998</v>
      </c>
      <c r="R2075" s="6">
        <f t="shared" si="195"/>
        <v>324.69</v>
      </c>
      <c r="S2075" t="str">
        <f t="shared" si="196"/>
        <v>technology</v>
      </c>
      <c r="T2075" t="str">
        <f t="shared" si="197"/>
        <v>hardware</v>
      </c>
    </row>
    <row r="2076" spans="1:20" ht="30" x14ac:dyDescent="0.25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s="12">
        <f t="shared" si="192"/>
        <v>42466.826180555552</v>
      </c>
      <c r="L2076" s="12">
        <f t="shared" si="193"/>
        <v>42496.826180555552</v>
      </c>
      <c r="M2076" t="b">
        <v>0</v>
      </c>
      <c r="N2076">
        <v>3</v>
      </c>
      <c r="O2076" t="b">
        <v>1</v>
      </c>
      <c r="P2076" t="s">
        <v>8295</v>
      </c>
      <c r="Q2076" s="5">
        <f t="shared" si="194"/>
        <v>1.0249999999999999</v>
      </c>
      <c r="R2076" s="6">
        <f t="shared" si="195"/>
        <v>205</v>
      </c>
      <c r="S2076" t="str">
        <f t="shared" si="196"/>
        <v>technology</v>
      </c>
      <c r="T2076" t="str">
        <f t="shared" si="197"/>
        <v>hardware</v>
      </c>
    </row>
    <row r="2077" spans="1:20" ht="45" x14ac:dyDescent="0.25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s="12">
        <f t="shared" si="192"/>
        <v>41450.681574074071</v>
      </c>
      <c r="L2077" s="12">
        <f t="shared" si="193"/>
        <v>41480.681574074071</v>
      </c>
      <c r="M2077" t="b">
        <v>0</v>
      </c>
      <c r="N2077">
        <v>8200</v>
      </c>
      <c r="O2077" t="b">
        <v>1</v>
      </c>
      <c r="P2077" t="s">
        <v>8295</v>
      </c>
      <c r="Q2077" s="5">
        <f t="shared" si="194"/>
        <v>16.783738373837384</v>
      </c>
      <c r="R2077" s="6">
        <f t="shared" si="195"/>
        <v>20.465926829268295</v>
      </c>
      <c r="S2077" t="str">
        <f t="shared" si="196"/>
        <v>technology</v>
      </c>
      <c r="T2077" t="str">
        <f t="shared" si="197"/>
        <v>hardware</v>
      </c>
    </row>
    <row r="2078" spans="1:20" ht="30" x14ac:dyDescent="0.25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s="12">
        <f t="shared" si="192"/>
        <v>41803.880659722221</v>
      </c>
      <c r="L2078" s="12">
        <f t="shared" si="193"/>
        <v>41843.880659722221</v>
      </c>
      <c r="M2078" t="b">
        <v>0</v>
      </c>
      <c r="N2078">
        <v>8359</v>
      </c>
      <c r="O2078" t="b">
        <v>1</v>
      </c>
      <c r="P2078" t="s">
        <v>8295</v>
      </c>
      <c r="Q2078" s="5">
        <f t="shared" si="194"/>
        <v>5.4334915642458101</v>
      </c>
      <c r="R2078" s="6">
        <f t="shared" si="195"/>
        <v>116.35303146309367</v>
      </c>
      <c r="S2078" t="str">
        <f t="shared" si="196"/>
        <v>technology</v>
      </c>
      <c r="T2078" t="str">
        <f t="shared" si="197"/>
        <v>hardware</v>
      </c>
    </row>
    <row r="2079" spans="1:20" ht="45" x14ac:dyDescent="0.25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s="12">
        <f t="shared" si="192"/>
        <v>42103.042546296296</v>
      </c>
      <c r="L2079" s="12">
        <f t="shared" si="193"/>
        <v>42160.875</v>
      </c>
      <c r="M2079" t="b">
        <v>0</v>
      </c>
      <c r="N2079">
        <v>188</v>
      </c>
      <c r="O2079" t="b">
        <v>1</v>
      </c>
      <c r="P2079" t="s">
        <v>8295</v>
      </c>
      <c r="Q2079" s="5">
        <f t="shared" si="194"/>
        <v>1.1550800000000001</v>
      </c>
      <c r="R2079" s="6">
        <f t="shared" si="195"/>
        <v>307.20212765957444</v>
      </c>
      <c r="S2079" t="str">
        <f t="shared" si="196"/>
        <v>technology</v>
      </c>
      <c r="T2079" t="str">
        <f t="shared" si="197"/>
        <v>hardware</v>
      </c>
    </row>
    <row r="2080" spans="1:20" ht="45" x14ac:dyDescent="0.25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s="12">
        <f t="shared" si="192"/>
        <v>42692.771493055552</v>
      </c>
      <c r="L2080" s="12">
        <f t="shared" si="193"/>
        <v>42722.771493055552</v>
      </c>
      <c r="M2080" t="b">
        <v>0</v>
      </c>
      <c r="N2080">
        <v>48</v>
      </c>
      <c r="O2080" t="b">
        <v>1</v>
      </c>
      <c r="P2080" t="s">
        <v>8295</v>
      </c>
      <c r="Q2080" s="5">
        <f t="shared" si="194"/>
        <v>1.3120499999999999</v>
      </c>
      <c r="R2080" s="6">
        <f t="shared" si="195"/>
        <v>546.6875</v>
      </c>
      <c r="S2080" t="str">
        <f t="shared" si="196"/>
        <v>technology</v>
      </c>
      <c r="T2080" t="str">
        <f t="shared" si="197"/>
        <v>hardware</v>
      </c>
    </row>
    <row r="2081" spans="1:20" ht="60" x14ac:dyDescent="0.25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s="12">
        <f t="shared" si="192"/>
        <v>42150.71056712963</v>
      </c>
      <c r="L2081" s="12">
        <f t="shared" si="193"/>
        <v>42180.791666666672</v>
      </c>
      <c r="M2081" t="b">
        <v>0</v>
      </c>
      <c r="N2081">
        <v>607</v>
      </c>
      <c r="O2081" t="b">
        <v>1</v>
      </c>
      <c r="P2081" t="s">
        <v>8295</v>
      </c>
      <c r="Q2081" s="5">
        <f t="shared" si="194"/>
        <v>2.8816999999999999</v>
      </c>
      <c r="R2081" s="6">
        <f t="shared" si="195"/>
        <v>47.474464579901152</v>
      </c>
      <c r="S2081" t="str">
        <f t="shared" si="196"/>
        <v>technology</v>
      </c>
      <c r="T2081" t="str">
        <f t="shared" si="197"/>
        <v>hardware</v>
      </c>
    </row>
    <row r="2082" spans="1:20" ht="60" x14ac:dyDescent="0.25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s="12">
        <f t="shared" si="192"/>
        <v>42289.957175925927</v>
      </c>
      <c r="L2082" s="12">
        <f t="shared" si="193"/>
        <v>42319.998842592591</v>
      </c>
      <c r="M2082" t="b">
        <v>0</v>
      </c>
      <c r="N2082">
        <v>50</v>
      </c>
      <c r="O2082" t="b">
        <v>1</v>
      </c>
      <c r="P2082" t="s">
        <v>8295</v>
      </c>
      <c r="Q2082" s="5">
        <f t="shared" si="194"/>
        <v>5.0780000000000003</v>
      </c>
      <c r="R2082" s="6">
        <f t="shared" si="195"/>
        <v>101.56</v>
      </c>
      <c r="S2082" t="str">
        <f t="shared" si="196"/>
        <v>technology</v>
      </c>
      <c r="T2082" t="str">
        <f t="shared" si="197"/>
        <v>hardware</v>
      </c>
    </row>
    <row r="2083" spans="1:20" ht="60" x14ac:dyDescent="0.25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s="12">
        <f t="shared" si="192"/>
        <v>41004.156886574077</v>
      </c>
      <c r="L2083" s="12">
        <f t="shared" si="193"/>
        <v>41045.207638888889</v>
      </c>
      <c r="M2083" t="b">
        <v>0</v>
      </c>
      <c r="N2083">
        <v>55</v>
      </c>
      <c r="O2083" t="b">
        <v>1</v>
      </c>
      <c r="P2083" t="s">
        <v>8279</v>
      </c>
      <c r="Q2083" s="5">
        <f t="shared" si="194"/>
        <v>1.1457142857142857</v>
      </c>
      <c r="R2083" s="6">
        <f t="shared" si="195"/>
        <v>72.909090909090907</v>
      </c>
      <c r="S2083" t="str">
        <f t="shared" si="196"/>
        <v>music</v>
      </c>
      <c r="T2083" t="str">
        <f t="shared" si="197"/>
        <v>indie rock</v>
      </c>
    </row>
    <row r="2084" spans="1:20" ht="60" x14ac:dyDescent="0.25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s="12">
        <f t="shared" si="192"/>
        <v>40811.120324074072</v>
      </c>
      <c r="L2084" s="12">
        <f t="shared" si="193"/>
        <v>40871.161990740737</v>
      </c>
      <c r="M2084" t="b">
        <v>0</v>
      </c>
      <c r="N2084">
        <v>38</v>
      </c>
      <c r="O2084" t="b">
        <v>1</v>
      </c>
      <c r="P2084" t="s">
        <v>8279</v>
      </c>
      <c r="Q2084" s="5">
        <f t="shared" si="194"/>
        <v>1.1073333333333333</v>
      </c>
      <c r="R2084" s="6">
        <f t="shared" si="195"/>
        <v>43.710526315789473</v>
      </c>
      <c r="S2084" t="str">
        <f t="shared" si="196"/>
        <v>music</v>
      </c>
      <c r="T2084" t="str">
        <f t="shared" si="197"/>
        <v>indie rock</v>
      </c>
    </row>
    <row r="2085" spans="1:20" ht="60" x14ac:dyDescent="0.25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s="12">
        <f t="shared" si="192"/>
        <v>41034.72216435185</v>
      </c>
      <c r="L2085" s="12">
        <f t="shared" si="193"/>
        <v>41064.72216435185</v>
      </c>
      <c r="M2085" t="b">
        <v>0</v>
      </c>
      <c r="N2085">
        <v>25</v>
      </c>
      <c r="O2085" t="b">
        <v>1</v>
      </c>
      <c r="P2085" t="s">
        <v>8279</v>
      </c>
      <c r="Q2085" s="5">
        <f t="shared" si="194"/>
        <v>1.1333333333333333</v>
      </c>
      <c r="R2085" s="6">
        <f t="shared" si="195"/>
        <v>34</v>
      </c>
      <c r="S2085" t="str">
        <f t="shared" si="196"/>
        <v>music</v>
      </c>
      <c r="T2085" t="str">
        <f t="shared" si="197"/>
        <v>indie rock</v>
      </c>
    </row>
    <row r="2086" spans="1:20" ht="45" x14ac:dyDescent="0.25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s="12">
        <f t="shared" si="192"/>
        <v>41731.833124999997</v>
      </c>
      <c r="L2086" s="12">
        <f t="shared" si="193"/>
        <v>41763.290972222225</v>
      </c>
      <c r="M2086" t="b">
        <v>0</v>
      </c>
      <c r="N2086">
        <v>46</v>
      </c>
      <c r="O2086" t="b">
        <v>1</v>
      </c>
      <c r="P2086" t="s">
        <v>8279</v>
      </c>
      <c r="Q2086" s="5">
        <f t="shared" si="194"/>
        <v>1.0833333333333333</v>
      </c>
      <c r="R2086" s="6">
        <f t="shared" si="195"/>
        <v>70.652173913043484</v>
      </c>
      <c r="S2086" t="str">
        <f t="shared" si="196"/>
        <v>music</v>
      </c>
      <c r="T2086" t="str">
        <f t="shared" si="197"/>
        <v>indie rock</v>
      </c>
    </row>
    <row r="2087" spans="1:20" ht="60" x14ac:dyDescent="0.25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s="12">
        <f t="shared" si="192"/>
        <v>41075.835497685184</v>
      </c>
      <c r="L2087" s="12">
        <f t="shared" si="193"/>
        <v>41105.835497685184</v>
      </c>
      <c r="M2087" t="b">
        <v>0</v>
      </c>
      <c r="N2087">
        <v>83</v>
      </c>
      <c r="O2087" t="b">
        <v>1</v>
      </c>
      <c r="P2087" t="s">
        <v>8279</v>
      </c>
      <c r="Q2087" s="5">
        <f t="shared" si="194"/>
        <v>1.2353333333333334</v>
      </c>
      <c r="R2087" s="6">
        <f t="shared" si="195"/>
        <v>89.301204819277103</v>
      </c>
      <c r="S2087" t="str">
        <f t="shared" si="196"/>
        <v>music</v>
      </c>
      <c r="T2087" t="str">
        <f t="shared" si="197"/>
        <v>indie rock</v>
      </c>
    </row>
    <row r="2088" spans="1:20" ht="45" x14ac:dyDescent="0.25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s="12">
        <f t="shared" si="192"/>
        <v>40860.67050925926</v>
      </c>
      <c r="L2088" s="12">
        <f t="shared" si="193"/>
        <v>40891.207638888889</v>
      </c>
      <c r="M2088" t="b">
        <v>0</v>
      </c>
      <c r="N2088">
        <v>35</v>
      </c>
      <c r="O2088" t="b">
        <v>1</v>
      </c>
      <c r="P2088" t="s">
        <v>8279</v>
      </c>
      <c r="Q2088" s="5">
        <f t="shared" si="194"/>
        <v>1.0069999999999999</v>
      </c>
      <c r="R2088" s="6">
        <f t="shared" si="195"/>
        <v>115.08571428571429</v>
      </c>
      <c r="S2088" t="str">
        <f t="shared" si="196"/>
        <v>music</v>
      </c>
      <c r="T2088" t="str">
        <f t="shared" si="197"/>
        <v>indie rock</v>
      </c>
    </row>
    <row r="2089" spans="1:20" ht="60" x14ac:dyDescent="0.25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s="12">
        <f t="shared" si="192"/>
        <v>40764.204375000001</v>
      </c>
      <c r="L2089" s="12">
        <f t="shared" si="193"/>
        <v>40794.204375000001</v>
      </c>
      <c r="M2089" t="b">
        <v>0</v>
      </c>
      <c r="N2089">
        <v>25</v>
      </c>
      <c r="O2089" t="b">
        <v>1</v>
      </c>
      <c r="P2089" t="s">
        <v>8279</v>
      </c>
      <c r="Q2089" s="5">
        <f t="shared" si="194"/>
        <v>1.0353333333333334</v>
      </c>
      <c r="R2089" s="6">
        <f t="shared" si="195"/>
        <v>62.12</v>
      </c>
      <c r="S2089" t="str">
        <f t="shared" si="196"/>
        <v>music</v>
      </c>
      <c r="T2089" t="str">
        <f t="shared" si="197"/>
        <v>indie rock</v>
      </c>
    </row>
    <row r="2090" spans="1:20" ht="60" x14ac:dyDescent="0.25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s="12">
        <f t="shared" si="192"/>
        <v>40395.714722222219</v>
      </c>
      <c r="L2090" s="12">
        <f t="shared" si="193"/>
        <v>40432.165972222225</v>
      </c>
      <c r="M2090" t="b">
        <v>0</v>
      </c>
      <c r="N2090">
        <v>75</v>
      </c>
      <c r="O2090" t="b">
        <v>1</v>
      </c>
      <c r="P2090" t="s">
        <v>8279</v>
      </c>
      <c r="Q2090" s="5">
        <f t="shared" si="194"/>
        <v>1.1551066666666667</v>
      </c>
      <c r="R2090" s="6">
        <f t="shared" si="195"/>
        <v>46.204266666666669</v>
      </c>
      <c r="S2090" t="str">
        <f t="shared" si="196"/>
        <v>music</v>
      </c>
      <c r="T2090" t="str">
        <f t="shared" si="197"/>
        <v>indie rock</v>
      </c>
    </row>
    <row r="2091" spans="1:20" ht="30" x14ac:dyDescent="0.25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s="12">
        <f t="shared" si="192"/>
        <v>41453.076319444444</v>
      </c>
      <c r="L2091" s="12">
        <f t="shared" si="193"/>
        <v>41488.076319444444</v>
      </c>
      <c r="M2091" t="b">
        <v>0</v>
      </c>
      <c r="N2091">
        <v>62</v>
      </c>
      <c r="O2091" t="b">
        <v>1</v>
      </c>
      <c r="P2091" t="s">
        <v>8279</v>
      </c>
      <c r="Q2091" s="5">
        <f t="shared" si="194"/>
        <v>1.2040040000000001</v>
      </c>
      <c r="R2091" s="6">
        <f t="shared" si="195"/>
        <v>48.54854838709678</v>
      </c>
      <c r="S2091" t="str">
        <f t="shared" si="196"/>
        <v>music</v>
      </c>
      <c r="T2091" t="str">
        <f t="shared" si="197"/>
        <v>indie rock</v>
      </c>
    </row>
    <row r="2092" spans="1:20" ht="60" x14ac:dyDescent="0.25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s="12">
        <f t="shared" si="192"/>
        <v>41299.381423611114</v>
      </c>
      <c r="L2092" s="12">
        <f t="shared" si="193"/>
        <v>41329.381423611114</v>
      </c>
      <c r="M2092" t="b">
        <v>0</v>
      </c>
      <c r="N2092">
        <v>160</v>
      </c>
      <c r="O2092" t="b">
        <v>1</v>
      </c>
      <c r="P2092" t="s">
        <v>8279</v>
      </c>
      <c r="Q2092" s="5">
        <f t="shared" si="194"/>
        <v>1.1504037499999999</v>
      </c>
      <c r="R2092" s="6">
        <f t="shared" si="195"/>
        <v>57.520187499999999</v>
      </c>
      <c r="S2092" t="str">
        <f t="shared" si="196"/>
        <v>music</v>
      </c>
      <c r="T2092" t="str">
        <f t="shared" si="197"/>
        <v>indie rock</v>
      </c>
    </row>
    <row r="2093" spans="1:20" ht="60" x14ac:dyDescent="0.25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s="12">
        <f t="shared" si="192"/>
        <v>40555.322662037033</v>
      </c>
      <c r="L2093" s="12">
        <f t="shared" si="193"/>
        <v>40603.833333333336</v>
      </c>
      <c r="M2093" t="b">
        <v>0</v>
      </c>
      <c r="N2093">
        <v>246</v>
      </c>
      <c r="O2093" t="b">
        <v>1</v>
      </c>
      <c r="P2093" t="s">
        <v>8279</v>
      </c>
      <c r="Q2093" s="5">
        <f t="shared" si="194"/>
        <v>1.2046777777777777</v>
      </c>
      <c r="R2093" s="6">
        <f t="shared" si="195"/>
        <v>88.147154471544724</v>
      </c>
      <c r="S2093" t="str">
        <f t="shared" si="196"/>
        <v>music</v>
      </c>
      <c r="T2093" t="str">
        <f t="shared" si="197"/>
        <v>indie rock</v>
      </c>
    </row>
    <row r="2094" spans="1:20" ht="45" x14ac:dyDescent="0.25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s="12">
        <f t="shared" si="192"/>
        <v>40763.707546296297</v>
      </c>
      <c r="L2094" s="12">
        <f t="shared" si="193"/>
        <v>40823.707546296297</v>
      </c>
      <c r="M2094" t="b">
        <v>0</v>
      </c>
      <c r="N2094">
        <v>55</v>
      </c>
      <c r="O2094" t="b">
        <v>1</v>
      </c>
      <c r="P2094" t="s">
        <v>8279</v>
      </c>
      <c r="Q2094" s="5">
        <f t="shared" si="194"/>
        <v>1.0128333333333333</v>
      </c>
      <c r="R2094" s="6">
        <f t="shared" si="195"/>
        <v>110.49090909090908</v>
      </c>
      <c r="S2094" t="str">
        <f t="shared" si="196"/>
        <v>music</v>
      </c>
      <c r="T2094" t="str">
        <f t="shared" si="197"/>
        <v>indie rock</v>
      </c>
    </row>
    <row r="2095" spans="1:20" ht="45" x14ac:dyDescent="0.25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s="12">
        <f t="shared" si="192"/>
        <v>41205.854537037041</v>
      </c>
      <c r="L2095" s="12">
        <f t="shared" si="193"/>
        <v>41265.896203703705</v>
      </c>
      <c r="M2095" t="b">
        <v>0</v>
      </c>
      <c r="N2095">
        <v>23</v>
      </c>
      <c r="O2095" t="b">
        <v>1</v>
      </c>
      <c r="P2095" t="s">
        <v>8279</v>
      </c>
      <c r="Q2095" s="5">
        <f t="shared" si="194"/>
        <v>1.0246666666666666</v>
      </c>
      <c r="R2095" s="6">
        <f t="shared" si="195"/>
        <v>66.826086956521735</v>
      </c>
      <c r="S2095" t="str">
        <f t="shared" si="196"/>
        <v>music</v>
      </c>
      <c r="T2095" t="str">
        <f t="shared" si="197"/>
        <v>indie rock</v>
      </c>
    </row>
    <row r="2096" spans="1:20" ht="60" x14ac:dyDescent="0.25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s="12">
        <f t="shared" si="192"/>
        <v>40939.02002314815</v>
      </c>
      <c r="L2096" s="12">
        <f t="shared" si="193"/>
        <v>40973.125</v>
      </c>
      <c r="M2096" t="b">
        <v>0</v>
      </c>
      <c r="N2096">
        <v>72</v>
      </c>
      <c r="O2096" t="b">
        <v>1</v>
      </c>
      <c r="P2096" t="s">
        <v>8279</v>
      </c>
      <c r="Q2096" s="5">
        <f t="shared" si="194"/>
        <v>1.2054285714285715</v>
      </c>
      <c r="R2096" s="6">
        <f t="shared" si="195"/>
        <v>58.597222222222221</v>
      </c>
      <c r="S2096" t="str">
        <f t="shared" si="196"/>
        <v>music</v>
      </c>
      <c r="T2096" t="str">
        <f t="shared" si="197"/>
        <v>indie rock</v>
      </c>
    </row>
    <row r="2097" spans="1:20" ht="45" x14ac:dyDescent="0.25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s="12">
        <f t="shared" si="192"/>
        <v>40758.733483796292</v>
      </c>
      <c r="L2097" s="12">
        <f t="shared" si="193"/>
        <v>40818.733483796292</v>
      </c>
      <c r="M2097" t="b">
        <v>0</v>
      </c>
      <c r="N2097">
        <v>22</v>
      </c>
      <c r="O2097" t="b">
        <v>1</v>
      </c>
      <c r="P2097" t="s">
        <v>8279</v>
      </c>
      <c r="Q2097" s="5">
        <f t="shared" si="194"/>
        <v>1</v>
      </c>
      <c r="R2097" s="6">
        <f t="shared" si="195"/>
        <v>113.63636363636364</v>
      </c>
      <c r="S2097" t="str">
        <f t="shared" si="196"/>
        <v>music</v>
      </c>
      <c r="T2097" t="str">
        <f t="shared" si="197"/>
        <v>indie rock</v>
      </c>
    </row>
    <row r="2098" spans="1:20" ht="45" x14ac:dyDescent="0.25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s="12">
        <f t="shared" si="192"/>
        <v>41192.758506944447</v>
      </c>
      <c r="L2098" s="12">
        <f t="shared" si="193"/>
        <v>41208.165972222225</v>
      </c>
      <c r="M2098" t="b">
        <v>0</v>
      </c>
      <c r="N2098">
        <v>14</v>
      </c>
      <c r="O2098" t="b">
        <v>1</v>
      </c>
      <c r="P2098" t="s">
        <v>8279</v>
      </c>
      <c r="Q2098" s="5">
        <f t="shared" si="194"/>
        <v>1.0166666666666666</v>
      </c>
      <c r="R2098" s="6">
        <f t="shared" si="195"/>
        <v>43.571428571428569</v>
      </c>
      <c r="S2098" t="str">
        <f t="shared" si="196"/>
        <v>music</v>
      </c>
      <c r="T2098" t="str">
        <f t="shared" si="197"/>
        <v>indie rock</v>
      </c>
    </row>
    <row r="2099" spans="1:20" ht="60" x14ac:dyDescent="0.25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s="12">
        <f t="shared" si="192"/>
        <v>40818.58489583333</v>
      </c>
      <c r="L2099" s="12">
        <f t="shared" si="193"/>
        <v>40878.626562500001</v>
      </c>
      <c r="M2099" t="b">
        <v>0</v>
      </c>
      <c r="N2099">
        <v>38</v>
      </c>
      <c r="O2099" t="b">
        <v>1</v>
      </c>
      <c r="P2099" t="s">
        <v>8279</v>
      </c>
      <c r="Q2099" s="5">
        <f t="shared" si="194"/>
        <v>1</v>
      </c>
      <c r="R2099" s="6">
        <f t="shared" si="195"/>
        <v>78.94736842105263</v>
      </c>
      <c r="S2099" t="str">
        <f t="shared" si="196"/>
        <v>music</v>
      </c>
      <c r="T2099" t="str">
        <f t="shared" si="197"/>
        <v>indie rock</v>
      </c>
    </row>
    <row r="2100" spans="1:20" ht="45" x14ac:dyDescent="0.25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s="12">
        <f t="shared" si="192"/>
        <v>40946.11383101852</v>
      </c>
      <c r="L2100" s="12">
        <f t="shared" si="193"/>
        <v>40976.11383101852</v>
      </c>
      <c r="M2100" t="b">
        <v>0</v>
      </c>
      <c r="N2100">
        <v>32</v>
      </c>
      <c r="O2100" t="b">
        <v>1</v>
      </c>
      <c r="P2100" t="s">
        <v>8279</v>
      </c>
      <c r="Q2100" s="5">
        <f t="shared" si="194"/>
        <v>1.0033333333333334</v>
      </c>
      <c r="R2100" s="6">
        <f t="shared" si="195"/>
        <v>188.125</v>
      </c>
      <c r="S2100" t="str">
        <f t="shared" si="196"/>
        <v>music</v>
      </c>
      <c r="T2100" t="str">
        <f t="shared" si="197"/>
        <v>indie rock</v>
      </c>
    </row>
    <row r="2101" spans="1:20" x14ac:dyDescent="0.25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s="12">
        <f t="shared" si="192"/>
        <v>42173.746342592596</v>
      </c>
      <c r="L2101" s="12">
        <f t="shared" si="193"/>
        <v>42187.152777777781</v>
      </c>
      <c r="M2101" t="b">
        <v>0</v>
      </c>
      <c r="N2101">
        <v>63</v>
      </c>
      <c r="O2101" t="b">
        <v>1</v>
      </c>
      <c r="P2101" t="s">
        <v>8279</v>
      </c>
      <c r="Q2101" s="5">
        <f t="shared" si="194"/>
        <v>1.3236666666666668</v>
      </c>
      <c r="R2101" s="6">
        <f t="shared" si="195"/>
        <v>63.031746031746032</v>
      </c>
      <c r="S2101" t="str">
        <f t="shared" si="196"/>
        <v>music</v>
      </c>
      <c r="T2101" t="str">
        <f t="shared" si="197"/>
        <v>indie rock</v>
      </c>
    </row>
    <row r="2102" spans="1:20" ht="60" x14ac:dyDescent="0.25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s="12">
        <f t="shared" si="192"/>
        <v>41074.834965277776</v>
      </c>
      <c r="L2102" s="12">
        <f t="shared" si="193"/>
        <v>41090.165972222225</v>
      </c>
      <c r="M2102" t="b">
        <v>0</v>
      </c>
      <c r="N2102">
        <v>27</v>
      </c>
      <c r="O2102" t="b">
        <v>1</v>
      </c>
      <c r="P2102" t="s">
        <v>8279</v>
      </c>
      <c r="Q2102" s="5">
        <f t="shared" si="194"/>
        <v>1.3666666666666667</v>
      </c>
      <c r="R2102" s="6">
        <f t="shared" si="195"/>
        <v>30.37037037037037</v>
      </c>
      <c r="S2102" t="str">
        <f t="shared" si="196"/>
        <v>music</v>
      </c>
      <c r="T2102" t="str">
        <f t="shared" si="197"/>
        <v>indie rock</v>
      </c>
    </row>
    <row r="2103" spans="1:20" ht="60" x14ac:dyDescent="0.25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s="12">
        <f t="shared" si="192"/>
        <v>40892.149467592593</v>
      </c>
      <c r="L2103" s="12">
        <f t="shared" si="193"/>
        <v>40952.149467592593</v>
      </c>
      <c r="M2103" t="b">
        <v>0</v>
      </c>
      <c r="N2103">
        <v>44</v>
      </c>
      <c r="O2103" t="b">
        <v>1</v>
      </c>
      <c r="P2103" t="s">
        <v>8279</v>
      </c>
      <c r="Q2103" s="5">
        <f t="shared" si="194"/>
        <v>1.1325000000000001</v>
      </c>
      <c r="R2103" s="6">
        <f t="shared" si="195"/>
        <v>51.477272727272727</v>
      </c>
      <c r="S2103" t="str">
        <f t="shared" si="196"/>
        <v>music</v>
      </c>
      <c r="T2103" t="str">
        <f t="shared" si="197"/>
        <v>indie rock</v>
      </c>
    </row>
    <row r="2104" spans="1:20" ht="60" x14ac:dyDescent="0.25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s="12">
        <f t="shared" si="192"/>
        <v>40638.868611111109</v>
      </c>
      <c r="L2104" s="12">
        <f t="shared" si="193"/>
        <v>40668.868611111109</v>
      </c>
      <c r="M2104" t="b">
        <v>0</v>
      </c>
      <c r="N2104">
        <v>38</v>
      </c>
      <c r="O2104" t="b">
        <v>1</v>
      </c>
      <c r="P2104" t="s">
        <v>8279</v>
      </c>
      <c r="Q2104" s="5">
        <f t="shared" si="194"/>
        <v>1.36</v>
      </c>
      <c r="R2104" s="6">
        <f t="shared" si="195"/>
        <v>35.789473684210527</v>
      </c>
      <c r="S2104" t="str">
        <f t="shared" si="196"/>
        <v>music</v>
      </c>
      <c r="T2104" t="str">
        <f t="shared" si="197"/>
        <v>indie rock</v>
      </c>
    </row>
    <row r="2105" spans="1:20" ht="30" x14ac:dyDescent="0.25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s="12">
        <f t="shared" si="192"/>
        <v>41192.754942129628</v>
      </c>
      <c r="L2105" s="12">
        <f t="shared" si="193"/>
        <v>41222.7966087963</v>
      </c>
      <c r="M2105" t="b">
        <v>0</v>
      </c>
      <c r="N2105">
        <v>115</v>
      </c>
      <c r="O2105" t="b">
        <v>1</v>
      </c>
      <c r="P2105" t="s">
        <v>8279</v>
      </c>
      <c r="Q2105" s="5">
        <f t="shared" si="194"/>
        <v>1.4612318374694613</v>
      </c>
      <c r="R2105" s="6">
        <f t="shared" si="195"/>
        <v>98.817391304347822</v>
      </c>
      <c r="S2105" t="str">
        <f t="shared" si="196"/>
        <v>music</v>
      </c>
      <c r="T2105" t="str">
        <f t="shared" si="197"/>
        <v>indie rock</v>
      </c>
    </row>
    <row r="2106" spans="1:20" ht="45" x14ac:dyDescent="0.25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s="12">
        <f t="shared" si="192"/>
        <v>41394.074467592596</v>
      </c>
      <c r="L2106" s="12">
        <f t="shared" si="193"/>
        <v>41425</v>
      </c>
      <c r="M2106" t="b">
        <v>0</v>
      </c>
      <c r="N2106">
        <v>37</v>
      </c>
      <c r="O2106" t="b">
        <v>1</v>
      </c>
      <c r="P2106" t="s">
        <v>8279</v>
      </c>
      <c r="Q2106" s="5">
        <f t="shared" si="194"/>
        <v>1.2949999999999999</v>
      </c>
      <c r="R2106" s="6">
        <f t="shared" si="195"/>
        <v>28</v>
      </c>
      <c r="S2106" t="str">
        <f t="shared" si="196"/>
        <v>music</v>
      </c>
      <c r="T2106" t="str">
        <f t="shared" si="197"/>
        <v>indie rock</v>
      </c>
    </row>
    <row r="2107" spans="1:20" ht="45" x14ac:dyDescent="0.25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s="12">
        <f t="shared" si="192"/>
        <v>41951.788807870369</v>
      </c>
      <c r="L2107" s="12">
        <f t="shared" si="193"/>
        <v>41964.166666666672</v>
      </c>
      <c r="M2107" t="b">
        <v>0</v>
      </c>
      <c r="N2107">
        <v>99</v>
      </c>
      <c r="O2107" t="b">
        <v>1</v>
      </c>
      <c r="P2107" t="s">
        <v>8279</v>
      </c>
      <c r="Q2107" s="5">
        <f t="shared" si="194"/>
        <v>2.54</v>
      </c>
      <c r="R2107" s="6">
        <f t="shared" si="195"/>
        <v>51.313131313131315</v>
      </c>
      <c r="S2107" t="str">
        <f t="shared" si="196"/>
        <v>music</v>
      </c>
      <c r="T2107" t="str">
        <f t="shared" si="197"/>
        <v>indie rock</v>
      </c>
    </row>
    <row r="2108" spans="1:20" ht="60" x14ac:dyDescent="0.25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s="12">
        <f t="shared" si="192"/>
        <v>41270.21497685185</v>
      </c>
      <c r="L2108" s="12">
        <f t="shared" si="193"/>
        <v>41300.21497685185</v>
      </c>
      <c r="M2108" t="b">
        <v>0</v>
      </c>
      <c r="N2108">
        <v>44</v>
      </c>
      <c r="O2108" t="b">
        <v>1</v>
      </c>
      <c r="P2108" t="s">
        <v>8279</v>
      </c>
      <c r="Q2108" s="5">
        <f t="shared" si="194"/>
        <v>1.0704545454545455</v>
      </c>
      <c r="R2108" s="6">
        <f t="shared" si="195"/>
        <v>53.522727272727273</v>
      </c>
      <c r="S2108" t="str">
        <f t="shared" si="196"/>
        <v>music</v>
      </c>
      <c r="T2108" t="str">
        <f t="shared" si="197"/>
        <v>indie rock</v>
      </c>
    </row>
    <row r="2109" spans="1:20" ht="45" x14ac:dyDescent="0.25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s="12">
        <f t="shared" si="192"/>
        <v>41934.71056712963</v>
      </c>
      <c r="L2109" s="12">
        <f t="shared" si="193"/>
        <v>41955.752233796295</v>
      </c>
      <c r="M2109" t="b">
        <v>0</v>
      </c>
      <c r="N2109">
        <v>58</v>
      </c>
      <c r="O2109" t="b">
        <v>1</v>
      </c>
      <c r="P2109" t="s">
        <v>8279</v>
      </c>
      <c r="Q2109" s="5">
        <f t="shared" si="194"/>
        <v>1.0773299999999999</v>
      </c>
      <c r="R2109" s="6">
        <f t="shared" si="195"/>
        <v>37.149310344827583</v>
      </c>
      <c r="S2109" t="str">
        <f t="shared" si="196"/>
        <v>music</v>
      </c>
      <c r="T2109" t="str">
        <f t="shared" si="197"/>
        <v>indie rock</v>
      </c>
    </row>
    <row r="2110" spans="1:20" ht="60" x14ac:dyDescent="0.25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s="12">
        <f t="shared" si="192"/>
        <v>41135.175694444442</v>
      </c>
      <c r="L2110" s="12">
        <f t="shared" si="193"/>
        <v>41162.163194444445</v>
      </c>
      <c r="M2110" t="b">
        <v>0</v>
      </c>
      <c r="N2110">
        <v>191</v>
      </c>
      <c r="O2110" t="b">
        <v>1</v>
      </c>
      <c r="P2110" t="s">
        <v>8279</v>
      </c>
      <c r="Q2110" s="5">
        <f t="shared" si="194"/>
        <v>1.0731250000000001</v>
      </c>
      <c r="R2110" s="6">
        <f t="shared" si="195"/>
        <v>89.895287958115176</v>
      </c>
      <c r="S2110" t="str">
        <f t="shared" si="196"/>
        <v>music</v>
      </c>
      <c r="T2110" t="str">
        <f t="shared" si="197"/>
        <v>indie rock</v>
      </c>
    </row>
    <row r="2111" spans="1:20" ht="45" x14ac:dyDescent="0.25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s="12">
        <f t="shared" si="192"/>
        <v>42160.708530092597</v>
      </c>
      <c r="L2111" s="12">
        <f t="shared" si="193"/>
        <v>42190.708530092597</v>
      </c>
      <c r="M2111" t="b">
        <v>0</v>
      </c>
      <c r="N2111">
        <v>40</v>
      </c>
      <c r="O2111" t="b">
        <v>1</v>
      </c>
      <c r="P2111" t="s">
        <v>8279</v>
      </c>
      <c r="Q2111" s="5">
        <f t="shared" si="194"/>
        <v>1.06525</v>
      </c>
      <c r="R2111" s="6">
        <f t="shared" si="195"/>
        <v>106.52500000000001</v>
      </c>
      <c r="S2111" t="str">
        <f t="shared" si="196"/>
        <v>music</v>
      </c>
      <c r="T2111" t="str">
        <f t="shared" si="197"/>
        <v>indie rock</v>
      </c>
    </row>
    <row r="2112" spans="1:20" ht="30" x14ac:dyDescent="0.25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s="12">
        <f t="shared" si="192"/>
        <v>41759.670937499999</v>
      </c>
      <c r="L2112" s="12">
        <f t="shared" si="193"/>
        <v>41787.207638888889</v>
      </c>
      <c r="M2112" t="b">
        <v>0</v>
      </c>
      <c r="N2112">
        <v>38</v>
      </c>
      <c r="O2112" t="b">
        <v>1</v>
      </c>
      <c r="P2112" t="s">
        <v>8279</v>
      </c>
      <c r="Q2112" s="5">
        <f t="shared" si="194"/>
        <v>1.0035000000000001</v>
      </c>
      <c r="R2112" s="6">
        <f t="shared" si="195"/>
        <v>52.815789473684212</v>
      </c>
      <c r="S2112" t="str">
        <f t="shared" si="196"/>
        <v>music</v>
      </c>
      <c r="T2112" t="str">
        <f t="shared" si="197"/>
        <v>indie rock</v>
      </c>
    </row>
    <row r="2113" spans="1:20" ht="60" x14ac:dyDescent="0.25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s="12">
        <f t="shared" si="192"/>
        <v>40703.197048611109</v>
      </c>
      <c r="L2113" s="12">
        <f t="shared" si="193"/>
        <v>40770.041666666664</v>
      </c>
      <c r="M2113" t="b">
        <v>0</v>
      </c>
      <c r="N2113">
        <v>39</v>
      </c>
      <c r="O2113" t="b">
        <v>1</v>
      </c>
      <c r="P2113" t="s">
        <v>8279</v>
      </c>
      <c r="Q2113" s="5">
        <f t="shared" si="194"/>
        <v>1.0649999999999999</v>
      </c>
      <c r="R2113" s="6">
        <f t="shared" si="195"/>
        <v>54.615384615384613</v>
      </c>
      <c r="S2113" t="str">
        <f t="shared" si="196"/>
        <v>music</v>
      </c>
      <c r="T2113" t="str">
        <f t="shared" si="197"/>
        <v>indie rock</v>
      </c>
    </row>
    <row r="2114" spans="1:20" ht="45" x14ac:dyDescent="0.25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s="12">
        <f t="shared" ref="K2114:K2177" si="198">(((J2114/60)/60)/24)+DATE(1970,1,1)</f>
        <v>41365.928159722222</v>
      </c>
      <c r="L2114" s="12">
        <f t="shared" ref="L2114:L2177" si="199">(((I2114/60)/60)/24)+DATE(1970,1,1)</f>
        <v>41379.928159722222</v>
      </c>
      <c r="M2114" t="b">
        <v>0</v>
      </c>
      <c r="N2114">
        <v>11</v>
      </c>
      <c r="O2114" t="b">
        <v>1</v>
      </c>
      <c r="P2114" t="s">
        <v>8279</v>
      </c>
      <c r="Q2114" s="5">
        <f t="shared" ref="Q2114:Q2177" si="200">E2114/D2114</f>
        <v>1</v>
      </c>
      <c r="R2114" s="6">
        <f t="shared" ref="R2114:R2177" si="201">E2114/N2114</f>
        <v>27.272727272727273</v>
      </c>
      <c r="S2114" t="str">
        <f t="shared" ref="S2114:S2177" si="202">LEFT(P2114,FIND("/",P2114,1)-1)</f>
        <v>music</v>
      </c>
      <c r="T2114" t="str">
        <f t="shared" ref="T2114:T2177" si="203">MID(P2114,FIND("/",P2114,1)+1,LEN(P2113))</f>
        <v>indie rock</v>
      </c>
    </row>
    <row r="2115" spans="1:20" ht="30" x14ac:dyDescent="0.25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s="12">
        <f t="shared" si="198"/>
        <v>41870.86546296296</v>
      </c>
      <c r="L2115" s="12">
        <f t="shared" si="199"/>
        <v>41905.86546296296</v>
      </c>
      <c r="M2115" t="b">
        <v>0</v>
      </c>
      <c r="N2115">
        <v>107</v>
      </c>
      <c r="O2115" t="b">
        <v>1</v>
      </c>
      <c r="P2115" t="s">
        <v>8279</v>
      </c>
      <c r="Q2115" s="5">
        <f t="shared" si="200"/>
        <v>1.0485714285714285</v>
      </c>
      <c r="R2115" s="6">
        <f t="shared" si="201"/>
        <v>68.598130841121488</v>
      </c>
      <c r="S2115" t="str">
        <f t="shared" si="202"/>
        <v>music</v>
      </c>
      <c r="T2115" t="str">
        <f t="shared" si="203"/>
        <v>indie rock</v>
      </c>
    </row>
    <row r="2116" spans="1:20" ht="60" x14ac:dyDescent="0.25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s="12">
        <f t="shared" si="198"/>
        <v>40458.815625000003</v>
      </c>
      <c r="L2116" s="12">
        <f t="shared" si="199"/>
        <v>40521.207638888889</v>
      </c>
      <c r="M2116" t="b">
        <v>0</v>
      </c>
      <c r="N2116">
        <v>147</v>
      </c>
      <c r="O2116" t="b">
        <v>1</v>
      </c>
      <c r="P2116" t="s">
        <v>8279</v>
      </c>
      <c r="Q2116" s="5">
        <f t="shared" si="200"/>
        <v>1.0469999999999999</v>
      </c>
      <c r="R2116" s="6">
        <f t="shared" si="201"/>
        <v>35.612244897959187</v>
      </c>
      <c r="S2116" t="str">
        <f t="shared" si="202"/>
        <v>music</v>
      </c>
      <c r="T2116" t="str">
        <f t="shared" si="203"/>
        <v>indie rock</v>
      </c>
    </row>
    <row r="2117" spans="1:20" ht="45" x14ac:dyDescent="0.25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s="12">
        <f t="shared" si="198"/>
        <v>40564.081030092595</v>
      </c>
      <c r="L2117" s="12">
        <f t="shared" si="199"/>
        <v>40594.081030092595</v>
      </c>
      <c r="M2117" t="b">
        <v>0</v>
      </c>
      <c r="N2117">
        <v>36</v>
      </c>
      <c r="O2117" t="b">
        <v>1</v>
      </c>
      <c r="P2117" t="s">
        <v>8279</v>
      </c>
      <c r="Q2117" s="5">
        <f t="shared" si="200"/>
        <v>2.2566666666666668</v>
      </c>
      <c r="R2117" s="6">
        <f t="shared" si="201"/>
        <v>94.027777777777771</v>
      </c>
      <c r="S2117" t="str">
        <f t="shared" si="202"/>
        <v>music</v>
      </c>
      <c r="T2117" t="str">
        <f t="shared" si="203"/>
        <v>indie rock</v>
      </c>
    </row>
    <row r="2118" spans="1:20" ht="45" x14ac:dyDescent="0.25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s="12">
        <f t="shared" si="198"/>
        <v>41136.777812500004</v>
      </c>
      <c r="L2118" s="12">
        <f t="shared" si="199"/>
        <v>41184.777812500004</v>
      </c>
      <c r="M2118" t="b">
        <v>0</v>
      </c>
      <c r="N2118">
        <v>92</v>
      </c>
      <c r="O2118" t="b">
        <v>1</v>
      </c>
      <c r="P2118" t="s">
        <v>8279</v>
      </c>
      <c r="Q2118" s="5">
        <f t="shared" si="200"/>
        <v>1.0090416666666666</v>
      </c>
      <c r="R2118" s="6">
        <f t="shared" si="201"/>
        <v>526.45652173913038</v>
      </c>
      <c r="S2118" t="str">
        <f t="shared" si="202"/>
        <v>music</v>
      </c>
      <c r="T2118" t="str">
        <f t="shared" si="203"/>
        <v>indie rock</v>
      </c>
    </row>
    <row r="2119" spans="1:20" ht="60" x14ac:dyDescent="0.25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s="12">
        <f t="shared" si="198"/>
        <v>42290.059594907405</v>
      </c>
      <c r="L2119" s="12">
        <f t="shared" si="199"/>
        <v>42304.207638888889</v>
      </c>
      <c r="M2119" t="b">
        <v>0</v>
      </c>
      <c r="N2119">
        <v>35</v>
      </c>
      <c r="O2119" t="b">
        <v>1</v>
      </c>
      <c r="P2119" t="s">
        <v>8279</v>
      </c>
      <c r="Q2119" s="5">
        <f t="shared" si="200"/>
        <v>1.4775</v>
      </c>
      <c r="R2119" s="6">
        <f t="shared" si="201"/>
        <v>50.657142857142858</v>
      </c>
      <c r="S2119" t="str">
        <f t="shared" si="202"/>
        <v>music</v>
      </c>
      <c r="T2119" t="str">
        <f t="shared" si="203"/>
        <v>indie rock</v>
      </c>
    </row>
    <row r="2120" spans="1:20" ht="30" x14ac:dyDescent="0.25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s="12">
        <f t="shared" si="198"/>
        <v>40718.839537037034</v>
      </c>
      <c r="L2120" s="12">
        <f t="shared" si="199"/>
        <v>40748.839537037034</v>
      </c>
      <c r="M2120" t="b">
        <v>0</v>
      </c>
      <c r="N2120">
        <v>17</v>
      </c>
      <c r="O2120" t="b">
        <v>1</v>
      </c>
      <c r="P2120" t="s">
        <v>8279</v>
      </c>
      <c r="Q2120" s="5">
        <f t="shared" si="200"/>
        <v>1.3461099999999999</v>
      </c>
      <c r="R2120" s="6">
        <f t="shared" si="201"/>
        <v>79.182941176470578</v>
      </c>
      <c r="S2120" t="str">
        <f t="shared" si="202"/>
        <v>music</v>
      </c>
      <c r="T2120" t="str">
        <f t="shared" si="203"/>
        <v>indie rock</v>
      </c>
    </row>
    <row r="2121" spans="1:20" ht="45" x14ac:dyDescent="0.25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s="12">
        <f t="shared" si="198"/>
        <v>41107.130150462966</v>
      </c>
      <c r="L2121" s="12">
        <f t="shared" si="199"/>
        <v>41137.130150462966</v>
      </c>
      <c r="M2121" t="b">
        <v>0</v>
      </c>
      <c r="N2121">
        <v>22</v>
      </c>
      <c r="O2121" t="b">
        <v>1</v>
      </c>
      <c r="P2121" t="s">
        <v>8279</v>
      </c>
      <c r="Q2121" s="5">
        <f t="shared" si="200"/>
        <v>1.0075000000000001</v>
      </c>
      <c r="R2121" s="6">
        <f t="shared" si="201"/>
        <v>91.590909090909093</v>
      </c>
      <c r="S2121" t="str">
        <f t="shared" si="202"/>
        <v>music</v>
      </c>
      <c r="T2121" t="str">
        <f t="shared" si="203"/>
        <v>indie rock</v>
      </c>
    </row>
    <row r="2122" spans="1:20" ht="45" x14ac:dyDescent="0.25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s="12">
        <f t="shared" si="198"/>
        <v>41591.964537037034</v>
      </c>
      <c r="L2122" s="12">
        <f t="shared" si="199"/>
        <v>41640.964537037034</v>
      </c>
      <c r="M2122" t="b">
        <v>0</v>
      </c>
      <c r="N2122">
        <v>69</v>
      </c>
      <c r="O2122" t="b">
        <v>1</v>
      </c>
      <c r="P2122" t="s">
        <v>8279</v>
      </c>
      <c r="Q2122" s="5">
        <f t="shared" si="200"/>
        <v>1.00880375</v>
      </c>
      <c r="R2122" s="6">
        <f t="shared" si="201"/>
        <v>116.96275362318841</v>
      </c>
      <c r="S2122" t="str">
        <f t="shared" si="202"/>
        <v>music</v>
      </c>
      <c r="T2122" t="str">
        <f t="shared" si="203"/>
        <v>indie rock</v>
      </c>
    </row>
    <row r="2123" spans="1:20" ht="45" x14ac:dyDescent="0.25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s="12">
        <f t="shared" si="198"/>
        <v>42716.7424537037</v>
      </c>
      <c r="L2123" s="12">
        <f t="shared" si="199"/>
        <v>42746.7424537037</v>
      </c>
      <c r="M2123" t="b">
        <v>0</v>
      </c>
      <c r="N2123">
        <v>10</v>
      </c>
      <c r="O2123" t="b">
        <v>0</v>
      </c>
      <c r="P2123" t="s">
        <v>8282</v>
      </c>
      <c r="Q2123" s="5">
        <f t="shared" si="200"/>
        <v>5.6800000000000002E-3</v>
      </c>
      <c r="R2123" s="6">
        <f t="shared" si="201"/>
        <v>28.4</v>
      </c>
      <c r="S2123" t="str">
        <f t="shared" si="202"/>
        <v>games</v>
      </c>
      <c r="T2123" t="str">
        <f t="shared" si="203"/>
        <v>video games</v>
      </c>
    </row>
    <row r="2124" spans="1:20" ht="45" x14ac:dyDescent="0.25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s="12">
        <f t="shared" si="198"/>
        <v>42712.300567129627</v>
      </c>
      <c r="L2124" s="12">
        <f t="shared" si="199"/>
        <v>42742.300567129627</v>
      </c>
      <c r="M2124" t="b">
        <v>0</v>
      </c>
      <c r="N2124">
        <v>3</v>
      </c>
      <c r="O2124" t="b">
        <v>0</v>
      </c>
      <c r="P2124" t="s">
        <v>8282</v>
      </c>
      <c r="Q2124" s="5">
        <f t="shared" si="200"/>
        <v>3.875E-3</v>
      </c>
      <c r="R2124" s="6">
        <f t="shared" si="201"/>
        <v>103.33333333333333</v>
      </c>
      <c r="S2124" t="str">
        <f t="shared" si="202"/>
        <v>games</v>
      </c>
      <c r="T2124" t="str">
        <f t="shared" si="203"/>
        <v>video games</v>
      </c>
    </row>
    <row r="2125" spans="1:20" ht="60" x14ac:dyDescent="0.25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s="12">
        <f t="shared" si="198"/>
        <v>40198.424849537041</v>
      </c>
      <c r="L2125" s="12">
        <f t="shared" si="199"/>
        <v>40252.290972222225</v>
      </c>
      <c r="M2125" t="b">
        <v>0</v>
      </c>
      <c r="N2125">
        <v>5</v>
      </c>
      <c r="O2125" t="b">
        <v>0</v>
      </c>
      <c r="P2125" t="s">
        <v>8282</v>
      </c>
      <c r="Q2125" s="5">
        <f t="shared" si="200"/>
        <v>0.1</v>
      </c>
      <c r="R2125" s="6">
        <f t="shared" si="201"/>
        <v>10</v>
      </c>
      <c r="S2125" t="str">
        <f t="shared" si="202"/>
        <v>games</v>
      </c>
      <c r="T2125" t="str">
        <f t="shared" si="203"/>
        <v>video games</v>
      </c>
    </row>
    <row r="2126" spans="1:20" ht="60" x14ac:dyDescent="0.25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s="12">
        <f t="shared" si="198"/>
        <v>40464.028182870366</v>
      </c>
      <c r="L2126" s="12">
        <f t="shared" si="199"/>
        <v>40512.208333333336</v>
      </c>
      <c r="M2126" t="b">
        <v>0</v>
      </c>
      <c r="N2126">
        <v>5</v>
      </c>
      <c r="O2126" t="b">
        <v>0</v>
      </c>
      <c r="P2126" t="s">
        <v>8282</v>
      </c>
      <c r="Q2126" s="5">
        <f t="shared" si="200"/>
        <v>0.10454545454545454</v>
      </c>
      <c r="R2126" s="6">
        <f t="shared" si="201"/>
        <v>23</v>
      </c>
      <c r="S2126" t="str">
        <f t="shared" si="202"/>
        <v>games</v>
      </c>
      <c r="T2126" t="str">
        <f t="shared" si="203"/>
        <v>video games</v>
      </c>
    </row>
    <row r="2127" spans="1:20" ht="45" x14ac:dyDescent="0.25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s="12">
        <f t="shared" si="198"/>
        <v>42191.023530092592</v>
      </c>
      <c r="L2127" s="12">
        <f t="shared" si="199"/>
        <v>42221.023530092592</v>
      </c>
      <c r="M2127" t="b">
        <v>0</v>
      </c>
      <c r="N2127">
        <v>27</v>
      </c>
      <c r="O2127" t="b">
        <v>0</v>
      </c>
      <c r="P2127" t="s">
        <v>8282</v>
      </c>
      <c r="Q2127" s="5">
        <f t="shared" si="200"/>
        <v>1.4200000000000001E-2</v>
      </c>
      <c r="R2127" s="6">
        <f t="shared" si="201"/>
        <v>31.555555555555557</v>
      </c>
      <c r="S2127" t="str">
        <f t="shared" si="202"/>
        <v>games</v>
      </c>
      <c r="T2127" t="str">
        <f t="shared" si="203"/>
        <v>video games</v>
      </c>
    </row>
    <row r="2128" spans="1:20" ht="45" x14ac:dyDescent="0.25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s="12">
        <f t="shared" si="198"/>
        <v>41951.973229166666</v>
      </c>
      <c r="L2128" s="12">
        <f t="shared" si="199"/>
        <v>41981.973229166666</v>
      </c>
      <c r="M2128" t="b">
        <v>0</v>
      </c>
      <c r="N2128">
        <v>2</v>
      </c>
      <c r="O2128" t="b">
        <v>0</v>
      </c>
      <c r="P2128" t="s">
        <v>8282</v>
      </c>
      <c r="Q2128" s="5">
        <f t="shared" si="200"/>
        <v>5.0000000000000001E-4</v>
      </c>
      <c r="R2128" s="6">
        <f t="shared" si="201"/>
        <v>5</v>
      </c>
      <c r="S2128" t="str">
        <f t="shared" si="202"/>
        <v>games</v>
      </c>
      <c r="T2128" t="str">
        <f t="shared" si="203"/>
        <v>video games</v>
      </c>
    </row>
    <row r="2129" spans="1:20" ht="30" x14ac:dyDescent="0.25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s="12">
        <f t="shared" si="198"/>
        <v>42045.50535879629</v>
      </c>
      <c r="L2129" s="12">
        <f t="shared" si="199"/>
        <v>42075.463692129633</v>
      </c>
      <c r="M2129" t="b">
        <v>0</v>
      </c>
      <c r="N2129">
        <v>236</v>
      </c>
      <c r="O2129" t="b">
        <v>0</v>
      </c>
      <c r="P2129" t="s">
        <v>8282</v>
      </c>
      <c r="Q2129" s="5">
        <f t="shared" si="200"/>
        <v>0.28842857142857142</v>
      </c>
      <c r="R2129" s="6">
        <f t="shared" si="201"/>
        <v>34.220338983050844</v>
      </c>
      <c r="S2129" t="str">
        <f t="shared" si="202"/>
        <v>games</v>
      </c>
      <c r="T2129" t="str">
        <f t="shared" si="203"/>
        <v>video games</v>
      </c>
    </row>
    <row r="2130" spans="1:20" ht="60" x14ac:dyDescent="0.25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s="12">
        <f t="shared" si="198"/>
        <v>41843.772789351853</v>
      </c>
      <c r="L2130" s="12">
        <f t="shared" si="199"/>
        <v>41903.772789351853</v>
      </c>
      <c r="M2130" t="b">
        <v>0</v>
      </c>
      <c r="N2130">
        <v>1</v>
      </c>
      <c r="O2130" t="b">
        <v>0</v>
      </c>
      <c r="P2130" t="s">
        <v>8282</v>
      </c>
      <c r="Q2130" s="5">
        <f t="shared" si="200"/>
        <v>1.6666666666666668E-3</v>
      </c>
      <c r="R2130" s="6">
        <f t="shared" si="201"/>
        <v>25</v>
      </c>
      <c r="S2130" t="str">
        <f t="shared" si="202"/>
        <v>games</v>
      </c>
      <c r="T2130" t="str">
        <f t="shared" si="203"/>
        <v>video games</v>
      </c>
    </row>
    <row r="2131" spans="1:20" ht="60" x14ac:dyDescent="0.25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s="12">
        <f t="shared" si="198"/>
        <v>42409.024305555555</v>
      </c>
      <c r="L2131" s="12">
        <f t="shared" si="199"/>
        <v>42439.024305555555</v>
      </c>
      <c r="M2131" t="b">
        <v>0</v>
      </c>
      <c r="N2131">
        <v>12</v>
      </c>
      <c r="O2131" t="b">
        <v>0</v>
      </c>
      <c r="P2131" t="s">
        <v>8282</v>
      </c>
      <c r="Q2131" s="5">
        <f t="shared" si="200"/>
        <v>0.11799999999999999</v>
      </c>
      <c r="R2131" s="6">
        <f t="shared" si="201"/>
        <v>19.666666666666668</v>
      </c>
      <c r="S2131" t="str">
        <f t="shared" si="202"/>
        <v>games</v>
      </c>
      <c r="T2131" t="str">
        <f t="shared" si="203"/>
        <v>video games</v>
      </c>
    </row>
    <row r="2132" spans="1:20" ht="30" x14ac:dyDescent="0.25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s="12">
        <f t="shared" si="198"/>
        <v>41832.086377314816</v>
      </c>
      <c r="L2132" s="12">
        <f t="shared" si="199"/>
        <v>41867.086377314816</v>
      </c>
      <c r="M2132" t="b">
        <v>0</v>
      </c>
      <c r="N2132">
        <v>4</v>
      </c>
      <c r="O2132" t="b">
        <v>0</v>
      </c>
      <c r="P2132" t="s">
        <v>8282</v>
      </c>
      <c r="Q2132" s="5">
        <f t="shared" si="200"/>
        <v>2.0238095238095236E-3</v>
      </c>
      <c r="R2132" s="6">
        <f t="shared" si="201"/>
        <v>21.25</v>
      </c>
      <c r="S2132" t="str">
        <f t="shared" si="202"/>
        <v>games</v>
      </c>
      <c r="T2132" t="str">
        <f t="shared" si="203"/>
        <v>video games</v>
      </c>
    </row>
    <row r="2133" spans="1:20" ht="45" x14ac:dyDescent="0.25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s="12">
        <f t="shared" si="198"/>
        <v>42167.207071759258</v>
      </c>
      <c r="L2133" s="12">
        <f t="shared" si="199"/>
        <v>42197.207071759258</v>
      </c>
      <c r="M2133" t="b">
        <v>0</v>
      </c>
      <c r="N2133">
        <v>3</v>
      </c>
      <c r="O2133" t="b">
        <v>0</v>
      </c>
      <c r="P2133" t="s">
        <v>8282</v>
      </c>
      <c r="Q2133" s="5">
        <f t="shared" si="200"/>
        <v>0.05</v>
      </c>
      <c r="R2133" s="6">
        <f t="shared" si="201"/>
        <v>8.3333333333333339</v>
      </c>
      <c r="S2133" t="str">
        <f t="shared" si="202"/>
        <v>games</v>
      </c>
      <c r="T2133" t="str">
        <f t="shared" si="203"/>
        <v>video games</v>
      </c>
    </row>
    <row r="2134" spans="1:20" ht="60" x14ac:dyDescent="0.25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s="12">
        <f t="shared" si="198"/>
        <v>41643.487175925926</v>
      </c>
      <c r="L2134" s="12">
        <f t="shared" si="199"/>
        <v>41673.487175925926</v>
      </c>
      <c r="M2134" t="b">
        <v>0</v>
      </c>
      <c r="N2134">
        <v>99</v>
      </c>
      <c r="O2134" t="b">
        <v>0</v>
      </c>
      <c r="P2134" t="s">
        <v>8282</v>
      </c>
      <c r="Q2134" s="5">
        <f t="shared" si="200"/>
        <v>2.1129899999999997E-2</v>
      </c>
      <c r="R2134" s="6">
        <f t="shared" si="201"/>
        <v>21.34333333333333</v>
      </c>
      <c r="S2134" t="str">
        <f t="shared" si="202"/>
        <v>games</v>
      </c>
      <c r="T2134" t="str">
        <f t="shared" si="203"/>
        <v>video games</v>
      </c>
    </row>
    <row r="2135" spans="1:20" ht="60" x14ac:dyDescent="0.25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s="12">
        <f t="shared" si="198"/>
        <v>40619.097210648149</v>
      </c>
      <c r="L2135" s="12">
        <f t="shared" si="199"/>
        <v>40657.290972222225</v>
      </c>
      <c r="M2135" t="b">
        <v>0</v>
      </c>
      <c r="N2135">
        <v>3</v>
      </c>
      <c r="O2135" t="b">
        <v>0</v>
      </c>
      <c r="P2135" t="s">
        <v>8282</v>
      </c>
      <c r="Q2135" s="5">
        <f t="shared" si="200"/>
        <v>1.6E-2</v>
      </c>
      <c r="R2135" s="6">
        <f t="shared" si="201"/>
        <v>5.333333333333333</v>
      </c>
      <c r="S2135" t="str">
        <f t="shared" si="202"/>
        <v>games</v>
      </c>
      <c r="T2135" t="str">
        <f t="shared" si="203"/>
        <v>video games</v>
      </c>
    </row>
    <row r="2136" spans="1:20" ht="45" x14ac:dyDescent="0.25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s="12">
        <f t="shared" si="198"/>
        <v>41361.886469907404</v>
      </c>
      <c r="L2136" s="12">
        <f t="shared" si="199"/>
        <v>41391.886469907404</v>
      </c>
      <c r="M2136" t="b">
        <v>0</v>
      </c>
      <c r="N2136">
        <v>3</v>
      </c>
      <c r="O2136" t="b">
        <v>0</v>
      </c>
      <c r="P2136" t="s">
        <v>8282</v>
      </c>
      <c r="Q2136" s="5">
        <f t="shared" si="200"/>
        <v>1.7333333333333333E-2</v>
      </c>
      <c r="R2136" s="6">
        <f t="shared" si="201"/>
        <v>34.666666666666664</v>
      </c>
      <c r="S2136" t="str">
        <f t="shared" si="202"/>
        <v>games</v>
      </c>
      <c r="T2136" t="str">
        <f t="shared" si="203"/>
        <v>video games</v>
      </c>
    </row>
    <row r="2137" spans="1:20" ht="60" x14ac:dyDescent="0.25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s="12">
        <f t="shared" si="198"/>
        <v>41156.963344907403</v>
      </c>
      <c r="L2137" s="12">
        <f t="shared" si="199"/>
        <v>41186.963344907403</v>
      </c>
      <c r="M2137" t="b">
        <v>0</v>
      </c>
      <c r="N2137">
        <v>22</v>
      </c>
      <c r="O2137" t="b">
        <v>0</v>
      </c>
      <c r="P2137" t="s">
        <v>8282</v>
      </c>
      <c r="Q2137" s="5">
        <f t="shared" si="200"/>
        <v>9.5600000000000004E-2</v>
      </c>
      <c r="R2137" s="6">
        <f t="shared" si="201"/>
        <v>21.727272727272727</v>
      </c>
      <c r="S2137" t="str">
        <f t="shared" si="202"/>
        <v>games</v>
      </c>
      <c r="T2137" t="str">
        <f t="shared" si="203"/>
        <v>video games</v>
      </c>
    </row>
    <row r="2138" spans="1:20" ht="45" x14ac:dyDescent="0.25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s="12">
        <f t="shared" si="198"/>
        <v>41536.509097222224</v>
      </c>
      <c r="L2138" s="12">
        <f t="shared" si="199"/>
        <v>41566.509097222224</v>
      </c>
      <c r="M2138" t="b">
        <v>0</v>
      </c>
      <c r="N2138">
        <v>4</v>
      </c>
      <c r="O2138" t="b">
        <v>0</v>
      </c>
      <c r="P2138" t="s">
        <v>8282</v>
      </c>
      <c r="Q2138" s="5">
        <f t="shared" si="200"/>
        <v>5.9612499999999998E-4</v>
      </c>
      <c r="R2138" s="6">
        <f t="shared" si="201"/>
        <v>11.922499999999999</v>
      </c>
      <c r="S2138" t="str">
        <f t="shared" si="202"/>
        <v>games</v>
      </c>
      <c r="T2138" t="str">
        <f t="shared" si="203"/>
        <v>video games</v>
      </c>
    </row>
    <row r="2139" spans="1:20" ht="45" x14ac:dyDescent="0.25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s="12">
        <f t="shared" si="198"/>
        <v>41948.771168981482</v>
      </c>
      <c r="L2139" s="12">
        <f t="shared" si="199"/>
        <v>41978.771168981482</v>
      </c>
      <c r="M2139" t="b">
        <v>0</v>
      </c>
      <c r="N2139">
        <v>534</v>
      </c>
      <c r="O2139" t="b">
        <v>0</v>
      </c>
      <c r="P2139" t="s">
        <v>8282</v>
      </c>
      <c r="Q2139" s="5">
        <f t="shared" si="200"/>
        <v>0.28405999999999998</v>
      </c>
      <c r="R2139" s="6">
        <f t="shared" si="201"/>
        <v>26.59737827715356</v>
      </c>
      <c r="S2139" t="str">
        <f t="shared" si="202"/>
        <v>games</v>
      </c>
      <c r="T2139" t="str">
        <f t="shared" si="203"/>
        <v>video games</v>
      </c>
    </row>
    <row r="2140" spans="1:20" ht="45" x14ac:dyDescent="0.25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s="12">
        <f t="shared" si="198"/>
        <v>41557.013182870374</v>
      </c>
      <c r="L2140" s="12">
        <f t="shared" si="199"/>
        <v>41587.054849537039</v>
      </c>
      <c r="M2140" t="b">
        <v>0</v>
      </c>
      <c r="N2140">
        <v>12</v>
      </c>
      <c r="O2140" t="b">
        <v>0</v>
      </c>
      <c r="P2140" t="s">
        <v>8282</v>
      </c>
      <c r="Q2140" s="5">
        <f t="shared" si="200"/>
        <v>0.128</v>
      </c>
      <c r="R2140" s="6">
        <f t="shared" si="201"/>
        <v>10.666666666666666</v>
      </c>
      <c r="S2140" t="str">
        <f t="shared" si="202"/>
        <v>games</v>
      </c>
      <c r="T2140" t="str">
        <f t="shared" si="203"/>
        <v>video games</v>
      </c>
    </row>
    <row r="2141" spans="1:20" ht="60" x14ac:dyDescent="0.25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s="12">
        <f t="shared" si="198"/>
        <v>42647.750092592592</v>
      </c>
      <c r="L2141" s="12">
        <f t="shared" si="199"/>
        <v>42677.750092592592</v>
      </c>
      <c r="M2141" t="b">
        <v>0</v>
      </c>
      <c r="N2141">
        <v>56</v>
      </c>
      <c r="O2141" t="b">
        <v>0</v>
      </c>
      <c r="P2141" t="s">
        <v>8282</v>
      </c>
      <c r="Q2141" s="5">
        <f t="shared" si="200"/>
        <v>5.4199999999999998E-2</v>
      </c>
      <c r="R2141" s="6">
        <f t="shared" si="201"/>
        <v>29.035714285714285</v>
      </c>
      <c r="S2141" t="str">
        <f t="shared" si="202"/>
        <v>games</v>
      </c>
      <c r="T2141" t="str">
        <f t="shared" si="203"/>
        <v>video games</v>
      </c>
    </row>
    <row r="2142" spans="1:20" ht="60" x14ac:dyDescent="0.25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s="12">
        <f t="shared" si="198"/>
        <v>41255.833611111113</v>
      </c>
      <c r="L2142" s="12">
        <f t="shared" si="199"/>
        <v>41285.833611111113</v>
      </c>
      <c r="M2142" t="b">
        <v>0</v>
      </c>
      <c r="N2142">
        <v>11</v>
      </c>
      <c r="O2142" t="b">
        <v>0</v>
      </c>
      <c r="P2142" t="s">
        <v>8282</v>
      </c>
      <c r="Q2142" s="5">
        <f t="shared" si="200"/>
        <v>1.1199999999999999E-3</v>
      </c>
      <c r="R2142" s="6">
        <f t="shared" si="201"/>
        <v>50.909090909090907</v>
      </c>
      <c r="S2142" t="str">
        <f t="shared" si="202"/>
        <v>games</v>
      </c>
      <c r="T2142" t="str">
        <f t="shared" si="203"/>
        <v>video games</v>
      </c>
    </row>
    <row r="2143" spans="1:20" ht="60" x14ac:dyDescent="0.25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s="12">
        <f t="shared" si="198"/>
        <v>41927.235636574071</v>
      </c>
      <c r="L2143" s="12">
        <f t="shared" si="199"/>
        <v>41957.277303240742</v>
      </c>
      <c r="M2143" t="b">
        <v>0</v>
      </c>
      <c r="N2143">
        <v>0</v>
      </c>
      <c r="O2143" t="b">
        <v>0</v>
      </c>
      <c r="P2143" t="s">
        <v>8282</v>
      </c>
      <c r="Q2143" s="5">
        <f t="shared" si="200"/>
        <v>0</v>
      </c>
      <c r="R2143" s="6" t="e">
        <f t="shared" si="201"/>
        <v>#DIV/0!</v>
      </c>
      <c r="S2143" t="str">
        <f t="shared" si="202"/>
        <v>games</v>
      </c>
      <c r="T2143" t="str">
        <f t="shared" si="203"/>
        <v>video games</v>
      </c>
    </row>
    <row r="2144" spans="1:20" ht="60" x14ac:dyDescent="0.25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s="12">
        <f t="shared" si="198"/>
        <v>42340.701504629629</v>
      </c>
      <c r="L2144" s="12">
        <f t="shared" si="199"/>
        <v>42368.701504629629</v>
      </c>
      <c r="M2144" t="b">
        <v>0</v>
      </c>
      <c r="N2144">
        <v>12</v>
      </c>
      <c r="O2144" t="b">
        <v>0</v>
      </c>
      <c r="P2144" t="s">
        <v>8282</v>
      </c>
      <c r="Q2144" s="5">
        <f t="shared" si="200"/>
        <v>5.7238095238095241E-2</v>
      </c>
      <c r="R2144" s="6">
        <f t="shared" si="201"/>
        <v>50.083333333333336</v>
      </c>
      <c r="S2144" t="str">
        <f t="shared" si="202"/>
        <v>games</v>
      </c>
      <c r="T2144" t="str">
        <f t="shared" si="203"/>
        <v>video games</v>
      </c>
    </row>
    <row r="2145" spans="1:20" ht="60" x14ac:dyDescent="0.25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s="12">
        <f t="shared" si="198"/>
        <v>40332.886712962965</v>
      </c>
      <c r="L2145" s="12">
        <f t="shared" si="199"/>
        <v>40380.791666666664</v>
      </c>
      <c r="M2145" t="b">
        <v>0</v>
      </c>
      <c r="N2145">
        <v>5</v>
      </c>
      <c r="O2145" t="b">
        <v>0</v>
      </c>
      <c r="P2145" t="s">
        <v>8282</v>
      </c>
      <c r="Q2145" s="5">
        <f t="shared" si="200"/>
        <v>0.1125</v>
      </c>
      <c r="R2145" s="6">
        <f t="shared" si="201"/>
        <v>45</v>
      </c>
      <c r="S2145" t="str">
        <f t="shared" si="202"/>
        <v>games</v>
      </c>
      <c r="T2145" t="str">
        <f t="shared" si="203"/>
        <v>video games</v>
      </c>
    </row>
    <row r="2146" spans="1:20" ht="45" x14ac:dyDescent="0.25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s="12">
        <f t="shared" si="198"/>
        <v>41499.546759259261</v>
      </c>
      <c r="L2146" s="12">
        <f t="shared" si="199"/>
        <v>41531.546759259261</v>
      </c>
      <c r="M2146" t="b">
        <v>0</v>
      </c>
      <c r="N2146">
        <v>24</v>
      </c>
      <c r="O2146" t="b">
        <v>0</v>
      </c>
      <c r="P2146" t="s">
        <v>8282</v>
      </c>
      <c r="Q2146" s="5">
        <f t="shared" si="200"/>
        <v>1.7098591549295775E-2</v>
      </c>
      <c r="R2146" s="6">
        <f t="shared" si="201"/>
        <v>25.291666666666668</v>
      </c>
      <c r="S2146" t="str">
        <f t="shared" si="202"/>
        <v>games</v>
      </c>
      <c r="T2146" t="str">
        <f t="shared" si="203"/>
        <v>video games</v>
      </c>
    </row>
    <row r="2147" spans="1:20" ht="60" x14ac:dyDescent="0.25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s="12">
        <f t="shared" si="198"/>
        <v>41575.237430555557</v>
      </c>
      <c r="L2147" s="12">
        <f t="shared" si="199"/>
        <v>41605.279097222221</v>
      </c>
      <c r="M2147" t="b">
        <v>0</v>
      </c>
      <c r="N2147">
        <v>89</v>
      </c>
      <c r="O2147" t="b">
        <v>0</v>
      </c>
      <c r="P2147" t="s">
        <v>8282</v>
      </c>
      <c r="Q2147" s="5">
        <f t="shared" si="200"/>
        <v>0.30433333333333334</v>
      </c>
      <c r="R2147" s="6">
        <f t="shared" si="201"/>
        <v>51.292134831460672</v>
      </c>
      <c r="S2147" t="str">
        <f t="shared" si="202"/>
        <v>games</v>
      </c>
      <c r="T2147" t="str">
        <f t="shared" si="203"/>
        <v>video games</v>
      </c>
    </row>
    <row r="2148" spans="1:20" ht="60" x14ac:dyDescent="0.25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s="12">
        <f t="shared" si="198"/>
        <v>42397.679513888885</v>
      </c>
      <c r="L2148" s="12">
        <f t="shared" si="199"/>
        <v>42411.679513888885</v>
      </c>
      <c r="M2148" t="b">
        <v>0</v>
      </c>
      <c r="N2148">
        <v>1</v>
      </c>
      <c r="O2148" t="b">
        <v>0</v>
      </c>
      <c r="P2148" t="s">
        <v>8282</v>
      </c>
      <c r="Q2148" s="5">
        <f t="shared" si="200"/>
        <v>2.0000000000000001E-4</v>
      </c>
      <c r="R2148" s="6">
        <f t="shared" si="201"/>
        <v>1</v>
      </c>
      <c r="S2148" t="str">
        <f t="shared" si="202"/>
        <v>games</v>
      </c>
      <c r="T2148" t="str">
        <f t="shared" si="203"/>
        <v>video games</v>
      </c>
    </row>
    <row r="2149" spans="1:20" x14ac:dyDescent="0.25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s="12">
        <f t="shared" si="198"/>
        <v>41927.295694444445</v>
      </c>
      <c r="L2149" s="12">
        <f t="shared" si="199"/>
        <v>41959.337361111116</v>
      </c>
      <c r="M2149" t="b">
        <v>0</v>
      </c>
      <c r="N2149">
        <v>55</v>
      </c>
      <c r="O2149" t="b">
        <v>0</v>
      </c>
      <c r="P2149" t="s">
        <v>8282</v>
      </c>
      <c r="Q2149" s="5">
        <f t="shared" si="200"/>
        <v>6.9641025641025639E-3</v>
      </c>
      <c r="R2149" s="6">
        <f t="shared" si="201"/>
        <v>49.381818181818183</v>
      </c>
      <c r="S2149" t="str">
        <f t="shared" si="202"/>
        <v>games</v>
      </c>
      <c r="T2149" t="str">
        <f t="shared" si="203"/>
        <v>video games</v>
      </c>
    </row>
    <row r="2150" spans="1:20" ht="60" x14ac:dyDescent="0.25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s="12">
        <f t="shared" si="198"/>
        <v>42066.733587962968</v>
      </c>
      <c r="L2150" s="12">
        <f t="shared" si="199"/>
        <v>42096.691921296297</v>
      </c>
      <c r="M2150" t="b">
        <v>0</v>
      </c>
      <c r="N2150">
        <v>2</v>
      </c>
      <c r="O2150" t="b">
        <v>0</v>
      </c>
      <c r="P2150" t="s">
        <v>8282</v>
      </c>
      <c r="Q2150" s="5">
        <f t="shared" si="200"/>
        <v>0.02</v>
      </c>
      <c r="R2150" s="6">
        <f t="shared" si="201"/>
        <v>1</v>
      </c>
      <c r="S2150" t="str">
        <f t="shared" si="202"/>
        <v>games</v>
      </c>
      <c r="T2150" t="str">
        <f t="shared" si="203"/>
        <v>video games</v>
      </c>
    </row>
    <row r="2151" spans="1:20" ht="60" x14ac:dyDescent="0.25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s="12">
        <f t="shared" si="198"/>
        <v>40355.024953703702</v>
      </c>
      <c r="L2151" s="12">
        <f t="shared" si="199"/>
        <v>40390</v>
      </c>
      <c r="M2151" t="b">
        <v>0</v>
      </c>
      <c r="N2151">
        <v>0</v>
      </c>
      <c r="O2151" t="b">
        <v>0</v>
      </c>
      <c r="P2151" t="s">
        <v>8282</v>
      </c>
      <c r="Q2151" s="5">
        <f t="shared" si="200"/>
        <v>0</v>
      </c>
      <c r="R2151" s="6" t="e">
        <f t="shared" si="201"/>
        <v>#DIV/0!</v>
      </c>
      <c r="S2151" t="str">
        <f t="shared" si="202"/>
        <v>games</v>
      </c>
      <c r="T2151" t="str">
        <f t="shared" si="203"/>
        <v>video games</v>
      </c>
    </row>
    <row r="2152" spans="1:20" x14ac:dyDescent="0.25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s="12">
        <f t="shared" si="198"/>
        <v>42534.284710648149</v>
      </c>
      <c r="L2152" s="12">
        <f t="shared" si="199"/>
        <v>42564.284710648149</v>
      </c>
      <c r="M2152" t="b">
        <v>0</v>
      </c>
      <c r="N2152">
        <v>4</v>
      </c>
      <c r="O2152" t="b">
        <v>0</v>
      </c>
      <c r="P2152" t="s">
        <v>8282</v>
      </c>
      <c r="Q2152" s="5">
        <f t="shared" si="200"/>
        <v>8.0999999999999996E-3</v>
      </c>
      <c r="R2152" s="6">
        <f t="shared" si="201"/>
        <v>101.25</v>
      </c>
      <c r="S2152" t="str">
        <f t="shared" si="202"/>
        <v>games</v>
      </c>
      <c r="T2152" t="str">
        <f t="shared" si="203"/>
        <v>video games</v>
      </c>
    </row>
    <row r="2153" spans="1:20" ht="60" x14ac:dyDescent="0.25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s="12">
        <f t="shared" si="198"/>
        <v>42520.847384259265</v>
      </c>
      <c r="L2153" s="12">
        <f t="shared" si="199"/>
        <v>42550.847384259265</v>
      </c>
      <c r="M2153" t="b">
        <v>0</v>
      </c>
      <c r="N2153">
        <v>6</v>
      </c>
      <c r="O2153" t="b">
        <v>0</v>
      </c>
      <c r="P2153" t="s">
        <v>8282</v>
      </c>
      <c r="Q2153" s="5">
        <f t="shared" si="200"/>
        <v>2.6222222222222224E-3</v>
      </c>
      <c r="R2153" s="6">
        <f t="shared" si="201"/>
        <v>19.666666666666668</v>
      </c>
      <c r="S2153" t="str">
        <f t="shared" si="202"/>
        <v>games</v>
      </c>
      <c r="T2153" t="str">
        <f t="shared" si="203"/>
        <v>video games</v>
      </c>
    </row>
    <row r="2154" spans="1:20" ht="60" x14ac:dyDescent="0.25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s="12">
        <f t="shared" si="198"/>
        <v>41683.832280092596</v>
      </c>
      <c r="L2154" s="12">
        <f t="shared" si="199"/>
        <v>41713.790613425925</v>
      </c>
      <c r="M2154" t="b">
        <v>0</v>
      </c>
      <c r="N2154">
        <v>4</v>
      </c>
      <c r="O2154" t="b">
        <v>0</v>
      </c>
      <c r="P2154" t="s">
        <v>8282</v>
      </c>
      <c r="Q2154" s="5">
        <f t="shared" si="200"/>
        <v>1.6666666666666668E-3</v>
      </c>
      <c r="R2154" s="6">
        <f t="shared" si="201"/>
        <v>12.5</v>
      </c>
      <c r="S2154" t="str">
        <f t="shared" si="202"/>
        <v>games</v>
      </c>
      <c r="T2154" t="str">
        <f t="shared" si="203"/>
        <v>video games</v>
      </c>
    </row>
    <row r="2155" spans="1:20" ht="60" x14ac:dyDescent="0.25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s="12">
        <f t="shared" si="198"/>
        <v>41974.911087962959</v>
      </c>
      <c r="L2155" s="12">
        <f t="shared" si="199"/>
        <v>42014.332638888889</v>
      </c>
      <c r="M2155" t="b">
        <v>0</v>
      </c>
      <c r="N2155">
        <v>4</v>
      </c>
      <c r="O2155" t="b">
        <v>0</v>
      </c>
      <c r="P2155" t="s">
        <v>8282</v>
      </c>
      <c r="Q2155" s="5">
        <f t="shared" si="200"/>
        <v>9.1244548809124457E-5</v>
      </c>
      <c r="R2155" s="6">
        <f t="shared" si="201"/>
        <v>8.5</v>
      </c>
      <c r="S2155" t="str">
        <f t="shared" si="202"/>
        <v>games</v>
      </c>
      <c r="T2155" t="str">
        <f t="shared" si="203"/>
        <v>video games</v>
      </c>
    </row>
    <row r="2156" spans="1:20" ht="30" x14ac:dyDescent="0.25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s="12">
        <f t="shared" si="198"/>
        <v>41647.632256944446</v>
      </c>
      <c r="L2156" s="12">
        <f t="shared" si="199"/>
        <v>41667.632256944446</v>
      </c>
      <c r="M2156" t="b">
        <v>0</v>
      </c>
      <c r="N2156">
        <v>2</v>
      </c>
      <c r="O2156" t="b">
        <v>0</v>
      </c>
      <c r="P2156" t="s">
        <v>8282</v>
      </c>
      <c r="Q2156" s="5">
        <f t="shared" si="200"/>
        <v>8.0000000000000002E-3</v>
      </c>
      <c r="R2156" s="6">
        <f t="shared" si="201"/>
        <v>1</v>
      </c>
      <c r="S2156" t="str">
        <f t="shared" si="202"/>
        <v>games</v>
      </c>
      <c r="T2156" t="str">
        <f t="shared" si="203"/>
        <v>video games</v>
      </c>
    </row>
    <row r="2157" spans="1:20" ht="45" x14ac:dyDescent="0.25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s="12">
        <f t="shared" si="198"/>
        <v>42430.747511574074</v>
      </c>
      <c r="L2157" s="12">
        <f t="shared" si="199"/>
        <v>42460.70584490741</v>
      </c>
      <c r="M2157" t="b">
        <v>0</v>
      </c>
      <c r="N2157">
        <v>5</v>
      </c>
      <c r="O2157" t="b">
        <v>0</v>
      </c>
      <c r="P2157" t="s">
        <v>8282</v>
      </c>
      <c r="Q2157" s="5">
        <f t="shared" si="200"/>
        <v>2.3E-2</v>
      </c>
      <c r="R2157" s="6">
        <f t="shared" si="201"/>
        <v>23</v>
      </c>
      <c r="S2157" t="str">
        <f t="shared" si="202"/>
        <v>games</v>
      </c>
      <c r="T2157" t="str">
        <f t="shared" si="203"/>
        <v>video games</v>
      </c>
    </row>
    <row r="2158" spans="1:20" ht="45" x14ac:dyDescent="0.25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s="12">
        <f t="shared" si="198"/>
        <v>41488.85423611111</v>
      </c>
      <c r="L2158" s="12">
        <f t="shared" si="199"/>
        <v>41533.85423611111</v>
      </c>
      <c r="M2158" t="b">
        <v>0</v>
      </c>
      <c r="N2158">
        <v>83</v>
      </c>
      <c r="O2158" t="b">
        <v>0</v>
      </c>
      <c r="P2158" t="s">
        <v>8282</v>
      </c>
      <c r="Q2158" s="5">
        <f t="shared" si="200"/>
        <v>2.6660714285714284E-2</v>
      </c>
      <c r="R2158" s="6">
        <f t="shared" si="201"/>
        <v>17.987951807228917</v>
      </c>
      <c r="S2158" t="str">
        <f t="shared" si="202"/>
        <v>games</v>
      </c>
      <c r="T2158" t="str">
        <f t="shared" si="203"/>
        <v>video games</v>
      </c>
    </row>
    <row r="2159" spans="1:20" ht="30" x14ac:dyDescent="0.25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s="12">
        <f t="shared" si="198"/>
        <v>42694.98128472222</v>
      </c>
      <c r="L2159" s="12">
        <f t="shared" si="199"/>
        <v>42727.332638888889</v>
      </c>
      <c r="M2159" t="b">
        <v>0</v>
      </c>
      <c r="N2159">
        <v>57</v>
      </c>
      <c r="O2159" t="b">
        <v>0</v>
      </c>
      <c r="P2159" t="s">
        <v>8282</v>
      </c>
      <c r="Q2159" s="5">
        <f t="shared" si="200"/>
        <v>0.28192</v>
      </c>
      <c r="R2159" s="6">
        <f t="shared" si="201"/>
        <v>370.94736842105266</v>
      </c>
      <c r="S2159" t="str">
        <f t="shared" si="202"/>
        <v>games</v>
      </c>
      <c r="T2159" t="str">
        <f t="shared" si="203"/>
        <v>video games</v>
      </c>
    </row>
    <row r="2160" spans="1:20" ht="60" x14ac:dyDescent="0.25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s="12">
        <f t="shared" si="198"/>
        <v>41264.853865740741</v>
      </c>
      <c r="L2160" s="12">
        <f t="shared" si="199"/>
        <v>41309.853865740741</v>
      </c>
      <c r="M2160" t="b">
        <v>0</v>
      </c>
      <c r="N2160">
        <v>311</v>
      </c>
      <c r="O2160" t="b">
        <v>0</v>
      </c>
      <c r="P2160" t="s">
        <v>8282</v>
      </c>
      <c r="Q2160" s="5">
        <f t="shared" si="200"/>
        <v>6.5900366666666668E-2</v>
      </c>
      <c r="R2160" s="6">
        <f t="shared" si="201"/>
        <v>63.569485530546629</v>
      </c>
      <c r="S2160" t="str">
        <f t="shared" si="202"/>
        <v>games</v>
      </c>
      <c r="T2160" t="str">
        <f t="shared" si="203"/>
        <v>video games</v>
      </c>
    </row>
    <row r="2161" spans="1:20" ht="75" x14ac:dyDescent="0.25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s="12">
        <f t="shared" si="198"/>
        <v>40710.731180555551</v>
      </c>
      <c r="L2161" s="12">
        <f t="shared" si="199"/>
        <v>40740.731180555551</v>
      </c>
      <c r="M2161" t="b">
        <v>0</v>
      </c>
      <c r="N2161">
        <v>2</v>
      </c>
      <c r="O2161" t="b">
        <v>0</v>
      </c>
      <c r="P2161" t="s">
        <v>8282</v>
      </c>
      <c r="Q2161" s="5">
        <f t="shared" si="200"/>
        <v>7.2222222222222219E-3</v>
      </c>
      <c r="R2161" s="6">
        <f t="shared" si="201"/>
        <v>13</v>
      </c>
      <c r="S2161" t="str">
        <f t="shared" si="202"/>
        <v>games</v>
      </c>
      <c r="T2161" t="str">
        <f t="shared" si="203"/>
        <v>video games</v>
      </c>
    </row>
    <row r="2162" spans="1:20" ht="45" x14ac:dyDescent="0.25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s="12">
        <f t="shared" si="198"/>
        <v>41018.711863425924</v>
      </c>
      <c r="L2162" s="12">
        <f t="shared" si="199"/>
        <v>41048.711863425924</v>
      </c>
      <c r="M2162" t="b">
        <v>0</v>
      </c>
      <c r="N2162">
        <v>16</v>
      </c>
      <c r="O2162" t="b">
        <v>0</v>
      </c>
      <c r="P2162" t="s">
        <v>8282</v>
      </c>
      <c r="Q2162" s="5">
        <f t="shared" si="200"/>
        <v>8.5000000000000006E-3</v>
      </c>
      <c r="R2162" s="6">
        <f t="shared" si="201"/>
        <v>5.3125</v>
      </c>
      <c r="S2162" t="str">
        <f t="shared" si="202"/>
        <v>games</v>
      </c>
      <c r="T2162" t="str">
        <f t="shared" si="203"/>
        <v>video games</v>
      </c>
    </row>
    <row r="2163" spans="1:20" ht="30" x14ac:dyDescent="0.25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s="12">
        <f t="shared" si="198"/>
        <v>42240.852534722217</v>
      </c>
      <c r="L2163" s="12">
        <f t="shared" si="199"/>
        <v>42270.852534722217</v>
      </c>
      <c r="M2163" t="b">
        <v>0</v>
      </c>
      <c r="N2163">
        <v>13</v>
      </c>
      <c r="O2163" t="b">
        <v>1</v>
      </c>
      <c r="P2163" t="s">
        <v>8276</v>
      </c>
      <c r="Q2163" s="5">
        <f t="shared" si="200"/>
        <v>1.1575</v>
      </c>
      <c r="R2163" s="6">
        <f t="shared" si="201"/>
        <v>35.615384615384613</v>
      </c>
      <c r="S2163" t="str">
        <f t="shared" si="202"/>
        <v>music</v>
      </c>
      <c r="T2163" t="str">
        <f t="shared" si="203"/>
        <v>rock</v>
      </c>
    </row>
    <row r="2164" spans="1:20" ht="60" x14ac:dyDescent="0.25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s="12">
        <f t="shared" si="198"/>
        <v>41813.766099537039</v>
      </c>
      <c r="L2164" s="12">
        <f t="shared" si="199"/>
        <v>41844.766099537039</v>
      </c>
      <c r="M2164" t="b">
        <v>0</v>
      </c>
      <c r="N2164">
        <v>58</v>
      </c>
      <c r="O2164" t="b">
        <v>1</v>
      </c>
      <c r="P2164" t="s">
        <v>8276</v>
      </c>
      <c r="Q2164" s="5">
        <f t="shared" si="200"/>
        <v>1.1226666666666667</v>
      </c>
      <c r="R2164" s="6">
        <f t="shared" si="201"/>
        <v>87.103448275862064</v>
      </c>
      <c r="S2164" t="str">
        <f t="shared" si="202"/>
        <v>music</v>
      </c>
      <c r="T2164" t="str">
        <f t="shared" si="203"/>
        <v>rock</v>
      </c>
    </row>
    <row r="2165" spans="1:20" ht="45" x14ac:dyDescent="0.25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s="12">
        <f t="shared" si="198"/>
        <v>42111.899537037039</v>
      </c>
      <c r="L2165" s="12">
        <f t="shared" si="199"/>
        <v>42163.159722222219</v>
      </c>
      <c r="M2165" t="b">
        <v>0</v>
      </c>
      <c r="N2165">
        <v>44</v>
      </c>
      <c r="O2165" t="b">
        <v>1</v>
      </c>
      <c r="P2165" t="s">
        <v>8276</v>
      </c>
      <c r="Q2165" s="5">
        <f t="shared" si="200"/>
        <v>1.3220000000000001</v>
      </c>
      <c r="R2165" s="6">
        <f t="shared" si="201"/>
        <v>75.11363636363636</v>
      </c>
      <c r="S2165" t="str">
        <f t="shared" si="202"/>
        <v>music</v>
      </c>
      <c r="T2165" t="str">
        <f t="shared" si="203"/>
        <v>rock</v>
      </c>
    </row>
    <row r="2166" spans="1:20" ht="30" x14ac:dyDescent="0.25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s="12">
        <f t="shared" si="198"/>
        <v>42515.71775462963</v>
      </c>
      <c r="L2166" s="12">
        <f t="shared" si="199"/>
        <v>42546.165972222225</v>
      </c>
      <c r="M2166" t="b">
        <v>0</v>
      </c>
      <c r="N2166">
        <v>83</v>
      </c>
      <c r="O2166" t="b">
        <v>1</v>
      </c>
      <c r="P2166" t="s">
        <v>8276</v>
      </c>
      <c r="Q2166" s="5">
        <f t="shared" si="200"/>
        <v>1.0263636363636364</v>
      </c>
      <c r="R2166" s="6">
        <f t="shared" si="201"/>
        <v>68.01204819277109</v>
      </c>
      <c r="S2166" t="str">
        <f t="shared" si="202"/>
        <v>music</v>
      </c>
      <c r="T2166" t="str">
        <f t="shared" si="203"/>
        <v>rock</v>
      </c>
    </row>
    <row r="2167" spans="1:20" ht="60" x14ac:dyDescent="0.25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s="12">
        <f t="shared" si="198"/>
        <v>42438.667071759264</v>
      </c>
      <c r="L2167" s="12">
        <f t="shared" si="199"/>
        <v>42468.625405092593</v>
      </c>
      <c r="M2167" t="b">
        <v>0</v>
      </c>
      <c r="N2167">
        <v>117</v>
      </c>
      <c r="O2167" t="b">
        <v>1</v>
      </c>
      <c r="P2167" t="s">
        <v>8276</v>
      </c>
      <c r="Q2167" s="5">
        <f t="shared" si="200"/>
        <v>1.3864000000000001</v>
      </c>
      <c r="R2167" s="6">
        <f t="shared" si="201"/>
        <v>29.623931623931625</v>
      </c>
      <c r="S2167" t="str">
        <f t="shared" si="202"/>
        <v>music</v>
      </c>
      <c r="T2167" t="str">
        <f t="shared" si="203"/>
        <v>rock</v>
      </c>
    </row>
    <row r="2168" spans="1:20" ht="60" x14ac:dyDescent="0.25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s="12">
        <f t="shared" si="198"/>
        <v>41933.838171296295</v>
      </c>
      <c r="L2168" s="12">
        <f t="shared" si="199"/>
        <v>41978.879837962959</v>
      </c>
      <c r="M2168" t="b">
        <v>0</v>
      </c>
      <c r="N2168">
        <v>32</v>
      </c>
      <c r="O2168" t="b">
        <v>1</v>
      </c>
      <c r="P2168" t="s">
        <v>8276</v>
      </c>
      <c r="Q2168" s="5">
        <f t="shared" si="200"/>
        <v>1.466</v>
      </c>
      <c r="R2168" s="6">
        <f t="shared" si="201"/>
        <v>91.625</v>
      </c>
      <c r="S2168" t="str">
        <f t="shared" si="202"/>
        <v>music</v>
      </c>
      <c r="T2168" t="str">
        <f t="shared" si="203"/>
        <v>rock</v>
      </c>
    </row>
    <row r="2169" spans="1:20" ht="30" x14ac:dyDescent="0.25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s="12">
        <f t="shared" si="198"/>
        <v>41153.066400462965</v>
      </c>
      <c r="L2169" s="12">
        <f t="shared" si="199"/>
        <v>41167.066400462965</v>
      </c>
      <c r="M2169" t="b">
        <v>0</v>
      </c>
      <c r="N2169">
        <v>8</v>
      </c>
      <c r="O2169" t="b">
        <v>1</v>
      </c>
      <c r="P2169" t="s">
        <v>8276</v>
      </c>
      <c r="Q2169" s="5">
        <f t="shared" si="200"/>
        <v>1.2</v>
      </c>
      <c r="R2169" s="6">
        <f t="shared" si="201"/>
        <v>22.5</v>
      </c>
      <c r="S2169" t="str">
        <f t="shared" si="202"/>
        <v>music</v>
      </c>
      <c r="T2169" t="str">
        <f t="shared" si="203"/>
        <v>rock</v>
      </c>
    </row>
    <row r="2170" spans="1:20" ht="45" x14ac:dyDescent="0.25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s="12">
        <f t="shared" si="198"/>
        <v>42745.600243055553</v>
      </c>
      <c r="L2170" s="12">
        <f t="shared" si="199"/>
        <v>42776.208333333328</v>
      </c>
      <c r="M2170" t="b">
        <v>0</v>
      </c>
      <c r="N2170">
        <v>340</v>
      </c>
      <c r="O2170" t="b">
        <v>1</v>
      </c>
      <c r="P2170" t="s">
        <v>8276</v>
      </c>
      <c r="Q2170" s="5">
        <f t="shared" si="200"/>
        <v>1.215816111111111</v>
      </c>
      <c r="R2170" s="6">
        <f t="shared" si="201"/>
        <v>64.366735294117646</v>
      </c>
      <c r="S2170" t="str">
        <f t="shared" si="202"/>
        <v>music</v>
      </c>
      <c r="T2170" t="str">
        <f t="shared" si="203"/>
        <v>rock</v>
      </c>
    </row>
    <row r="2171" spans="1:20" ht="60" x14ac:dyDescent="0.25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s="12">
        <f t="shared" si="198"/>
        <v>42793.700821759259</v>
      </c>
      <c r="L2171" s="12">
        <f t="shared" si="199"/>
        <v>42796.700821759259</v>
      </c>
      <c r="M2171" t="b">
        <v>0</v>
      </c>
      <c r="N2171">
        <v>7</v>
      </c>
      <c r="O2171" t="b">
        <v>1</v>
      </c>
      <c r="P2171" t="s">
        <v>8276</v>
      </c>
      <c r="Q2171" s="5">
        <f t="shared" si="200"/>
        <v>1</v>
      </c>
      <c r="R2171" s="6">
        <f t="shared" si="201"/>
        <v>21.857142857142858</v>
      </c>
      <c r="S2171" t="str">
        <f t="shared" si="202"/>
        <v>music</v>
      </c>
      <c r="T2171" t="str">
        <f t="shared" si="203"/>
        <v>rock</v>
      </c>
    </row>
    <row r="2172" spans="1:20" ht="45" x14ac:dyDescent="0.25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s="12">
        <f t="shared" si="198"/>
        <v>42198.750254629631</v>
      </c>
      <c r="L2172" s="12">
        <f t="shared" si="199"/>
        <v>42238.750254629631</v>
      </c>
      <c r="M2172" t="b">
        <v>0</v>
      </c>
      <c r="N2172">
        <v>19</v>
      </c>
      <c r="O2172" t="b">
        <v>1</v>
      </c>
      <c r="P2172" t="s">
        <v>8276</v>
      </c>
      <c r="Q2172" s="5">
        <f t="shared" si="200"/>
        <v>1.8085714285714285</v>
      </c>
      <c r="R2172" s="6">
        <f t="shared" si="201"/>
        <v>33.315789473684212</v>
      </c>
      <c r="S2172" t="str">
        <f t="shared" si="202"/>
        <v>music</v>
      </c>
      <c r="T2172" t="str">
        <f t="shared" si="203"/>
        <v>rock</v>
      </c>
    </row>
    <row r="2173" spans="1:20" ht="45" x14ac:dyDescent="0.25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s="12">
        <f t="shared" si="198"/>
        <v>42141.95711805555</v>
      </c>
      <c r="L2173" s="12">
        <f t="shared" si="199"/>
        <v>42177.208333333328</v>
      </c>
      <c r="M2173" t="b">
        <v>0</v>
      </c>
      <c r="N2173">
        <v>47</v>
      </c>
      <c r="O2173" t="b">
        <v>1</v>
      </c>
      <c r="P2173" t="s">
        <v>8276</v>
      </c>
      <c r="Q2173" s="5">
        <f t="shared" si="200"/>
        <v>1.0607500000000001</v>
      </c>
      <c r="R2173" s="6">
        <f t="shared" si="201"/>
        <v>90.276595744680847</v>
      </c>
      <c r="S2173" t="str">
        <f t="shared" si="202"/>
        <v>music</v>
      </c>
      <c r="T2173" t="str">
        <f t="shared" si="203"/>
        <v>rock</v>
      </c>
    </row>
    <row r="2174" spans="1:20" ht="45" x14ac:dyDescent="0.25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s="12">
        <f t="shared" si="198"/>
        <v>42082.580092592587</v>
      </c>
      <c r="L2174" s="12">
        <f t="shared" si="199"/>
        <v>42112.580092592587</v>
      </c>
      <c r="M2174" t="b">
        <v>0</v>
      </c>
      <c r="N2174">
        <v>13</v>
      </c>
      <c r="O2174" t="b">
        <v>1</v>
      </c>
      <c r="P2174" t="s">
        <v>8276</v>
      </c>
      <c r="Q2174" s="5">
        <f t="shared" si="200"/>
        <v>1</v>
      </c>
      <c r="R2174" s="6">
        <f t="shared" si="201"/>
        <v>76.92307692307692</v>
      </c>
      <c r="S2174" t="str">
        <f t="shared" si="202"/>
        <v>music</v>
      </c>
      <c r="T2174" t="str">
        <f t="shared" si="203"/>
        <v>rock</v>
      </c>
    </row>
    <row r="2175" spans="1:20" ht="60" x14ac:dyDescent="0.25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s="12">
        <f t="shared" si="198"/>
        <v>41495.692627314813</v>
      </c>
      <c r="L2175" s="12">
        <f t="shared" si="199"/>
        <v>41527.165972222225</v>
      </c>
      <c r="M2175" t="b">
        <v>0</v>
      </c>
      <c r="N2175">
        <v>90</v>
      </c>
      <c r="O2175" t="b">
        <v>1</v>
      </c>
      <c r="P2175" t="s">
        <v>8276</v>
      </c>
      <c r="Q2175" s="5">
        <f t="shared" si="200"/>
        <v>1.2692857142857144</v>
      </c>
      <c r="R2175" s="6">
        <f t="shared" si="201"/>
        <v>59.233333333333334</v>
      </c>
      <c r="S2175" t="str">
        <f t="shared" si="202"/>
        <v>music</v>
      </c>
      <c r="T2175" t="str">
        <f t="shared" si="203"/>
        <v>rock</v>
      </c>
    </row>
    <row r="2176" spans="1:20" ht="60" x14ac:dyDescent="0.25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s="12">
        <f t="shared" si="198"/>
        <v>42465.542905092589</v>
      </c>
      <c r="L2176" s="12">
        <f t="shared" si="199"/>
        <v>42495.542905092589</v>
      </c>
      <c r="M2176" t="b">
        <v>0</v>
      </c>
      <c r="N2176">
        <v>63</v>
      </c>
      <c r="O2176" t="b">
        <v>1</v>
      </c>
      <c r="P2176" t="s">
        <v>8276</v>
      </c>
      <c r="Q2176" s="5">
        <f t="shared" si="200"/>
        <v>1.0297499999999999</v>
      </c>
      <c r="R2176" s="6">
        <f t="shared" si="201"/>
        <v>65.38095238095238</v>
      </c>
      <c r="S2176" t="str">
        <f t="shared" si="202"/>
        <v>music</v>
      </c>
      <c r="T2176" t="str">
        <f t="shared" si="203"/>
        <v>rock</v>
      </c>
    </row>
    <row r="2177" spans="1:20" ht="60" x14ac:dyDescent="0.25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s="12">
        <f t="shared" si="198"/>
        <v>42565.009097222224</v>
      </c>
      <c r="L2177" s="12">
        <f t="shared" si="199"/>
        <v>42572.009097222224</v>
      </c>
      <c r="M2177" t="b">
        <v>0</v>
      </c>
      <c r="N2177">
        <v>26</v>
      </c>
      <c r="O2177" t="b">
        <v>1</v>
      </c>
      <c r="P2177" t="s">
        <v>8276</v>
      </c>
      <c r="Q2177" s="5">
        <f t="shared" si="200"/>
        <v>2.5</v>
      </c>
      <c r="R2177" s="6">
        <f t="shared" si="201"/>
        <v>67.307692307692307</v>
      </c>
      <c r="S2177" t="str">
        <f t="shared" si="202"/>
        <v>music</v>
      </c>
      <c r="T2177" t="str">
        <f t="shared" si="203"/>
        <v>rock</v>
      </c>
    </row>
    <row r="2178" spans="1:20" ht="45" x14ac:dyDescent="0.25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s="12">
        <f t="shared" ref="K2178:K2241" si="204">(((J2178/60)/60)/24)+DATE(1970,1,1)</f>
        <v>42096.633206018523</v>
      </c>
      <c r="L2178" s="12">
        <f t="shared" ref="L2178:L2241" si="205">(((I2178/60)/60)/24)+DATE(1970,1,1)</f>
        <v>42126.633206018523</v>
      </c>
      <c r="M2178" t="b">
        <v>0</v>
      </c>
      <c r="N2178">
        <v>71</v>
      </c>
      <c r="O2178" t="b">
        <v>1</v>
      </c>
      <c r="P2178" t="s">
        <v>8276</v>
      </c>
      <c r="Q2178" s="5">
        <f t="shared" ref="Q2178:Q2241" si="206">E2178/D2178</f>
        <v>1.2602</v>
      </c>
      <c r="R2178" s="6">
        <f t="shared" ref="R2178:R2241" si="207">E2178/N2178</f>
        <v>88.74647887323944</v>
      </c>
      <c r="S2178" t="str">
        <f t="shared" ref="S2178:S2241" si="208">LEFT(P2178,FIND("/",P2178,1)-1)</f>
        <v>music</v>
      </c>
      <c r="T2178" t="str">
        <f t="shared" ref="T2178:T2241" si="209">MID(P2178,FIND("/",P2178,1)+1,LEN(P2177))</f>
        <v>rock</v>
      </c>
    </row>
    <row r="2179" spans="1:20" ht="75" x14ac:dyDescent="0.25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s="12">
        <f t="shared" si="204"/>
        <v>42502.250775462962</v>
      </c>
      <c r="L2179" s="12">
        <f t="shared" si="205"/>
        <v>42527.250775462962</v>
      </c>
      <c r="M2179" t="b">
        <v>0</v>
      </c>
      <c r="N2179">
        <v>38</v>
      </c>
      <c r="O2179" t="b">
        <v>1</v>
      </c>
      <c r="P2179" t="s">
        <v>8276</v>
      </c>
      <c r="Q2179" s="5">
        <f t="shared" si="206"/>
        <v>1.0012000000000001</v>
      </c>
      <c r="R2179" s="6">
        <f t="shared" si="207"/>
        <v>65.868421052631575</v>
      </c>
      <c r="S2179" t="str">
        <f t="shared" si="208"/>
        <v>music</v>
      </c>
      <c r="T2179" t="str">
        <f t="shared" si="209"/>
        <v>rock</v>
      </c>
    </row>
    <row r="2180" spans="1:20" ht="45" x14ac:dyDescent="0.25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s="12">
        <f t="shared" si="204"/>
        <v>42723.63653935185</v>
      </c>
      <c r="L2180" s="12">
        <f t="shared" si="205"/>
        <v>42753.63653935185</v>
      </c>
      <c r="M2180" t="b">
        <v>0</v>
      </c>
      <c r="N2180">
        <v>859</v>
      </c>
      <c r="O2180" t="b">
        <v>1</v>
      </c>
      <c r="P2180" t="s">
        <v>8276</v>
      </c>
      <c r="Q2180" s="5">
        <f t="shared" si="206"/>
        <v>1.3864000000000001</v>
      </c>
      <c r="R2180" s="6">
        <f t="shared" si="207"/>
        <v>40.349243306169967</v>
      </c>
      <c r="S2180" t="str">
        <f t="shared" si="208"/>
        <v>music</v>
      </c>
      <c r="T2180" t="str">
        <f t="shared" si="209"/>
        <v>rock</v>
      </c>
    </row>
    <row r="2181" spans="1:20" ht="45" x14ac:dyDescent="0.25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s="12">
        <f t="shared" si="204"/>
        <v>42075.171203703707</v>
      </c>
      <c r="L2181" s="12">
        <f t="shared" si="205"/>
        <v>42105.171203703707</v>
      </c>
      <c r="M2181" t="b">
        <v>0</v>
      </c>
      <c r="N2181">
        <v>21</v>
      </c>
      <c r="O2181" t="b">
        <v>1</v>
      </c>
      <c r="P2181" t="s">
        <v>8276</v>
      </c>
      <c r="Q2181" s="5">
        <f t="shared" si="206"/>
        <v>1.6140000000000001</v>
      </c>
      <c r="R2181" s="6">
        <f t="shared" si="207"/>
        <v>76.857142857142861</v>
      </c>
      <c r="S2181" t="str">
        <f t="shared" si="208"/>
        <v>music</v>
      </c>
      <c r="T2181" t="str">
        <f t="shared" si="209"/>
        <v>rock</v>
      </c>
    </row>
    <row r="2182" spans="1:20" ht="45" x14ac:dyDescent="0.25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s="12">
        <f t="shared" si="204"/>
        <v>42279.669768518521</v>
      </c>
      <c r="L2182" s="12">
        <f t="shared" si="205"/>
        <v>42321.711435185185</v>
      </c>
      <c r="M2182" t="b">
        <v>0</v>
      </c>
      <c r="N2182">
        <v>78</v>
      </c>
      <c r="O2182" t="b">
        <v>1</v>
      </c>
      <c r="P2182" t="s">
        <v>8276</v>
      </c>
      <c r="Q2182" s="5">
        <f t="shared" si="206"/>
        <v>1.071842</v>
      </c>
      <c r="R2182" s="6">
        <f t="shared" si="207"/>
        <v>68.707820512820518</v>
      </c>
      <c r="S2182" t="str">
        <f t="shared" si="208"/>
        <v>music</v>
      </c>
      <c r="T2182" t="str">
        <f t="shared" si="209"/>
        <v>rock</v>
      </c>
    </row>
    <row r="2183" spans="1:20" ht="60" x14ac:dyDescent="0.25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s="12">
        <f t="shared" si="204"/>
        <v>42773.005243055552</v>
      </c>
      <c r="L2183" s="12">
        <f t="shared" si="205"/>
        <v>42787.005243055552</v>
      </c>
      <c r="M2183" t="b">
        <v>0</v>
      </c>
      <c r="N2183">
        <v>53</v>
      </c>
      <c r="O2183" t="b">
        <v>1</v>
      </c>
      <c r="P2183" t="s">
        <v>8297</v>
      </c>
      <c r="Q2183" s="5">
        <f t="shared" si="206"/>
        <v>1.5309999999999999</v>
      </c>
      <c r="R2183" s="6">
        <f t="shared" si="207"/>
        <v>57.773584905660378</v>
      </c>
      <c r="S2183" t="str">
        <f t="shared" si="208"/>
        <v>games</v>
      </c>
      <c r="T2183" t="str">
        <f t="shared" si="209"/>
        <v>tabletop g</v>
      </c>
    </row>
    <row r="2184" spans="1:20" ht="45" x14ac:dyDescent="0.25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s="12">
        <f t="shared" si="204"/>
        <v>41879.900752314818</v>
      </c>
      <c r="L2184" s="12">
        <f t="shared" si="205"/>
        <v>41914.900752314818</v>
      </c>
      <c r="M2184" t="b">
        <v>0</v>
      </c>
      <c r="N2184">
        <v>356</v>
      </c>
      <c r="O2184" t="b">
        <v>1</v>
      </c>
      <c r="P2184" t="s">
        <v>8297</v>
      </c>
      <c r="Q2184" s="5">
        <f t="shared" si="206"/>
        <v>5.2416666666666663</v>
      </c>
      <c r="R2184" s="6">
        <f t="shared" si="207"/>
        <v>44.171348314606739</v>
      </c>
      <c r="S2184" t="str">
        <f t="shared" si="208"/>
        <v>games</v>
      </c>
      <c r="T2184" t="str">
        <f t="shared" si="209"/>
        <v>tabletop games</v>
      </c>
    </row>
    <row r="2185" spans="1:20" ht="60" x14ac:dyDescent="0.25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s="12">
        <f t="shared" si="204"/>
        <v>42745.365474537044</v>
      </c>
      <c r="L2185" s="12">
        <f t="shared" si="205"/>
        <v>42775.208333333328</v>
      </c>
      <c r="M2185" t="b">
        <v>0</v>
      </c>
      <c r="N2185">
        <v>279</v>
      </c>
      <c r="O2185" t="b">
        <v>1</v>
      </c>
      <c r="P2185" t="s">
        <v>8297</v>
      </c>
      <c r="Q2185" s="5">
        <f t="shared" si="206"/>
        <v>4.8927777777777779</v>
      </c>
      <c r="R2185" s="6">
        <f t="shared" si="207"/>
        <v>31.566308243727597</v>
      </c>
      <c r="S2185" t="str">
        <f t="shared" si="208"/>
        <v>games</v>
      </c>
      <c r="T2185" t="str">
        <f t="shared" si="209"/>
        <v>tabletop games</v>
      </c>
    </row>
    <row r="2186" spans="1:20" ht="60" x14ac:dyDescent="0.25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s="12">
        <f t="shared" si="204"/>
        <v>42380.690289351856</v>
      </c>
      <c r="L2186" s="12">
        <f t="shared" si="205"/>
        <v>42394.666666666672</v>
      </c>
      <c r="M2186" t="b">
        <v>1</v>
      </c>
      <c r="N2186">
        <v>266</v>
      </c>
      <c r="O2186" t="b">
        <v>1</v>
      </c>
      <c r="P2186" t="s">
        <v>8297</v>
      </c>
      <c r="Q2186" s="5">
        <f t="shared" si="206"/>
        <v>2.8473999999999999</v>
      </c>
      <c r="R2186" s="6">
        <f t="shared" si="207"/>
        <v>107.04511278195488</v>
      </c>
      <c r="S2186" t="str">
        <f t="shared" si="208"/>
        <v>games</v>
      </c>
      <c r="T2186" t="str">
        <f t="shared" si="209"/>
        <v>tabletop games</v>
      </c>
    </row>
    <row r="2187" spans="1:20" ht="60" x14ac:dyDescent="0.25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s="12">
        <f t="shared" si="204"/>
        <v>41319.349988425929</v>
      </c>
      <c r="L2187" s="12">
        <f t="shared" si="205"/>
        <v>41359.349988425929</v>
      </c>
      <c r="M2187" t="b">
        <v>0</v>
      </c>
      <c r="N2187">
        <v>623</v>
      </c>
      <c r="O2187" t="b">
        <v>1</v>
      </c>
      <c r="P2187" t="s">
        <v>8297</v>
      </c>
      <c r="Q2187" s="5">
        <f t="shared" si="206"/>
        <v>18.569700000000001</v>
      </c>
      <c r="R2187" s="6">
        <f t="shared" si="207"/>
        <v>149.03451043338683</v>
      </c>
      <c r="S2187" t="str">
        <f t="shared" si="208"/>
        <v>games</v>
      </c>
      <c r="T2187" t="str">
        <f t="shared" si="209"/>
        <v>tabletop games</v>
      </c>
    </row>
    <row r="2188" spans="1:20" ht="45" x14ac:dyDescent="0.25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s="12">
        <f t="shared" si="204"/>
        <v>42583.615081018521</v>
      </c>
      <c r="L2188" s="12">
        <f t="shared" si="205"/>
        <v>42620.083333333328</v>
      </c>
      <c r="M2188" t="b">
        <v>0</v>
      </c>
      <c r="N2188">
        <v>392</v>
      </c>
      <c r="O2188" t="b">
        <v>1</v>
      </c>
      <c r="P2188" t="s">
        <v>8297</v>
      </c>
      <c r="Q2188" s="5">
        <f t="shared" si="206"/>
        <v>1.0967499999999999</v>
      </c>
      <c r="R2188" s="6">
        <f t="shared" si="207"/>
        <v>55.956632653061227</v>
      </c>
      <c r="S2188" t="str">
        <f t="shared" si="208"/>
        <v>games</v>
      </c>
      <c r="T2188" t="str">
        <f t="shared" si="209"/>
        <v>tabletop games</v>
      </c>
    </row>
    <row r="2189" spans="1:20" ht="60" x14ac:dyDescent="0.25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s="12">
        <f t="shared" si="204"/>
        <v>42068.209097222221</v>
      </c>
      <c r="L2189" s="12">
        <f t="shared" si="205"/>
        <v>42097.165972222225</v>
      </c>
      <c r="M2189" t="b">
        <v>1</v>
      </c>
      <c r="N2189">
        <v>3562</v>
      </c>
      <c r="O2189" t="b">
        <v>1</v>
      </c>
      <c r="P2189" t="s">
        <v>8297</v>
      </c>
      <c r="Q2189" s="5">
        <f t="shared" si="206"/>
        <v>10.146425000000001</v>
      </c>
      <c r="R2189" s="6">
        <f t="shared" si="207"/>
        <v>56.970381807973048</v>
      </c>
      <c r="S2189" t="str">
        <f t="shared" si="208"/>
        <v>games</v>
      </c>
      <c r="T2189" t="str">
        <f t="shared" si="209"/>
        <v>tabletop games</v>
      </c>
    </row>
    <row r="2190" spans="1:20" ht="45" x14ac:dyDescent="0.25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s="12">
        <f t="shared" si="204"/>
        <v>42633.586122685185</v>
      </c>
      <c r="L2190" s="12">
        <f t="shared" si="205"/>
        <v>42668.708333333328</v>
      </c>
      <c r="M2190" t="b">
        <v>0</v>
      </c>
      <c r="N2190">
        <v>514</v>
      </c>
      <c r="O2190" t="b">
        <v>1</v>
      </c>
      <c r="P2190" t="s">
        <v>8297</v>
      </c>
      <c r="Q2190" s="5">
        <f t="shared" si="206"/>
        <v>4.1217692027666546</v>
      </c>
      <c r="R2190" s="6">
        <f t="shared" si="207"/>
        <v>44.056420233463037</v>
      </c>
      <c r="S2190" t="str">
        <f t="shared" si="208"/>
        <v>games</v>
      </c>
      <c r="T2190" t="str">
        <f t="shared" si="209"/>
        <v>tabletop games</v>
      </c>
    </row>
    <row r="2191" spans="1:20" ht="60" x14ac:dyDescent="0.25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s="12">
        <f t="shared" si="204"/>
        <v>42467.788194444445</v>
      </c>
      <c r="L2191" s="12">
        <f t="shared" si="205"/>
        <v>42481.916666666672</v>
      </c>
      <c r="M2191" t="b">
        <v>0</v>
      </c>
      <c r="N2191">
        <v>88</v>
      </c>
      <c r="O2191" t="b">
        <v>1</v>
      </c>
      <c r="P2191" t="s">
        <v>8297</v>
      </c>
      <c r="Q2191" s="5">
        <f t="shared" si="206"/>
        <v>5.0324999999999998</v>
      </c>
      <c r="R2191" s="6">
        <f t="shared" si="207"/>
        <v>68.625</v>
      </c>
      <c r="S2191" t="str">
        <f t="shared" si="208"/>
        <v>games</v>
      </c>
      <c r="T2191" t="str">
        <f t="shared" si="209"/>
        <v>tabletop games</v>
      </c>
    </row>
    <row r="2192" spans="1:20" ht="45" x14ac:dyDescent="0.25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s="12">
        <f t="shared" si="204"/>
        <v>42417.625046296293</v>
      </c>
      <c r="L2192" s="12">
        <f t="shared" si="205"/>
        <v>42452.290972222225</v>
      </c>
      <c r="M2192" t="b">
        <v>0</v>
      </c>
      <c r="N2192">
        <v>537</v>
      </c>
      <c r="O2192" t="b">
        <v>1</v>
      </c>
      <c r="P2192" t="s">
        <v>8297</v>
      </c>
      <c r="Q2192" s="5">
        <f t="shared" si="206"/>
        <v>1.8461052631578947</v>
      </c>
      <c r="R2192" s="6">
        <f t="shared" si="207"/>
        <v>65.318435754189949</v>
      </c>
      <c r="S2192" t="str">
        <f t="shared" si="208"/>
        <v>games</v>
      </c>
      <c r="T2192" t="str">
        <f t="shared" si="209"/>
        <v>tabletop games</v>
      </c>
    </row>
    <row r="2193" spans="1:20" ht="60" x14ac:dyDescent="0.25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s="12">
        <f t="shared" si="204"/>
        <v>42768.833645833336</v>
      </c>
      <c r="L2193" s="12">
        <f t="shared" si="205"/>
        <v>42780.833645833336</v>
      </c>
      <c r="M2193" t="b">
        <v>0</v>
      </c>
      <c r="N2193">
        <v>25</v>
      </c>
      <c r="O2193" t="b">
        <v>1</v>
      </c>
      <c r="P2193" t="s">
        <v>8297</v>
      </c>
      <c r="Q2193" s="5">
        <f t="shared" si="206"/>
        <v>1.1973333333333334</v>
      </c>
      <c r="R2193" s="6">
        <f t="shared" si="207"/>
        <v>35.92</v>
      </c>
      <c r="S2193" t="str">
        <f t="shared" si="208"/>
        <v>games</v>
      </c>
      <c r="T2193" t="str">
        <f t="shared" si="209"/>
        <v>tabletop games</v>
      </c>
    </row>
    <row r="2194" spans="1:20" ht="60" x14ac:dyDescent="0.25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s="12">
        <f t="shared" si="204"/>
        <v>42691.8512037037</v>
      </c>
      <c r="L2194" s="12">
        <f t="shared" si="205"/>
        <v>42719.958333333328</v>
      </c>
      <c r="M2194" t="b">
        <v>0</v>
      </c>
      <c r="N2194">
        <v>3238</v>
      </c>
      <c r="O2194" t="b">
        <v>1</v>
      </c>
      <c r="P2194" t="s">
        <v>8297</v>
      </c>
      <c r="Q2194" s="5">
        <f t="shared" si="206"/>
        <v>10.812401666666668</v>
      </c>
      <c r="R2194" s="6">
        <f t="shared" si="207"/>
        <v>40.070667078443485</v>
      </c>
      <c r="S2194" t="str">
        <f t="shared" si="208"/>
        <v>games</v>
      </c>
      <c r="T2194" t="str">
        <f t="shared" si="209"/>
        <v>tabletop games</v>
      </c>
    </row>
    <row r="2195" spans="1:20" ht="60" x14ac:dyDescent="0.25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s="12">
        <f t="shared" si="204"/>
        <v>42664.405925925923</v>
      </c>
      <c r="L2195" s="12">
        <f t="shared" si="205"/>
        <v>42695.207638888889</v>
      </c>
      <c r="M2195" t="b">
        <v>0</v>
      </c>
      <c r="N2195">
        <v>897</v>
      </c>
      <c r="O2195" t="b">
        <v>1</v>
      </c>
      <c r="P2195" t="s">
        <v>8297</v>
      </c>
      <c r="Q2195" s="5">
        <f t="shared" si="206"/>
        <v>4.5237333333333334</v>
      </c>
      <c r="R2195" s="6">
        <f t="shared" si="207"/>
        <v>75.647714604236342</v>
      </c>
      <c r="S2195" t="str">
        <f t="shared" si="208"/>
        <v>games</v>
      </c>
      <c r="T2195" t="str">
        <f t="shared" si="209"/>
        <v>tabletop games</v>
      </c>
    </row>
    <row r="2196" spans="1:20" ht="60" x14ac:dyDescent="0.25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s="12">
        <f t="shared" si="204"/>
        <v>42425.757986111115</v>
      </c>
      <c r="L2196" s="12">
        <f t="shared" si="205"/>
        <v>42455.716319444444</v>
      </c>
      <c r="M2196" t="b">
        <v>0</v>
      </c>
      <c r="N2196">
        <v>878</v>
      </c>
      <c r="O2196" t="b">
        <v>1</v>
      </c>
      <c r="P2196" t="s">
        <v>8297</v>
      </c>
      <c r="Q2196" s="5">
        <f t="shared" si="206"/>
        <v>5.3737000000000004</v>
      </c>
      <c r="R2196" s="6">
        <f t="shared" si="207"/>
        <v>61.203872437357631</v>
      </c>
      <c r="S2196" t="str">
        <f t="shared" si="208"/>
        <v>games</v>
      </c>
      <c r="T2196" t="str">
        <f t="shared" si="209"/>
        <v>tabletop games</v>
      </c>
    </row>
    <row r="2197" spans="1:20" ht="30" x14ac:dyDescent="0.25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s="12">
        <f t="shared" si="204"/>
        <v>42197.771990740745</v>
      </c>
      <c r="L2197" s="12">
        <f t="shared" si="205"/>
        <v>42227.771990740745</v>
      </c>
      <c r="M2197" t="b">
        <v>0</v>
      </c>
      <c r="N2197">
        <v>115</v>
      </c>
      <c r="O2197" t="b">
        <v>1</v>
      </c>
      <c r="P2197" t="s">
        <v>8297</v>
      </c>
      <c r="Q2197" s="5">
        <f t="shared" si="206"/>
        <v>1.2032608695652174</v>
      </c>
      <c r="R2197" s="6">
        <f t="shared" si="207"/>
        <v>48.130434782608695</v>
      </c>
      <c r="S2197" t="str">
        <f t="shared" si="208"/>
        <v>games</v>
      </c>
      <c r="T2197" t="str">
        <f t="shared" si="209"/>
        <v>tabletop games</v>
      </c>
    </row>
    <row r="2198" spans="1:20" ht="30" x14ac:dyDescent="0.25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s="12">
        <f t="shared" si="204"/>
        <v>42675.487291666665</v>
      </c>
      <c r="L2198" s="12">
        <f t="shared" si="205"/>
        <v>42706.291666666672</v>
      </c>
      <c r="M2198" t="b">
        <v>0</v>
      </c>
      <c r="N2198">
        <v>234</v>
      </c>
      <c r="O2198" t="b">
        <v>1</v>
      </c>
      <c r="P2198" t="s">
        <v>8297</v>
      </c>
      <c r="Q2198" s="5">
        <f t="shared" si="206"/>
        <v>1.1383571428571428</v>
      </c>
      <c r="R2198" s="6">
        <f t="shared" si="207"/>
        <v>68.106837606837601</v>
      </c>
      <c r="S2198" t="str">
        <f t="shared" si="208"/>
        <v>games</v>
      </c>
      <c r="T2198" t="str">
        <f t="shared" si="209"/>
        <v>tabletop games</v>
      </c>
    </row>
    <row r="2199" spans="1:20" ht="45" x14ac:dyDescent="0.25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s="12">
        <f t="shared" si="204"/>
        <v>42033.584016203706</v>
      </c>
      <c r="L2199" s="12">
        <f t="shared" si="205"/>
        <v>42063.584016203706</v>
      </c>
      <c r="M2199" t="b">
        <v>0</v>
      </c>
      <c r="N2199">
        <v>4330</v>
      </c>
      <c r="O2199" t="b">
        <v>1</v>
      </c>
      <c r="P2199" t="s">
        <v>8297</v>
      </c>
      <c r="Q2199" s="5">
        <f t="shared" si="206"/>
        <v>9.5103109999999997</v>
      </c>
      <c r="R2199" s="6">
        <f t="shared" si="207"/>
        <v>65.891300230946882</v>
      </c>
      <c r="S2199" t="str">
        <f t="shared" si="208"/>
        <v>games</v>
      </c>
      <c r="T2199" t="str">
        <f t="shared" si="209"/>
        <v>tabletop games</v>
      </c>
    </row>
    <row r="2200" spans="1:20" ht="60" x14ac:dyDescent="0.25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s="12">
        <f t="shared" si="204"/>
        <v>42292.513888888891</v>
      </c>
      <c r="L2200" s="12">
        <f t="shared" si="205"/>
        <v>42322.555555555555</v>
      </c>
      <c r="M2200" t="b">
        <v>0</v>
      </c>
      <c r="N2200">
        <v>651</v>
      </c>
      <c r="O2200" t="b">
        <v>1</v>
      </c>
      <c r="P2200" t="s">
        <v>8297</v>
      </c>
      <c r="Q2200" s="5">
        <f t="shared" si="206"/>
        <v>1.3289249999999999</v>
      </c>
      <c r="R2200" s="6">
        <f t="shared" si="207"/>
        <v>81.654377880184327</v>
      </c>
      <c r="S2200" t="str">
        <f t="shared" si="208"/>
        <v>games</v>
      </c>
      <c r="T2200" t="str">
        <f t="shared" si="209"/>
        <v>tabletop games</v>
      </c>
    </row>
    <row r="2201" spans="1:20" ht="30" x14ac:dyDescent="0.25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s="12">
        <f t="shared" si="204"/>
        <v>42262.416643518518</v>
      </c>
      <c r="L2201" s="12">
        <f t="shared" si="205"/>
        <v>42292.416643518518</v>
      </c>
      <c r="M2201" t="b">
        <v>1</v>
      </c>
      <c r="N2201">
        <v>251</v>
      </c>
      <c r="O2201" t="b">
        <v>1</v>
      </c>
      <c r="P2201" t="s">
        <v>8297</v>
      </c>
      <c r="Q2201" s="5">
        <f t="shared" si="206"/>
        <v>1.4697777777777778</v>
      </c>
      <c r="R2201" s="6">
        <f t="shared" si="207"/>
        <v>52.701195219123505</v>
      </c>
      <c r="S2201" t="str">
        <f t="shared" si="208"/>
        <v>games</v>
      </c>
      <c r="T2201" t="str">
        <f t="shared" si="209"/>
        <v>tabletop games</v>
      </c>
    </row>
    <row r="2202" spans="1:20" ht="60" x14ac:dyDescent="0.25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s="12">
        <f t="shared" si="204"/>
        <v>42163.625787037032</v>
      </c>
      <c r="L2202" s="12">
        <f t="shared" si="205"/>
        <v>42191.125</v>
      </c>
      <c r="M2202" t="b">
        <v>0</v>
      </c>
      <c r="N2202">
        <v>263</v>
      </c>
      <c r="O2202" t="b">
        <v>1</v>
      </c>
      <c r="P2202" t="s">
        <v>8297</v>
      </c>
      <c r="Q2202" s="5">
        <f t="shared" si="206"/>
        <v>5.4215</v>
      </c>
      <c r="R2202" s="6">
        <f t="shared" si="207"/>
        <v>41.228136882129277</v>
      </c>
      <c r="S2202" t="str">
        <f t="shared" si="208"/>
        <v>games</v>
      </c>
      <c r="T2202" t="str">
        <f t="shared" si="209"/>
        <v>tabletop games</v>
      </c>
    </row>
    <row r="2203" spans="1:20" ht="60" x14ac:dyDescent="0.25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s="12">
        <f t="shared" si="204"/>
        <v>41276.846817129634</v>
      </c>
      <c r="L2203" s="12">
        <f t="shared" si="205"/>
        <v>41290.846817129634</v>
      </c>
      <c r="M2203" t="b">
        <v>0</v>
      </c>
      <c r="N2203">
        <v>28</v>
      </c>
      <c r="O2203" t="b">
        <v>1</v>
      </c>
      <c r="P2203" t="s">
        <v>8280</v>
      </c>
      <c r="Q2203" s="5">
        <f t="shared" si="206"/>
        <v>3.8271818181818182</v>
      </c>
      <c r="R2203" s="6">
        <f t="shared" si="207"/>
        <v>15.035357142857142</v>
      </c>
      <c r="S2203" t="str">
        <f t="shared" si="208"/>
        <v>music</v>
      </c>
      <c r="T2203" t="str">
        <f t="shared" si="209"/>
        <v>electronic music</v>
      </c>
    </row>
    <row r="2204" spans="1:20" ht="45" x14ac:dyDescent="0.25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s="12">
        <f t="shared" si="204"/>
        <v>41184.849166666667</v>
      </c>
      <c r="L2204" s="12">
        <f t="shared" si="205"/>
        <v>41214.849166666667</v>
      </c>
      <c r="M2204" t="b">
        <v>0</v>
      </c>
      <c r="N2204">
        <v>721</v>
      </c>
      <c r="O2204" t="b">
        <v>1</v>
      </c>
      <c r="P2204" t="s">
        <v>8280</v>
      </c>
      <c r="Q2204" s="5">
        <f t="shared" si="206"/>
        <v>7.0418124999999998</v>
      </c>
      <c r="R2204" s="6">
        <f t="shared" si="207"/>
        <v>39.066920943134534</v>
      </c>
      <c r="S2204" t="str">
        <f t="shared" si="208"/>
        <v>music</v>
      </c>
      <c r="T2204" t="str">
        <f t="shared" si="209"/>
        <v>electronic music</v>
      </c>
    </row>
    <row r="2205" spans="1:20" ht="60" x14ac:dyDescent="0.25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s="12">
        <f t="shared" si="204"/>
        <v>42241.85974537037</v>
      </c>
      <c r="L2205" s="12">
        <f t="shared" si="205"/>
        <v>42271.85974537037</v>
      </c>
      <c r="M2205" t="b">
        <v>0</v>
      </c>
      <c r="N2205">
        <v>50</v>
      </c>
      <c r="O2205" t="b">
        <v>1</v>
      </c>
      <c r="P2205" t="s">
        <v>8280</v>
      </c>
      <c r="Q2205" s="5">
        <f t="shared" si="206"/>
        <v>1.0954999999999999</v>
      </c>
      <c r="R2205" s="6">
        <f t="shared" si="207"/>
        <v>43.82</v>
      </c>
      <c r="S2205" t="str">
        <f t="shared" si="208"/>
        <v>music</v>
      </c>
      <c r="T2205" t="str">
        <f t="shared" si="209"/>
        <v>electronic music</v>
      </c>
    </row>
    <row r="2206" spans="1:20" ht="45" x14ac:dyDescent="0.25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s="12">
        <f t="shared" si="204"/>
        <v>41312.311562499999</v>
      </c>
      <c r="L2206" s="12">
        <f t="shared" si="205"/>
        <v>41342.311562499999</v>
      </c>
      <c r="M2206" t="b">
        <v>0</v>
      </c>
      <c r="N2206">
        <v>73</v>
      </c>
      <c r="O2206" t="b">
        <v>1</v>
      </c>
      <c r="P2206" t="s">
        <v>8280</v>
      </c>
      <c r="Q2206" s="5">
        <f t="shared" si="206"/>
        <v>1.3286666666666667</v>
      </c>
      <c r="R2206" s="6">
        <f t="shared" si="207"/>
        <v>27.301369863013697</v>
      </c>
      <c r="S2206" t="str">
        <f t="shared" si="208"/>
        <v>music</v>
      </c>
      <c r="T2206" t="str">
        <f t="shared" si="209"/>
        <v>electronic music</v>
      </c>
    </row>
    <row r="2207" spans="1:20" ht="45" x14ac:dyDescent="0.25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s="12">
        <f t="shared" si="204"/>
        <v>41031.82163194444</v>
      </c>
      <c r="L2207" s="12">
        <f t="shared" si="205"/>
        <v>41061.82163194444</v>
      </c>
      <c r="M2207" t="b">
        <v>0</v>
      </c>
      <c r="N2207">
        <v>27</v>
      </c>
      <c r="O2207" t="b">
        <v>1</v>
      </c>
      <c r="P2207" t="s">
        <v>8280</v>
      </c>
      <c r="Q2207" s="5">
        <f t="shared" si="206"/>
        <v>1.52</v>
      </c>
      <c r="R2207" s="6">
        <f t="shared" si="207"/>
        <v>42.222222222222221</v>
      </c>
      <c r="S2207" t="str">
        <f t="shared" si="208"/>
        <v>music</v>
      </c>
      <c r="T2207" t="str">
        <f t="shared" si="209"/>
        <v>electronic music</v>
      </c>
    </row>
    <row r="2208" spans="1:20" ht="60" x14ac:dyDescent="0.25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s="12">
        <f t="shared" si="204"/>
        <v>40997.257222222222</v>
      </c>
      <c r="L2208" s="12">
        <f t="shared" si="205"/>
        <v>41015.257222222222</v>
      </c>
      <c r="M2208" t="b">
        <v>0</v>
      </c>
      <c r="N2208">
        <v>34</v>
      </c>
      <c r="O2208" t="b">
        <v>1</v>
      </c>
      <c r="P2208" t="s">
        <v>8280</v>
      </c>
      <c r="Q2208" s="5">
        <f t="shared" si="206"/>
        <v>1.0272727272727273</v>
      </c>
      <c r="R2208" s="6">
        <f t="shared" si="207"/>
        <v>33.235294117647058</v>
      </c>
      <c r="S2208" t="str">
        <f t="shared" si="208"/>
        <v>music</v>
      </c>
      <c r="T2208" t="str">
        <f t="shared" si="209"/>
        <v>electronic music</v>
      </c>
    </row>
    <row r="2209" spans="1:20" ht="45" x14ac:dyDescent="0.25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s="12">
        <f t="shared" si="204"/>
        <v>41564.194131944445</v>
      </c>
      <c r="L2209" s="12">
        <f t="shared" si="205"/>
        <v>41594.235798611109</v>
      </c>
      <c r="M2209" t="b">
        <v>0</v>
      </c>
      <c r="N2209">
        <v>7</v>
      </c>
      <c r="O2209" t="b">
        <v>1</v>
      </c>
      <c r="P2209" t="s">
        <v>8280</v>
      </c>
      <c r="Q2209" s="5">
        <f t="shared" si="206"/>
        <v>1</v>
      </c>
      <c r="R2209" s="6">
        <f t="shared" si="207"/>
        <v>285.71428571428572</v>
      </c>
      <c r="S2209" t="str">
        <f t="shared" si="208"/>
        <v>music</v>
      </c>
      <c r="T2209" t="str">
        <f t="shared" si="209"/>
        <v>electronic music</v>
      </c>
    </row>
    <row r="2210" spans="1:20" ht="60" x14ac:dyDescent="0.25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s="12">
        <f t="shared" si="204"/>
        <v>40946.882245370369</v>
      </c>
      <c r="L2210" s="12">
        <f t="shared" si="205"/>
        <v>41006.166666666664</v>
      </c>
      <c r="M2210" t="b">
        <v>0</v>
      </c>
      <c r="N2210">
        <v>24</v>
      </c>
      <c r="O2210" t="b">
        <v>1</v>
      </c>
      <c r="P2210" t="s">
        <v>8280</v>
      </c>
      <c r="Q2210" s="5">
        <f t="shared" si="206"/>
        <v>1.016</v>
      </c>
      <c r="R2210" s="6">
        <f t="shared" si="207"/>
        <v>42.333333333333336</v>
      </c>
      <c r="S2210" t="str">
        <f t="shared" si="208"/>
        <v>music</v>
      </c>
      <c r="T2210" t="str">
        <f t="shared" si="209"/>
        <v>electronic music</v>
      </c>
    </row>
    <row r="2211" spans="1:20" ht="45" x14ac:dyDescent="0.25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s="12">
        <f t="shared" si="204"/>
        <v>41732.479675925926</v>
      </c>
      <c r="L2211" s="12">
        <f t="shared" si="205"/>
        <v>41743.958333333336</v>
      </c>
      <c r="M2211" t="b">
        <v>0</v>
      </c>
      <c r="N2211">
        <v>15</v>
      </c>
      <c r="O2211" t="b">
        <v>1</v>
      </c>
      <c r="P2211" t="s">
        <v>8280</v>
      </c>
      <c r="Q2211" s="5">
        <f t="shared" si="206"/>
        <v>1.508</v>
      </c>
      <c r="R2211" s="6">
        <f t="shared" si="207"/>
        <v>50.266666666666666</v>
      </c>
      <c r="S2211" t="str">
        <f t="shared" si="208"/>
        <v>music</v>
      </c>
      <c r="T2211" t="str">
        <f t="shared" si="209"/>
        <v>electronic music</v>
      </c>
    </row>
    <row r="2212" spans="1:20" ht="60" x14ac:dyDescent="0.25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s="12">
        <f t="shared" si="204"/>
        <v>40956.066087962965</v>
      </c>
      <c r="L2212" s="12">
        <f t="shared" si="205"/>
        <v>41013.73333333333</v>
      </c>
      <c r="M2212" t="b">
        <v>0</v>
      </c>
      <c r="N2212">
        <v>72</v>
      </c>
      <c r="O2212" t="b">
        <v>1</v>
      </c>
      <c r="P2212" t="s">
        <v>8280</v>
      </c>
      <c r="Q2212" s="5">
        <f t="shared" si="206"/>
        <v>1.11425</v>
      </c>
      <c r="R2212" s="6">
        <f t="shared" si="207"/>
        <v>61.902777777777779</v>
      </c>
      <c r="S2212" t="str">
        <f t="shared" si="208"/>
        <v>music</v>
      </c>
      <c r="T2212" t="str">
        <f t="shared" si="209"/>
        <v>electronic music</v>
      </c>
    </row>
    <row r="2213" spans="1:20" ht="60" x14ac:dyDescent="0.25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s="12">
        <f t="shared" si="204"/>
        <v>41716.785011574073</v>
      </c>
      <c r="L2213" s="12">
        <f t="shared" si="205"/>
        <v>41739.290972222225</v>
      </c>
      <c r="M2213" t="b">
        <v>0</v>
      </c>
      <c r="N2213">
        <v>120</v>
      </c>
      <c r="O2213" t="b">
        <v>1</v>
      </c>
      <c r="P2213" t="s">
        <v>8280</v>
      </c>
      <c r="Q2213" s="5">
        <f t="shared" si="206"/>
        <v>1.956</v>
      </c>
      <c r="R2213" s="6">
        <f t="shared" si="207"/>
        <v>40.75</v>
      </c>
      <c r="S2213" t="str">
        <f t="shared" si="208"/>
        <v>music</v>
      </c>
      <c r="T2213" t="str">
        <f t="shared" si="209"/>
        <v>electronic music</v>
      </c>
    </row>
    <row r="2214" spans="1:20" ht="60" x14ac:dyDescent="0.25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s="12">
        <f t="shared" si="204"/>
        <v>41548.747418981482</v>
      </c>
      <c r="L2214" s="12">
        <f t="shared" si="205"/>
        <v>41582.041666666664</v>
      </c>
      <c r="M2214" t="b">
        <v>0</v>
      </c>
      <c r="N2214">
        <v>123</v>
      </c>
      <c r="O2214" t="b">
        <v>1</v>
      </c>
      <c r="P2214" t="s">
        <v>8280</v>
      </c>
      <c r="Q2214" s="5">
        <f t="shared" si="206"/>
        <v>1.1438333333333333</v>
      </c>
      <c r="R2214" s="6">
        <f t="shared" si="207"/>
        <v>55.796747967479675</v>
      </c>
      <c r="S2214" t="str">
        <f t="shared" si="208"/>
        <v>music</v>
      </c>
      <c r="T2214" t="str">
        <f t="shared" si="209"/>
        <v>electronic music</v>
      </c>
    </row>
    <row r="2215" spans="1:20" ht="75" x14ac:dyDescent="0.25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s="12">
        <f t="shared" si="204"/>
        <v>42109.826145833329</v>
      </c>
      <c r="L2215" s="12">
        <f t="shared" si="205"/>
        <v>42139.826145833329</v>
      </c>
      <c r="M2215" t="b">
        <v>0</v>
      </c>
      <c r="N2215">
        <v>1</v>
      </c>
      <c r="O2215" t="b">
        <v>1</v>
      </c>
      <c r="P2215" t="s">
        <v>8280</v>
      </c>
      <c r="Q2215" s="5">
        <f t="shared" si="206"/>
        <v>2</v>
      </c>
      <c r="R2215" s="6">
        <f t="shared" si="207"/>
        <v>10</v>
      </c>
      <c r="S2215" t="str">
        <f t="shared" si="208"/>
        <v>music</v>
      </c>
      <c r="T2215" t="str">
        <f t="shared" si="209"/>
        <v>electronic music</v>
      </c>
    </row>
    <row r="2216" spans="1:20" ht="45" x14ac:dyDescent="0.25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s="12">
        <f t="shared" si="204"/>
        <v>41646.792222222226</v>
      </c>
      <c r="L2216" s="12">
        <f t="shared" si="205"/>
        <v>41676.792222222226</v>
      </c>
      <c r="M2216" t="b">
        <v>0</v>
      </c>
      <c r="N2216">
        <v>24</v>
      </c>
      <c r="O2216" t="b">
        <v>1</v>
      </c>
      <c r="P2216" t="s">
        <v>8280</v>
      </c>
      <c r="Q2216" s="5">
        <f t="shared" si="206"/>
        <v>2.9250166666666666</v>
      </c>
      <c r="R2216" s="6">
        <f t="shared" si="207"/>
        <v>73.125416666666666</v>
      </c>
      <c r="S2216" t="str">
        <f t="shared" si="208"/>
        <v>music</v>
      </c>
      <c r="T2216" t="str">
        <f t="shared" si="209"/>
        <v>electronic music</v>
      </c>
    </row>
    <row r="2217" spans="1:20" ht="30" x14ac:dyDescent="0.25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s="12">
        <f t="shared" si="204"/>
        <v>40958.717268518521</v>
      </c>
      <c r="L2217" s="12">
        <f t="shared" si="205"/>
        <v>40981.290972222225</v>
      </c>
      <c r="M2217" t="b">
        <v>0</v>
      </c>
      <c r="N2217">
        <v>33</v>
      </c>
      <c r="O2217" t="b">
        <v>1</v>
      </c>
      <c r="P2217" t="s">
        <v>8280</v>
      </c>
      <c r="Q2217" s="5">
        <f t="shared" si="206"/>
        <v>1.5636363636363637</v>
      </c>
      <c r="R2217" s="6">
        <f t="shared" si="207"/>
        <v>26.060606060606062</v>
      </c>
      <c r="S2217" t="str">
        <f t="shared" si="208"/>
        <v>music</v>
      </c>
      <c r="T2217" t="str">
        <f t="shared" si="209"/>
        <v>electronic music</v>
      </c>
    </row>
    <row r="2218" spans="1:20" ht="60" x14ac:dyDescent="0.25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s="12">
        <f t="shared" si="204"/>
        <v>42194.751678240747</v>
      </c>
      <c r="L2218" s="12">
        <f t="shared" si="205"/>
        <v>42208.751678240747</v>
      </c>
      <c r="M2218" t="b">
        <v>0</v>
      </c>
      <c r="N2218">
        <v>14</v>
      </c>
      <c r="O2218" t="b">
        <v>1</v>
      </c>
      <c r="P2218" t="s">
        <v>8280</v>
      </c>
      <c r="Q2218" s="5">
        <f t="shared" si="206"/>
        <v>1.0566666666666666</v>
      </c>
      <c r="R2218" s="6">
        <f t="shared" si="207"/>
        <v>22.642857142857142</v>
      </c>
      <c r="S2218" t="str">
        <f t="shared" si="208"/>
        <v>music</v>
      </c>
      <c r="T2218" t="str">
        <f t="shared" si="209"/>
        <v>electronic music</v>
      </c>
    </row>
    <row r="2219" spans="1:20" ht="60" x14ac:dyDescent="0.25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s="12">
        <f t="shared" si="204"/>
        <v>42299.776770833334</v>
      </c>
      <c r="L2219" s="12">
        <f t="shared" si="205"/>
        <v>42310.333333333328</v>
      </c>
      <c r="M2219" t="b">
        <v>0</v>
      </c>
      <c r="N2219">
        <v>9</v>
      </c>
      <c r="O2219" t="b">
        <v>1</v>
      </c>
      <c r="P2219" t="s">
        <v>8280</v>
      </c>
      <c r="Q2219" s="5">
        <f t="shared" si="206"/>
        <v>1.0119047619047619</v>
      </c>
      <c r="R2219" s="6">
        <f t="shared" si="207"/>
        <v>47.222222222222221</v>
      </c>
      <c r="S2219" t="str">
        <f t="shared" si="208"/>
        <v>music</v>
      </c>
      <c r="T2219" t="str">
        <f t="shared" si="209"/>
        <v>electronic music</v>
      </c>
    </row>
    <row r="2220" spans="1:20" ht="45" x14ac:dyDescent="0.25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s="12">
        <f t="shared" si="204"/>
        <v>41127.812303240738</v>
      </c>
      <c r="L2220" s="12">
        <f t="shared" si="205"/>
        <v>41150</v>
      </c>
      <c r="M2220" t="b">
        <v>0</v>
      </c>
      <c r="N2220">
        <v>76</v>
      </c>
      <c r="O2220" t="b">
        <v>1</v>
      </c>
      <c r="P2220" t="s">
        <v>8280</v>
      </c>
      <c r="Q2220" s="5">
        <f t="shared" si="206"/>
        <v>1.2283299999999999</v>
      </c>
      <c r="R2220" s="6">
        <f t="shared" si="207"/>
        <v>32.324473684210524</v>
      </c>
      <c r="S2220" t="str">
        <f t="shared" si="208"/>
        <v>music</v>
      </c>
      <c r="T2220" t="str">
        <f t="shared" si="209"/>
        <v>electronic music</v>
      </c>
    </row>
    <row r="2221" spans="1:20" ht="45" x14ac:dyDescent="0.25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s="12">
        <f t="shared" si="204"/>
        <v>42205.718888888892</v>
      </c>
      <c r="L2221" s="12">
        <f t="shared" si="205"/>
        <v>42235.718888888892</v>
      </c>
      <c r="M2221" t="b">
        <v>0</v>
      </c>
      <c r="N2221">
        <v>19</v>
      </c>
      <c r="O2221" t="b">
        <v>1</v>
      </c>
      <c r="P2221" t="s">
        <v>8280</v>
      </c>
      <c r="Q2221" s="5">
        <f t="shared" si="206"/>
        <v>1.0149999999999999</v>
      </c>
      <c r="R2221" s="6">
        <f t="shared" si="207"/>
        <v>53.421052631578945</v>
      </c>
      <c r="S2221" t="str">
        <f t="shared" si="208"/>
        <v>music</v>
      </c>
      <c r="T2221" t="str">
        <f t="shared" si="209"/>
        <v>electronic music</v>
      </c>
    </row>
    <row r="2222" spans="1:20" ht="45" x14ac:dyDescent="0.25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s="12">
        <f t="shared" si="204"/>
        <v>41452.060601851852</v>
      </c>
      <c r="L2222" s="12">
        <f t="shared" si="205"/>
        <v>41482.060601851852</v>
      </c>
      <c r="M2222" t="b">
        <v>0</v>
      </c>
      <c r="N2222">
        <v>69</v>
      </c>
      <c r="O2222" t="b">
        <v>1</v>
      </c>
      <c r="P2222" t="s">
        <v>8280</v>
      </c>
      <c r="Q2222" s="5">
        <f t="shared" si="206"/>
        <v>1.0114285714285713</v>
      </c>
      <c r="R2222" s="6">
        <f t="shared" si="207"/>
        <v>51.304347826086953</v>
      </c>
      <c r="S2222" t="str">
        <f t="shared" si="208"/>
        <v>music</v>
      </c>
      <c r="T2222" t="str">
        <f t="shared" si="209"/>
        <v>electronic music</v>
      </c>
    </row>
    <row r="2223" spans="1:20" ht="45" x14ac:dyDescent="0.25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s="12">
        <f t="shared" si="204"/>
        <v>42452.666770833333</v>
      </c>
      <c r="L2223" s="12">
        <f t="shared" si="205"/>
        <v>42483</v>
      </c>
      <c r="M2223" t="b">
        <v>0</v>
      </c>
      <c r="N2223">
        <v>218</v>
      </c>
      <c r="O2223" t="b">
        <v>1</v>
      </c>
      <c r="P2223" t="s">
        <v>8297</v>
      </c>
      <c r="Q2223" s="5">
        <f t="shared" si="206"/>
        <v>1.0811999999999999</v>
      </c>
      <c r="R2223" s="6">
        <f t="shared" si="207"/>
        <v>37.197247706422019</v>
      </c>
      <c r="S2223" t="str">
        <f t="shared" si="208"/>
        <v>games</v>
      </c>
      <c r="T2223" t="str">
        <f t="shared" si="209"/>
        <v>tabletop games</v>
      </c>
    </row>
    <row r="2224" spans="1:20" ht="60" x14ac:dyDescent="0.25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s="12">
        <f t="shared" si="204"/>
        <v>40906.787581018521</v>
      </c>
      <c r="L2224" s="12">
        <f t="shared" si="205"/>
        <v>40936.787581018521</v>
      </c>
      <c r="M2224" t="b">
        <v>0</v>
      </c>
      <c r="N2224">
        <v>30</v>
      </c>
      <c r="O2224" t="b">
        <v>1</v>
      </c>
      <c r="P2224" t="s">
        <v>8297</v>
      </c>
      <c r="Q2224" s="5">
        <f t="shared" si="206"/>
        <v>1.6259999999999999</v>
      </c>
      <c r="R2224" s="6">
        <f t="shared" si="207"/>
        <v>27.1</v>
      </c>
      <c r="S2224" t="str">
        <f t="shared" si="208"/>
        <v>games</v>
      </c>
      <c r="T2224" t="str">
        <f t="shared" si="209"/>
        <v>tabletop games</v>
      </c>
    </row>
    <row r="2225" spans="1:20" ht="60" x14ac:dyDescent="0.25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s="12">
        <f t="shared" si="204"/>
        <v>42152.640833333338</v>
      </c>
      <c r="L2225" s="12">
        <f t="shared" si="205"/>
        <v>42182.640833333338</v>
      </c>
      <c r="M2225" t="b">
        <v>0</v>
      </c>
      <c r="N2225">
        <v>100</v>
      </c>
      <c r="O2225" t="b">
        <v>1</v>
      </c>
      <c r="P2225" t="s">
        <v>8297</v>
      </c>
      <c r="Q2225" s="5">
        <f t="shared" si="206"/>
        <v>1.0580000000000001</v>
      </c>
      <c r="R2225" s="6">
        <f t="shared" si="207"/>
        <v>206.31</v>
      </c>
      <c r="S2225" t="str">
        <f t="shared" si="208"/>
        <v>games</v>
      </c>
      <c r="T2225" t="str">
        <f t="shared" si="209"/>
        <v>tabletop games</v>
      </c>
    </row>
    <row r="2226" spans="1:20" ht="60" x14ac:dyDescent="0.25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s="12">
        <f t="shared" si="204"/>
        <v>42644.667534722219</v>
      </c>
      <c r="L2226" s="12">
        <f t="shared" si="205"/>
        <v>42672.791666666672</v>
      </c>
      <c r="M2226" t="b">
        <v>0</v>
      </c>
      <c r="N2226">
        <v>296</v>
      </c>
      <c r="O2226" t="b">
        <v>1</v>
      </c>
      <c r="P2226" t="s">
        <v>8297</v>
      </c>
      <c r="Q2226" s="5">
        <f t="shared" si="206"/>
        <v>2.4315000000000002</v>
      </c>
      <c r="R2226" s="6">
        <f t="shared" si="207"/>
        <v>82.145270270270274</v>
      </c>
      <c r="S2226" t="str">
        <f t="shared" si="208"/>
        <v>games</v>
      </c>
      <c r="T2226" t="str">
        <f t="shared" si="209"/>
        <v>tabletop games</v>
      </c>
    </row>
    <row r="2227" spans="1:20" ht="60" x14ac:dyDescent="0.25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s="12">
        <f t="shared" si="204"/>
        <v>41873.79184027778</v>
      </c>
      <c r="L2227" s="12">
        <f t="shared" si="205"/>
        <v>41903.79184027778</v>
      </c>
      <c r="M2227" t="b">
        <v>0</v>
      </c>
      <c r="N2227">
        <v>1204</v>
      </c>
      <c r="O2227" t="b">
        <v>1</v>
      </c>
      <c r="P2227" t="s">
        <v>8297</v>
      </c>
      <c r="Q2227" s="5">
        <f t="shared" si="206"/>
        <v>9.4483338095238096</v>
      </c>
      <c r="R2227" s="6">
        <f t="shared" si="207"/>
        <v>164.79651993355483</v>
      </c>
      <c r="S2227" t="str">
        <f t="shared" si="208"/>
        <v>games</v>
      </c>
      <c r="T2227" t="str">
        <f t="shared" si="209"/>
        <v>tabletop games</v>
      </c>
    </row>
    <row r="2228" spans="1:20" ht="60" x14ac:dyDescent="0.25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s="12">
        <f t="shared" si="204"/>
        <v>42381.79886574074</v>
      </c>
      <c r="L2228" s="12">
        <f t="shared" si="205"/>
        <v>42412.207638888889</v>
      </c>
      <c r="M2228" t="b">
        <v>0</v>
      </c>
      <c r="N2228">
        <v>321</v>
      </c>
      <c r="O2228" t="b">
        <v>1</v>
      </c>
      <c r="P2228" t="s">
        <v>8297</v>
      </c>
      <c r="Q2228" s="5">
        <f t="shared" si="206"/>
        <v>1.0846283333333333</v>
      </c>
      <c r="R2228" s="6">
        <f t="shared" si="207"/>
        <v>60.820280373831778</v>
      </c>
      <c r="S2228" t="str">
        <f t="shared" si="208"/>
        <v>games</v>
      </c>
      <c r="T2228" t="str">
        <f t="shared" si="209"/>
        <v>tabletop games</v>
      </c>
    </row>
    <row r="2229" spans="1:20" ht="60" x14ac:dyDescent="0.25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s="12">
        <f t="shared" si="204"/>
        <v>41561.807349537034</v>
      </c>
      <c r="L2229" s="12">
        <f t="shared" si="205"/>
        <v>41591.849016203705</v>
      </c>
      <c r="M2229" t="b">
        <v>0</v>
      </c>
      <c r="N2229">
        <v>301</v>
      </c>
      <c r="O2229" t="b">
        <v>1</v>
      </c>
      <c r="P2229" t="s">
        <v>8297</v>
      </c>
      <c r="Q2229" s="5">
        <f t="shared" si="206"/>
        <v>1.5737692307692308</v>
      </c>
      <c r="R2229" s="6">
        <f t="shared" si="207"/>
        <v>67.970099667774093</v>
      </c>
      <c r="S2229" t="str">
        <f t="shared" si="208"/>
        <v>games</v>
      </c>
      <c r="T2229" t="str">
        <f t="shared" si="209"/>
        <v>tabletop games</v>
      </c>
    </row>
    <row r="2230" spans="1:20" ht="60" x14ac:dyDescent="0.25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s="12">
        <f t="shared" si="204"/>
        <v>42202.278194444443</v>
      </c>
      <c r="L2230" s="12">
        <f t="shared" si="205"/>
        <v>42232.278194444443</v>
      </c>
      <c r="M2230" t="b">
        <v>0</v>
      </c>
      <c r="N2230">
        <v>144</v>
      </c>
      <c r="O2230" t="b">
        <v>1</v>
      </c>
      <c r="P2230" t="s">
        <v>8297</v>
      </c>
      <c r="Q2230" s="5">
        <f t="shared" si="206"/>
        <v>11.744899999999999</v>
      </c>
      <c r="R2230" s="6">
        <f t="shared" si="207"/>
        <v>81.561805555555551</v>
      </c>
      <c r="S2230" t="str">
        <f t="shared" si="208"/>
        <v>games</v>
      </c>
      <c r="T2230" t="str">
        <f t="shared" si="209"/>
        <v>tabletop games</v>
      </c>
    </row>
    <row r="2231" spans="1:20" ht="60" x14ac:dyDescent="0.25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s="12">
        <f t="shared" si="204"/>
        <v>41484.664247685185</v>
      </c>
      <c r="L2231" s="12">
        <f t="shared" si="205"/>
        <v>41520.166666666664</v>
      </c>
      <c r="M2231" t="b">
        <v>0</v>
      </c>
      <c r="N2231">
        <v>539</v>
      </c>
      <c r="O2231" t="b">
        <v>1</v>
      </c>
      <c r="P2231" t="s">
        <v>8297</v>
      </c>
      <c r="Q2231" s="5">
        <f t="shared" si="206"/>
        <v>1.7104755366949576</v>
      </c>
      <c r="R2231" s="6">
        <f t="shared" si="207"/>
        <v>25.42547309833024</v>
      </c>
      <c r="S2231" t="str">
        <f t="shared" si="208"/>
        <v>games</v>
      </c>
      <c r="T2231" t="str">
        <f t="shared" si="209"/>
        <v>tabletop games</v>
      </c>
    </row>
    <row r="2232" spans="1:20" ht="60" x14ac:dyDescent="0.25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s="12">
        <f t="shared" si="204"/>
        <v>41724.881099537037</v>
      </c>
      <c r="L2232" s="12">
        <f t="shared" si="205"/>
        <v>41754.881099537037</v>
      </c>
      <c r="M2232" t="b">
        <v>0</v>
      </c>
      <c r="N2232">
        <v>498</v>
      </c>
      <c r="O2232" t="b">
        <v>1</v>
      </c>
      <c r="P2232" t="s">
        <v>8297</v>
      </c>
      <c r="Q2232" s="5">
        <f t="shared" si="206"/>
        <v>1.2595294117647058</v>
      </c>
      <c r="R2232" s="6">
        <f t="shared" si="207"/>
        <v>21.497991967871485</v>
      </c>
      <c r="S2232" t="str">
        <f t="shared" si="208"/>
        <v>games</v>
      </c>
      <c r="T2232" t="str">
        <f t="shared" si="209"/>
        <v>tabletop games</v>
      </c>
    </row>
    <row r="2233" spans="1:20" ht="60" x14ac:dyDescent="0.25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s="12">
        <f t="shared" si="204"/>
        <v>41423.910891203705</v>
      </c>
      <c r="L2233" s="12">
        <f t="shared" si="205"/>
        <v>41450.208333333336</v>
      </c>
      <c r="M2233" t="b">
        <v>0</v>
      </c>
      <c r="N2233">
        <v>1113</v>
      </c>
      <c r="O2233" t="b">
        <v>1</v>
      </c>
      <c r="P2233" t="s">
        <v>8297</v>
      </c>
      <c r="Q2233" s="5">
        <f t="shared" si="206"/>
        <v>12.121296000000001</v>
      </c>
      <c r="R2233" s="6">
        <f t="shared" si="207"/>
        <v>27.226630727762803</v>
      </c>
      <c r="S2233" t="str">
        <f t="shared" si="208"/>
        <v>games</v>
      </c>
      <c r="T2233" t="str">
        <f t="shared" si="209"/>
        <v>tabletop games</v>
      </c>
    </row>
    <row r="2234" spans="1:20" ht="45" x14ac:dyDescent="0.25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s="12">
        <f t="shared" si="204"/>
        <v>41806.794074074074</v>
      </c>
      <c r="L2234" s="12">
        <f t="shared" si="205"/>
        <v>41839.125</v>
      </c>
      <c r="M2234" t="b">
        <v>0</v>
      </c>
      <c r="N2234">
        <v>988</v>
      </c>
      <c r="O2234" t="b">
        <v>1</v>
      </c>
      <c r="P2234" t="s">
        <v>8297</v>
      </c>
      <c r="Q2234" s="5">
        <f t="shared" si="206"/>
        <v>4.9580000000000002</v>
      </c>
      <c r="R2234" s="6">
        <f t="shared" si="207"/>
        <v>25.091093117408906</v>
      </c>
      <c r="S2234" t="str">
        <f t="shared" si="208"/>
        <v>games</v>
      </c>
      <c r="T2234" t="str">
        <f t="shared" si="209"/>
        <v>tabletop games</v>
      </c>
    </row>
    <row r="2235" spans="1:20" ht="45" x14ac:dyDescent="0.25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s="12">
        <f t="shared" si="204"/>
        <v>42331.378923611104</v>
      </c>
      <c r="L2235" s="12">
        <f t="shared" si="205"/>
        <v>42352</v>
      </c>
      <c r="M2235" t="b">
        <v>0</v>
      </c>
      <c r="N2235">
        <v>391</v>
      </c>
      <c r="O2235" t="b">
        <v>1</v>
      </c>
      <c r="P2235" t="s">
        <v>8297</v>
      </c>
      <c r="Q2235" s="5">
        <f t="shared" si="206"/>
        <v>3.3203999999999998</v>
      </c>
      <c r="R2235" s="6">
        <f t="shared" si="207"/>
        <v>21.230179028132991</v>
      </c>
      <c r="S2235" t="str">
        <f t="shared" si="208"/>
        <v>games</v>
      </c>
      <c r="T2235" t="str">
        <f t="shared" si="209"/>
        <v>tabletop games</v>
      </c>
    </row>
    <row r="2236" spans="1:20" ht="45" x14ac:dyDescent="0.25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s="12">
        <f t="shared" si="204"/>
        <v>42710.824618055558</v>
      </c>
      <c r="L2236" s="12">
        <f t="shared" si="205"/>
        <v>42740.824618055558</v>
      </c>
      <c r="M2236" t="b">
        <v>0</v>
      </c>
      <c r="N2236">
        <v>28</v>
      </c>
      <c r="O2236" t="b">
        <v>1</v>
      </c>
      <c r="P2236" t="s">
        <v>8297</v>
      </c>
      <c r="Q2236" s="5">
        <f t="shared" si="206"/>
        <v>11.65</v>
      </c>
      <c r="R2236" s="6">
        <f t="shared" si="207"/>
        <v>41.607142857142854</v>
      </c>
      <c r="S2236" t="str">
        <f t="shared" si="208"/>
        <v>games</v>
      </c>
      <c r="T2236" t="str">
        <f t="shared" si="209"/>
        <v>tabletop games</v>
      </c>
    </row>
    <row r="2237" spans="1:20" ht="45" x14ac:dyDescent="0.25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s="12">
        <f t="shared" si="204"/>
        <v>42062.022118055553</v>
      </c>
      <c r="L2237" s="12">
        <f t="shared" si="205"/>
        <v>42091.980451388896</v>
      </c>
      <c r="M2237" t="b">
        <v>0</v>
      </c>
      <c r="N2237">
        <v>147</v>
      </c>
      <c r="O2237" t="b">
        <v>1</v>
      </c>
      <c r="P2237" t="s">
        <v>8297</v>
      </c>
      <c r="Q2237" s="5">
        <f t="shared" si="206"/>
        <v>1.5331538461538461</v>
      </c>
      <c r="R2237" s="6">
        <f t="shared" si="207"/>
        <v>135.58503401360545</v>
      </c>
      <c r="S2237" t="str">
        <f t="shared" si="208"/>
        <v>games</v>
      </c>
      <c r="T2237" t="str">
        <f t="shared" si="209"/>
        <v>tabletop games</v>
      </c>
    </row>
    <row r="2238" spans="1:20" ht="45" x14ac:dyDescent="0.25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s="12">
        <f t="shared" si="204"/>
        <v>42371.617164351846</v>
      </c>
      <c r="L2238" s="12">
        <f t="shared" si="205"/>
        <v>42401.617164351846</v>
      </c>
      <c r="M2238" t="b">
        <v>0</v>
      </c>
      <c r="N2238">
        <v>680</v>
      </c>
      <c r="O2238" t="b">
        <v>1</v>
      </c>
      <c r="P2238" t="s">
        <v>8297</v>
      </c>
      <c r="Q2238" s="5">
        <f t="shared" si="206"/>
        <v>5.3710714285714287</v>
      </c>
      <c r="R2238" s="6">
        <f t="shared" si="207"/>
        <v>22.116176470588236</v>
      </c>
      <c r="S2238" t="str">
        <f t="shared" si="208"/>
        <v>games</v>
      </c>
      <c r="T2238" t="str">
        <f t="shared" si="209"/>
        <v>tabletop games</v>
      </c>
    </row>
    <row r="2239" spans="1:20" ht="60" x14ac:dyDescent="0.25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s="12">
        <f t="shared" si="204"/>
        <v>41915.003275462965</v>
      </c>
      <c r="L2239" s="12">
        <f t="shared" si="205"/>
        <v>41955.332638888889</v>
      </c>
      <c r="M2239" t="b">
        <v>0</v>
      </c>
      <c r="N2239">
        <v>983</v>
      </c>
      <c r="O2239" t="b">
        <v>1</v>
      </c>
      <c r="P2239" t="s">
        <v>8297</v>
      </c>
      <c r="Q2239" s="5">
        <f t="shared" si="206"/>
        <v>3.5292777777777777</v>
      </c>
      <c r="R2239" s="6">
        <f t="shared" si="207"/>
        <v>64.625635808748726</v>
      </c>
      <c r="S2239" t="str">
        <f t="shared" si="208"/>
        <v>games</v>
      </c>
      <c r="T2239" t="str">
        <f t="shared" si="209"/>
        <v>tabletop games</v>
      </c>
    </row>
    <row r="2240" spans="1:20" ht="30" x14ac:dyDescent="0.25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s="12">
        <f t="shared" si="204"/>
        <v>42774.621712962966</v>
      </c>
      <c r="L2240" s="12">
        <f t="shared" si="205"/>
        <v>42804.621712962966</v>
      </c>
      <c r="M2240" t="b">
        <v>0</v>
      </c>
      <c r="N2240">
        <v>79</v>
      </c>
      <c r="O2240" t="b">
        <v>1</v>
      </c>
      <c r="P2240" t="s">
        <v>8297</v>
      </c>
      <c r="Q2240" s="5">
        <f t="shared" si="206"/>
        <v>1.3740000000000001</v>
      </c>
      <c r="R2240" s="6">
        <f t="shared" si="207"/>
        <v>69.569620253164558</v>
      </c>
      <c r="S2240" t="str">
        <f t="shared" si="208"/>
        <v>games</v>
      </c>
      <c r="T2240" t="str">
        <f t="shared" si="209"/>
        <v>tabletop games</v>
      </c>
    </row>
    <row r="2241" spans="1:20" ht="30" x14ac:dyDescent="0.25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s="12">
        <f t="shared" si="204"/>
        <v>41572.958495370374</v>
      </c>
      <c r="L2241" s="12">
        <f t="shared" si="205"/>
        <v>41609.168055555558</v>
      </c>
      <c r="M2241" t="b">
        <v>0</v>
      </c>
      <c r="N2241">
        <v>426</v>
      </c>
      <c r="O2241" t="b">
        <v>1</v>
      </c>
      <c r="P2241" t="s">
        <v>8297</v>
      </c>
      <c r="Q2241" s="5">
        <f t="shared" si="206"/>
        <v>1.2802667999999999</v>
      </c>
      <c r="R2241" s="6">
        <f t="shared" si="207"/>
        <v>75.133028169014082</v>
      </c>
      <c r="S2241" t="str">
        <f t="shared" si="208"/>
        <v>games</v>
      </c>
      <c r="T2241" t="str">
        <f t="shared" si="209"/>
        <v>tabletop games</v>
      </c>
    </row>
    <row r="2242" spans="1:20" ht="45" x14ac:dyDescent="0.25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s="12">
        <f t="shared" ref="K2242:K2305" si="210">(((J2242/60)/60)/24)+DATE(1970,1,1)</f>
        <v>42452.825740740736</v>
      </c>
      <c r="L2242" s="12">
        <f t="shared" ref="L2242:L2305" si="211">(((I2242/60)/60)/24)+DATE(1970,1,1)</f>
        <v>42482.825740740736</v>
      </c>
      <c r="M2242" t="b">
        <v>0</v>
      </c>
      <c r="N2242">
        <v>96</v>
      </c>
      <c r="O2242" t="b">
        <v>1</v>
      </c>
      <c r="P2242" t="s">
        <v>8297</v>
      </c>
      <c r="Q2242" s="5">
        <f t="shared" ref="Q2242:Q2305" si="212">E2242/D2242</f>
        <v>2.7067999999999999</v>
      </c>
      <c r="R2242" s="6">
        <f t="shared" ref="R2242:R2305" si="213">E2242/N2242</f>
        <v>140.97916666666666</v>
      </c>
      <c r="S2242" t="str">
        <f t="shared" ref="S2242:S2305" si="214">LEFT(P2242,FIND("/",P2242,1)-1)</f>
        <v>games</v>
      </c>
      <c r="T2242" t="str">
        <f t="shared" ref="T2242:T2305" si="215">MID(P2242,FIND("/",P2242,1)+1,LEN(P2241))</f>
        <v>tabletop games</v>
      </c>
    </row>
    <row r="2243" spans="1:20" ht="60" x14ac:dyDescent="0.25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s="12">
        <f t="shared" si="210"/>
        <v>42766.827546296292</v>
      </c>
      <c r="L2243" s="12">
        <f t="shared" si="211"/>
        <v>42796.827546296292</v>
      </c>
      <c r="M2243" t="b">
        <v>0</v>
      </c>
      <c r="N2243">
        <v>163</v>
      </c>
      <c r="O2243" t="b">
        <v>1</v>
      </c>
      <c r="P2243" t="s">
        <v>8297</v>
      </c>
      <c r="Q2243" s="5">
        <f t="shared" si="212"/>
        <v>8.0640000000000001</v>
      </c>
      <c r="R2243" s="6">
        <f t="shared" si="213"/>
        <v>49.472392638036808</v>
      </c>
      <c r="S2243" t="str">
        <f t="shared" si="214"/>
        <v>games</v>
      </c>
      <c r="T2243" t="str">
        <f t="shared" si="215"/>
        <v>tabletop games</v>
      </c>
    </row>
    <row r="2244" spans="1:20" ht="30" x14ac:dyDescent="0.25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s="12">
        <f t="shared" si="210"/>
        <v>41569.575613425928</v>
      </c>
      <c r="L2244" s="12">
        <f t="shared" si="211"/>
        <v>41605.126388888886</v>
      </c>
      <c r="M2244" t="b">
        <v>0</v>
      </c>
      <c r="N2244">
        <v>2525</v>
      </c>
      <c r="O2244" t="b">
        <v>1</v>
      </c>
      <c r="P2244" t="s">
        <v>8297</v>
      </c>
      <c r="Q2244" s="5">
        <f t="shared" si="212"/>
        <v>13.600976000000001</v>
      </c>
      <c r="R2244" s="6">
        <f t="shared" si="213"/>
        <v>53.865251485148519</v>
      </c>
      <c r="S2244" t="str">
        <f t="shared" si="214"/>
        <v>games</v>
      </c>
      <c r="T2244" t="str">
        <f t="shared" si="215"/>
        <v>tabletop games</v>
      </c>
    </row>
    <row r="2245" spans="1:20" ht="60" x14ac:dyDescent="0.25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s="12">
        <f t="shared" si="210"/>
        <v>42800.751041666663</v>
      </c>
      <c r="L2245" s="12">
        <f t="shared" si="211"/>
        <v>42807.125</v>
      </c>
      <c r="M2245" t="b">
        <v>0</v>
      </c>
      <c r="N2245">
        <v>2035</v>
      </c>
      <c r="O2245" t="b">
        <v>1</v>
      </c>
      <c r="P2245" t="s">
        <v>8297</v>
      </c>
      <c r="Q2245" s="5">
        <f t="shared" si="212"/>
        <v>9302.5</v>
      </c>
      <c r="R2245" s="6">
        <f t="shared" si="213"/>
        <v>4.5712530712530715</v>
      </c>
      <c r="S2245" t="str">
        <f t="shared" si="214"/>
        <v>games</v>
      </c>
      <c r="T2245" t="str">
        <f t="shared" si="215"/>
        <v>tabletop games</v>
      </c>
    </row>
    <row r="2246" spans="1:20" ht="45" x14ac:dyDescent="0.25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s="12">
        <f t="shared" si="210"/>
        <v>42647.818819444445</v>
      </c>
      <c r="L2246" s="12">
        <f t="shared" si="211"/>
        <v>42659.854166666672</v>
      </c>
      <c r="M2246" t="b">
        <v>0</v>
      </c>
      <c r="N2246">
        <v>290</v>
      </c>
      <c r="O2246" t="b">
        <v>1</v>
      </c>
      <c r="P2246" t="s">
        <v>8297</v>
      </c>
      <c r="Q2246" s="5">
        <f t="shared" si="212"/>
        <v>3.7702</v>
      </c>
      <c r="R2246" s="6">
        <f t="shared" si="213"/>
        <v>65.00344827586207</v>
      </c>
      <c r="S2246" t="str">
        <f t="shared" si="214"/>
        <v>games</v>
      </c>
      <c r="T2246" t="str">
        <f t="shared" si="215"/>
        <v>tabletop games</v>
      </c>
    </row>
    <row r="2247" spans="1:20" ht="45" x14ac:dyDescent="0.25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s="12">
        <f t="shared" si="210"/>
        <v>41660.708530092597</v>
      </c>
      <c r="L2247" s="12">
        <f t="shared" si="211"/>
        <v>41691.75</v>
      </c>
      <c r="M2247" t="b">
        <v>0</v>
      </c>
      <c r="N2247">
        <v>1980</v>
      </c>
      <c r="O2247" t="b">
        <v>1</v>
      </c>
      <c r="P2247" t="s">
        <v>8297</v>
      </c>
      <c r="Q2247" s="5">
        <f t="shared" si="212"/>
        <v>26.47025</v>
      </c>
      <c r="R2247" s="6">
        <f t="shared" si="213"/>
        <v>53.475252525252522</v>
      </c>
      <c r="S2247" t="str">
        <f t="shared" si="214"/>
        <v>games</v>
      </c>
      <c r="T2247" t="str">
        <f t="shared" si="215"/>
        <v>tabletop games</v>
      </c>
    </row>
    <row r="2248" spans="1:20" ht="60" x14ac:dyDescent="0.25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s="12">
        <f t="shared" si="210"/>
        <v>42221.79178240741</v>
      </c>
      <c r="L2248" s="12">
        <f t="shared" si="211"/>
        <v>42251.79178240741</v>
      </c>
      <c r="M2248" t="b">
        <v>0</v>
      </c>
      <c r="N2248">
        <v>57</v>
      </c>
      <c r="O2248" t="b">
        <v>1</v>
      </c>
      <c r="P2248" t="s">
        <v>8297</v>
      </c>
      <c r="Q2248" s="5">
        <f t="shared" si="212"/>
        <v>1.0012000000000001</v>
      </c>
      <c r="R2248" s="6">
        <f t="shared" si="213"/>
        <v>43.912280701754383</v>
      </c>
      <c r="S2248" t="str">
        <f t="shared" si="214"/>
        <v>games</v>
      </c>
      <c r="T2248" t="str">
        <f t="shared" si="215"/>
        <v>tabletop games</v>
      </c>
    </row>
    <row r="2249" spans="1:20" ht="45" x14ac:dyDescent="0.25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s="12">
        <f t="shared" si="210"/>
        <v>42200.666261574079</v>
      </c>
      <c r="L2249" s="12">
        <f t="shared" si="211"/>
        <v>42214.666261574079</v>
      </c>
      <c r="M2249" t="b">
        <v>0</v>
      </c>
      <c r="N2249">
        <v>380</v>
      </c>
      <c r="O2249" t="b">
        <v>1</v>
      </c>
      <c r="P2249" t="s">
        <v>8297</v>
      </c>
      <c r="Q2249" s="5">
        <f t="shared" si="212"/>
        <v>1.0445405405405406</v>
      </c>
      <c r="R2249" s="6">
        <f t="shared" si="213"/>
        <v>50.852631578947367</v>
      </c>
      <c r="S2249" t="str">
        <f t="shared" si="214"/>
        <v>games</v>
      </c>
      <c r="T2249" t="str">
        <f t="shared" si="215"/>
        <v>tabletop games</v>
      </c>
    </row>
    <row r="2250" spans="1:20" ht="60" x14ac:dyDescent="0.25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s="12">
        <f t="shared" si="210"/>
        <v>42688.875902777778</v>
      </c>
      <c r="L2250" s="12">
        <f t="shared" si="211"/>
        <v>42718.875902777778</v>
      </c>
      <c r="M2250" t="b">
        <v>0</v>
      </c>
      <c r="N2250">
        <v>128</v>
      </c>
      <c r="O2250" t="b">
        <v>1</v>
      </c>
      <c r="P2250" t="s">
        <v>8297</v>
      </c>
      <c r="Q2250" s="5">
        <f t="shared" si="212"/>
        <v>1.0721428571428571</v>
      </c>
      <c r="R2250" s="6">
        <f t="shared" si="213"/>
        <v>58.6328125</v>
      </c>
      <c r="S2250" t="str">
        <f t="shared" si="214"/>
        <v>games</v>
      </c>
      <c r="T2250" t="str">
        <f t="shared" si="215"/>
        <v>tabletop games</v>
      </c>
    </row>
    <row r="2251" spans="1:20" ht="45" x14ac:dyDescent="0.25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s="12">
        <f t="shared" si="210"/>
        <v>41336.703298611108</v>
      </c>
      <c r="L2251" s="12">
        <f t="shared" si="211"/>
        <v>41366.661631944444</v>
      </c>
      <c r="M2251" t="b">
        <v>0</v>
      </c>
      <c r="N2251">
        <v>180</v>
      </c>
      <c r="O2251" t="b">
        <v>1</v>
      </c>
      <c r="P2251" t="s">
        <v>8297</v>
      </c>
      <c r="Q2251" s="5">
        <f t="shared" si="212"/>
        <v>1.6877142857142857</v>
      </c>
      <c r="R2251" s="6">
        <f t="shared" si="213"/>
        <v>32.81666666666667</v>
      </c>
      <c r="S2251" t="str">
        <f t="shared" si="214"/>
        <v>games</v>
      </c>
      <c r="T2251" t="str">
        <f t="shared" si="215"/>
        <v>tabletop games</v>
      </c>
    </row>
    <row r="2252" spans="1:20" ht="45" x14ac:dyDescent="0.25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s="12">
        <f t="shared" si="210"/>
        <v>42677.005474537036</v>
      </c>
      <c r="L2252" s="12">
        <f t="shared" si="211"/>
        <v>42707.0471412037</v>
      </c>
      <c r="M2252" t="b">
        <v>0</v>
      </c>
      <c r="N2252">
        <v>571</v>
      </c>
      <c r="O2252" t="b">
        <v>1</v>
      </c>
      <c r="P2252" t="s">
        <v>8297</v>
      </c>
      <c r="Q2252" s="5">
        <f t="shared" si="212"/>
        <v>9.7511200000000002</v>
      </c>
      <c r="R2252" s="6">
        <f t="shared" si="213"/>
        <v>426.93169877408059</v>
      </c>
      <c r="S2252" t="str">
        <f t="shared" si="214"/>
        <v>games</v>
      </c>
      <c r="T2252" t="str">
        <f t="shared" si="215"/>
        <v>tabletop games</v>
      </c>
    </row>
    <row r="2253" spans="1:20" ht="45" x14ac:dyDescent="0.25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s="12">
        <f t="shared" si="210"/>
        <v>41846.34579861111</v>
      </c>
      <c r="L2253" s="12">
        <f t="shared" si="211"/>
        <v>41867.34579861111</v>
      </c>
      <c r="M2253" t="b">
        <v>0</v>
      </c>
      <c r="N2253">
        <v>480</v>
      </c>
      <c r="O2253" t="b">
        <v>1</v>
      </c>
      <c r="P2253" t="s">
        <v>8297</v>
      </c>
      <c r="Q2253" s="5">
        <f t="shared" si="212"/>
        <v>1.3444929411764706</v>
      </c>
      <c r="R2253" s="6">
        <f t="shared" si="213"/>
        <v>23.808729166666669</v>
      </c>
      <c r="S2253" t="str">
        <f t="shared" si="214"/>
        <v>games</v>
      </c>
      <c r="T2253" t="str">
        <f t="shared" si="215"/>
        <v>tabletop games</v>
      </c>
    </row>
    <row r="2254" spans="1:20" ht="60" x14ac:dyDescent="0.25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s="12">
        <f t="shared" si="210"/>
        <v>42573.327986111108</v>
      </c>
      <c r="L2254" s="12">
        <f t="shared" si="211"/>
        <v>42588.327986111108</v>
      </c>
      <c r="M2254" t="b">
        <v>0</v>
      </c>
      <c r="N2254">
        <v>249</v>
      </c>
      <c r="O2254" t="b">
        <v>1</v>
      </c>
      <c r="P2254" t="s">
        <v>8297</v>
      </c>
      <c r="Q2254" s="5">
        <f t="shared" si="212"/>
        <v>2.722777777777778</v>
      </c>
      <c r="R2254" s="6">
        <f t="shared" si="213"/>
        <v>98.413654618473899</v>
      </c>
      <c r="S2254" t="str">
        <f t="shared" si="214"/>
        <v>games</v>
      </c>
      <c r="T2254" t="str">
        <f t="shared" si="215"/>
        <v>tabletop games</v>
      </c>
    </row>
    <row r="2255" spans="1:20" ht="60" x14ac:dyDescent="0.25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s="12">
        <f t="shared" si="210"/>
        <v>42296.631331018521</v>
      </c>
      <c r="L2255" s="12">
        <f t="shared" si="211"/>
        <v>42326.672997685186</v>
      </c>
      <c r="M2255" t="b">
        <v>0</v>
      </c>
      <c r="N2255">
        <v>84</v>
      </c>
      <c r="O2255" t="b">
        <v>1</v>
      </c>
      <c r="P2255" t="s">
        <v>8297</v>
      </c>
      <c r="Q2255" s="5">
        <f t="shared" si="212"/>
        <v>1.1268750000000001</v>
      </c>
      <c r="R2255" s="6">
        <f t="shared" si="213"/>
        <v>107.32142857142857</v>
      </c>
      <c r="S2255" t="str">
        <f t="shared" si="214"/>
        <v>games</v>
      </c>
      <c r="T2255" t="str">
        <f t="shared" si="215"/>
        <v>tabletop games</v>
      </c>
    </row>
    <row r="2256" spans="1:20" ht="45" x14ac:dyDescent="0.25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s="12">
        <f t="shared" si="210"/>
        <v>42752.647777777776</v>
      </c>
      <c r="L2256" s="12">
        <f t="shared" si="211"/>
        <v>42759.647777777776</v>
      </c>
      <c r="M2256" t="b">
        <v>0</v>
      </c>
      <c r="N2256">
        <v>197</v>
      </c>
      <c r="O2256" t="b">
        <v>1</v>
      </c>
      <c r="P2256" t="s">
        <v>8297</v>
      </c>
      <c r="Q2256" s="5">
        <f t="shared" si="212"/>
        <v>4.5979999999999999</v>
      </c>
      <c r="R2256" s="6">
        <f t="shared" si="213"/>
        <v>11.67005076142132</v>
      </c>
      <c r="S2256" t="str">
        <f t="shared" si="214"/>
        <v>games</v>
      </c>
      <c r="T2256" t="str">
        <f t="shared" si="215"/>
        <v>tabletop games</v>
      </c>
    </row>
    <row r="2257" spans="1:20" ht="30" x14ac:dyDescent="0.25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s="12">
        <f t="shared" si="210"/>
        <v>42467.951979166668</v>
      </c>
      <c r="L2257" s="12">
        <f t="shared" si="211"/>
        <v>42497.951979166668</v>
      </c>
      <c r="M2257" t="b">
        <v>0</v>
      </c>
      <c r="N2257">
        <v>271</v>
      </c>
      <c r="O2257" t="b">
        <v>1</v>
      </c>
      <c r="P2257" t="s">
        <v>8297</v>
      </c>
      <c r="Q2257" s="5">
        <f t="shared" si="212"/>
        <v>2.8665822784810127</v>
      </c>
      <c r="R2257" s="6">
        <f t="shared" si="213"/>
        <v>41.782287822878232</v>
      </c>
      <c r="S2257" t="str">
        <f t="shared" si="214"/>
        <v>games</v>
      </c>
      <c r="T2257" t="str">
        <f t="shared" si="215"/>
        <v>tabletop games</v>
      </c>
    </row>
    <row r="2258" spans="1:20" ht="45" x14ac:dyDescent="0.25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s="12">
        <f t="shared" si="210"/>
        <v>42682.451921296291</v>
      </c>
      <c r="L2258" s="12">
        <f t="shared" si="211"/>
        <v>42696.451921296291</v>
      </c>
      <c r="M2258" t="b">
        <v>0</v>
      </c>
      <c r="N2258">
        <v>50</v>
      </c>
      <c r="O2258" t="b">
        <v>1</v>
      </c>
      <c r="P2258" t="s">
        <v>8297</v>
      </c>
      <c r="Q2258" s="5">
        <f t="shared" si="212"/>
        <v>2.2270833333333333</v>
      </c>
      <c r="R2258" s="6">
        <f t="shared" si="213"/>
        <v>21.38</v>
      </c>
      <c r="S2258" t="str">
        <f t="shared" si="214"/>
        <v>games</v>
      </c>
      <c r="T2258" t="str">
        <f t="shared" si="215"/>
        <v>tabletop games</v>
      </c>
    </row>
    <row r="2259" spans="1:20" ht="60" x14ac:dyDescent="0.25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s="12">
        <f t="shared" si="210"/>
        <v>42505.936678240745</v>
      </c>
      <c r="L2259" s="12">
        <f t="shared" si="211"/>
        <v>42540.958333333328</v>
      </c>
      <c r="M2259" t="b">
        <v>0</v>
      </c>
      <c r="N2259">
        <v>169</v>
      </c>
      <c r="O2259" t="b">
        <v>1</v>
      </c>
      <c r="P2259" t="s">
        <v>8297</v>
      </c>
      <c r="Q2259" s="5">
        <f t="shared" si="212"/>
        <v>6.3613999999999997</v>
      </c>
      <c r="R2259" s="6">
        <f t="shared" si="213"/>
        <v>94.103550295857985</v>
      </c>
      <c r="S2259" t="str">
        <f t="shared" si="214"/>
        <v>games</v>
      </c>
      <c r="T2259" t="str">
        <f t="shared" si="215"/>
        <v>tabletop games</v>
      </c>
    </row>
    <row r="2260" spans="1:20" ht="30" x14ac:dyDescent="0.25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s="12">
        <f t="shared" si="210"/>
        <v>42136.75100694444</v>
      </c>
      <c r="L2260" s="12">
        <f t="shared" si="211"/>
        <v>42166.75100694444</v>
      </c>
      <c r="M2260" t="b">
        <v>0</v>
      </c>
      <c r="N2260">
        <v>205</v>
      </c>
      <c r="O2260" t="b">
        <v>1</v>
      </c>
      <c r="P2260" t="s">
        <v>8297</v>
      </c>
      <c r="Q2260" s="5">
        <f t="shared" si="212"/>
        <v>1.4650000000000001</v>
      </c>
      <c r="R2260" s="6">
        <f t="shared" si="213"/>
        <v>15.721951219512196</v>
      </c>
      <c r="S2260" t="str">
        <f t="shared" si="214"/>
        <v>games</v>
      </c>
      <c r="T2260" t="str">
        <f t="shared" si="215"/>
        <v>tabletop games</v>
      </c>
    </row>
    <row r="2261" spans="1:20" ht="60" x14ac:dyDescent="0.25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s="12">
        <f t="shared" si="210"/>
        <v>42702.804814814815</v>
      </c>
      <c r="L2261" s="12">
        <f t="shared" si="211"/>
        <v>42712.804814814815</v>
      </c>
      <c r="M2261" t="b">
        <v>0</v>
      </c>
      <c r="N2261">
        <v>206</v>
      </c>
      <c r="O2261" t="b">
        <v>1</v>
      </c>
      <c r="P2261" t="s">
        <v>8297</v>
      </c>
      <c r="Q2261" s="5">
        <f t="shared" si="212"/>
        <v>18.670999999999999</v>
      </c>
      <c r="R2261" s="6">
        <f t="shared" si="213"/>
        <v>90.635922330097088</v>
      </c>
      <c r="S2261" t="str">
        <f t="shared" si="214"/>
        <v>games</v>
      </c>
      <c r="T2261" t="str">
        <f t="shared" si="215"/>
        <v>tabletop games</v>
      </c>
    </row>
    <row r="2262" spans="1:20" ht="60" x14ac:dyDescent="0.25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s="12">
        <f t="shared" si="210"/>
        <v>41695.016782407409</v>
      </c>
      <c r="L2262" s="12">
        <f t="shared" si="211"/>
        <v>41724.975115740745</v>
      </c>
      <c r="M2262" t="b">
        <v>0</v>
      </c>
      <c r="N2262">
        <v>84</v>
      </c>
      <c r="O2262" t="b">
        <v>1</v>
      </c>
      <c r="P2262" t="s">
        <v>8297</v>
      </c>
      <c r="Q2262" s="5">
        <f t="shared" si="212"/>
        <v>3.2692000000000001</v>
      </c>
      <c r="R2262" s="6">
        <f t="shared" si="213"/>
        <v>97.297619047619051</v>
      </c>
      <c r="S2262" t="str">
        <f t="shared" si="214"/>
        <v>games</v>
      </c>
      <c r="T2262" t="str">
        <f t="shared" si="215"/>
        <v>tabletop games</v>
      </c>
    </row>
    <row r="2263" spans="1:20" ht="60" x14ac:dyDescent="0.25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s="12">
        <f t="shared" si="210"/>
        <v>42759.724768518514</v>
      </c>
      <c r="L2263" s="12">
        <f t="shared" si="211"/>
        <v>42780.724768518514</v>
      </c>
      <c r="M2263" t="b">
        <v>0</v>
      </c>
      <c r="N2263">
        <v>210</v>
      </c>
      <c r="O2263" t="b">
        <v>1</v>
      </c>
      <c r="P2263" t="s">
        <v>8297</v>
      </c>
      <c r="Q2263" s="5">
        <f t="shared" si="212"/>
        <v>7.7949999999999999</v>
      </c>
      <c r="R2263" s="6">
        <f t="shared" si="213"/>
        <v>37.11904761904762</v>
      </c>
      <c r="S2263" t="str">
        <f t="shared" si="214"/>
        <v>games</v>
      </c>
      <c r="T2263" t="str">
        <f t="shared" si="215"/>
        <v>tabletop games</v>
      </c>
    </row>
    <row r="2264" spans="1:20" ht="45" x14ac:dyDescent="0.25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s="12">
        <f t="shared" si="210"/>
        <v>41926.585162037038</v>
      </c>
      <c r="L2264" s="12">
        <f t="shared" si="211"/>
        <v>41961</v>
      </c>
      <c r="M2264" t="b">
        <v>0</v>
      </c>
      <c r="N2264">
        <v>181</v>
      </c>
      <c r="O2264" t="b">
        <v>1</v>
      </c>
      <c r="P2264" t="s">
        <v>8297</v>
      </c>
      <c r="Q2264" s="5">
        <f t="shared" si="212"/>
        <v>1.5415151515151515</v>
      </c>
      <c r="R2264" s="6">
        <f t="shared" si="213"/>
        <v>28.104972375690608</v>
      </c>
      <c r="S2264" t="str">
        <f t="shared" si="214"/>
        <v>games</v>
      </c>
      <c r="T2264" t="str">
        <f t="shared" si="215"/>
        <v>tabletop games</v>
      </c>
    </row>
    <row r="2265" spans="1:20" ht="45" x14ac:dyDescent="0.25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s="12">
        <f t="shared" si="210"/>
        <v>42014.832326388889</v>
      </c>
      <c r="L2265" s="12">
        <f t="shared" si="211"/>
        <v>42035.832326388889</v>
      </c>
      <c r="M2265" t="b">
        <v>0</v>
      </c>
      <c r="N2265">
        <v>60</v>
      </c>
      <c r="O2265" t="b">
        <v>1</v>
      </c>
      <c r="P2265" t="s">
        <v>8297</v>
      </c>
      <c r="Q2265" s="5">
        <f t="shared" si="212"/>
        <v>1.1554666666666666</v>
      </c>
      <c r="R2265" s="6">
        <f t="shared" si="213"/>
        <v>144.43333333333334</v>
      </c>
      <c r="S2265" t="str">
        <f t="shared" si="214"/>
        <v>games</v>
      </c>
      <c r="T2265" t="str">
        <f t="shared" si="215"/>
        <v>tabletop games</v>
      </c>
    </row>
    <row r="2266" spans="1:20" ht="60" x14ac:dyDescent="0.25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s="12">
        <f t="shared" si="210"/>
        <v>42496.582337962958</v>
      </c>
      <c r="L2266" s="12">
        <f t="shared" si="211"/>
        <v>42513.125</v>
      </c>
      <c r="M2266" t="b">
        <v>0</v>
      </c>
      <c r="N2266">
        <v>445</v>
      </c>
      <c r="O2266" t="b">
        <v>1</v>
      </c>
      <c r="P2266" t="s">
        <v>8297</v>
      </c>
      <c r="Q2266" s="5">
        <f t="shared" si="212"/>
        <v>1.8003333333333333</v>
      </c>
      <c r="R2266" s="6">
        <f t="shared" si="213"/>
        <v>24.274157303370785</v>
      </c>
      <c r="S2266" t="str">
        <f t="shared" si="214"/>
        <v>games</v>
      </c>
      <c r="T2266" t="str">
        <f t="shared" si="215"/>
        <v>tabletop games</v>
      </c>
    </row>
    <row r="2267" spans="1:20" ht="60" x14ac:dyDescent="0.25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s="12">
        <f t="shared" si="210"/>
        <v>42689.853090277778</v>
      </c>
      <c r="L2267" s="12">
        <f t="shared" si="211"/>
        <v>42696.853090277778</v>
      </c>
      <c r="M2267" t="b">
        <v>0</v>
      </c>
      <c r="N2267">
        <v>17</v>
      </c>
      <c r="O2267" t="b">
        <v>1</v>
      </c>
      <c r="P2267" t="s">
        <v>8297</v>
      </c>
      <c r="Q2267" s="5">
        <f t="shared" si="212"/>
        <v>2.9849999999999999</v>
      </c>
      <c r="R2267" s="6">
        <f t="shared" si="213"/>
        <v>35.117647058823529</v>
      </c>
      <c r="S2267" t="str">
        <f t="shared" si="214"/>
        <v>games</v>
      </c>
      <c r="T2267" t="str">
        <f t="shared" si="215"/>
        <v>tabletop games</v>
      </c>
    </row>
    <row r="2268" spans="1:20" ht="45" x14ac:dyDescent="0.25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s="12">
        <f t="shared" si="210"/>
        <v>42469.874907407408</v>
      </c>
      <c r="L2268" s="12">
        <f t="shared" si="211"/>
        <v>42487.083333333328</v>
      </c>
      <c r="M2268" t="b">
        <v>0</v>
      </c>
      <c r="N2268">
        <v>194</v>
      </c>
      <c r="O2268" t="b">
        <v>1</v>
      </c>
      <c r="P2268" t="s">
        <v>8297</v>
      </c>
      <c r="Q2268" s="5">
        <f t="shared" si="212"/>
        <v>3.2026666666666666</v>
      </c>
      <c r="R2268" s="6">
        <f t="shared" si="213"/>
        <v>24.762886597938145</v>
      </c>
      <c r="S2268" t="str">
        <f t="shared" si="214"/>
        <v>games</v>
      </c>
      <c r="T2268" t="str">
        <f t="shared" si="215"/>
        <v>tabletop games</v>
      </c>
    </row>
    <row r="2269" spans="1:20" ht="60" x14ac:dyDescent="0.25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s="12">
        <f t="shared" si="210"/>
        <v>41968.829826388886</v>
      </c>
      <c r="L2269" s="12">
        <f t="shared" si="211"/>
        <v>41994.041666666672</v>
      </c>
      <c r="M2269" t="b">
        <v>0</v>
      </c>
      <c r="N2269">
        <v>404</v>
      </c>
      <c r="O2269" t="b">
        <v>1</v>
      </c>
      <c r="P2269" t="s">
        <v>8297</v>
      </c>
      <c r="Q2269" s="5">
        <f t="shared" si="212"/>
        <v>3.80525</v>
      </c>
      <c r="R2269" s="6">
        <f t="shared" si="213"/>
        <v>188.37871287128712</v>
      </c>
      <c r="S2269" t="str">
        <f t="shared" si="214"/>
        <v>games</v>
      </c>
      <c r="T2269" t="str">
        <f t="shared" si="215"/>
        <v>tabletop games</v>
      </c>
    </row>
    <row r="2270" spans="1:20" ht="60" x14ac:dyDescent="0.25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s="12">
        <f t="shared" si="210"/>
        <v>42776.082349537035</v>
      </c>
      <c r="L2270" s="12">
        <f t="shared" si="211"/>
        <v>42806.082349537035</v>
      </c>
      <c r="M2270" t="b">
        <v>0</v>
      </c>
      <c r="N2270">
        <v>194</v>
      </c>
      <c r="O2270" t="b">
        <v>1</v>
      </c>
      <c r="P2270" t="s">
        <v>8297</v>
      </c>
      <c r="Q2270" s="5">
        <f t="shared" si="212"/>
        <v>1.026</v>
      </c>
      <c r="R2270" s="6">
        <f t="shared" si="213"/>
        <v>148.08247422680412</v>
      </c>
      <c r="S2270" t="str">
        <f t="shared" si="214"/>
        <v>games</v>
      </c>
      <c r="T2270" t="str">
        <f t="shared" si="215"/>
        <v>tabletop games</v>
      </c>
    </row>
    <row r="2271" spans="1:20" ht="45" x14ac:dyDescent="0.25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s="12">
        <f t="shared" si="210"/>
        <v>42776.704432870371</v>
      </c>
      <c r="L2271" s="12">
        <f t="shared" si="211"/>
        <v>42801.208333333328</v>
      </c>
      <c r="M2271" t="b">
        <v>0</v>
      </c>
      <c r="N2271">
        <v>902</v>
      </c>
      <c r="O2271" t="b">
        <v>1</v>
      </c>
      <c r="P2271" t="s">
        <v>8297</v>
      </c>
      <c r="Q2271" s="5">
        <f t="shared" si="212"/>
        <v>18.016400000000001</v>
      </c>
      <c r="R2271" s="6">
        <f t="shared" si="213"/>
        <v>49.934589800443462</v>
      </c>
      <c r="S2271" t="str">
        <f t="shared" si="214"/>
        <v>games</v>
      </c>
      <c r="T2271" t="str">
        <f t="shared" si="215"/>
        <v>tabletop games</v>
      </c>
    </row>
    <row r="2272" spans="1:20" ht="45" x14ac:dyDescent="0.25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s="12">
        <f t="shared" si="210"/>
        <v>42725.869363425925</v>
      </c>
      <c r="L2272" s="12">
        <f t="shared" si="211"/>
        <v>42745.915972222225</v>
      </c>
      <c r="M2272" t="b">
        <v>0</v>
      </c>
      <c r="N2272">
        <v>1670</v>
      </c>
      <c r="O2272" t="b">
        <v>1</v>
      </c>
      <c r="P2272" t="s">
        <v>8297</v>
      </c>
      <c r="Q2272" s="5">
        <f t="shared" si="212"/>
        <v>7.2024800000000004</v>
      </c>
      <c r="R2272" s="6">
        <f t="shared" si="213"/>
        <v>107.82155688622754</v>
      </c>
      <c r="S2272" t="str">
        <f t="shared" si="214"/>
        <v>games</v>
      </c>
      <c r="T2272" t="str">
        <f t="shared" si="215"/>
        <v>tabletop games</v>
      </c>
    </row>
    <row r="2273" spans="1:20" ht="60" x14ac:dyDescent="0.25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s="12">
        <f t="shared" si="210"/>
        <v>42684.000046296293</v>
      </c>
      <c r="L2273" s="12">
        <f t="shared" si="211"/>
        <v>42714.000046296293</v>
      </c>
      <c r="M2273" t="b">
        <v>0</v>
      </c>
      <c r="N2273">
        <v>1328</v>
      </c>
      <c r="O2273" t="b">
        <v>1</v>
      </c>
      <c r="P2273" t="s">
        <v>8297</v>
      </c>
      <c r="Q2273" s="5">
        <f t="shared" si="212"/>
        <v>2.8309000000000002</v>
      </c>
      <c r="R2273" s="6">
        <f t="shared" si="213"/>
        <v>42.63403614457831</v>
      </c>
      <c r="S2273" t="str">
        <f t="shared" si="214"/>
        <v>games</v>
      </c>
      <c r="T2273" t="str">
        <f t="shared" si="215"/>
        <v>tabletop games</v>
      </c>
    </row>
    <row r="2274" spans="1:20" ht="45" x14ac:dyDescent="0.25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s="12">
        <f t="shared" si="210"/>
        <v>42315.699490740735</v>
      </c>
      <c r="L2274" s="12">
        <f t="shared" si="211"/>
        <v>42345.699490740735</v>
      </c>
      <c r="M2274" t="b">
        <v>0</v>
      </c>
      <c r="N2274">
        <v>944</v>
      </c>
      <c r="O2274" t="b">
        <v>1</v>
      </c>
      <c r="P2274" t="s">
        <v>8297</v>
      </c>
      <c r="Q2274" s="5">
        <f t="shared" si="212"/>
        <v>13.566000000000001</v>
      </c>
      <c r="R2274" s="6">
        <f t="shared" si="213"/>
        <v>14.370762711864407</v>
      </c>
      <c r="S2274" t="str">
        <f t="shared" si="214"/>
        <v>games</v>
      </c>
      <c r="T2274" t="str">
        <f t="shared" si="215"/>
        <v>tabletop games</v>
      </c>
    </row>
    <row r="2275" spans="1:20" ht="60" x14ac:dyDescent="0.25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s="12">
        <f t="shared" si="210"/>
        <v>42781.549097222218</v>
      </c>
      <c r="L2275" s="12">
        <f t="shared" si="211"/>
        <v>42806.507430555561</v>
      </c>
      <c r="M2275" t="b">
        <v>0</v>
      </c>
      <c r="N2275">
        <v>147</v>
      </c>
      <c r="O2275" t="b">
        <v>1</v>
      </c>
      <c r="P2275" t="s">
        <v>8297</v>
      </c>
      <c r="Q2275" s="5">
        <f t="shared" si="212"/>
        <v>2.2035999999999998</v>
      </c>
      <c r="R2275" s="6">
        <f t="shared" si="213"/>
        <v>37.476190476190474</v>
      </c>
      <c r="S2275" t="str">
        <f t="shared" si="214"/>
        <v>games</v>
      </c>
      <c r="T2275" t="str">
        <f t="shared" si="215"/>
        <v>tabletop games</v>
      </c>
    </row>
    <row r="2276" spans="1:20" ht="60" x14ac:dyDescent="0.25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s="12">
        <f t="shared" si="210"/>
        <v>41663.500659722224</v>
      </c>
      <c r="L2276" s="12">
        <f t="shared" si="211"/>
        <v>41693.500659722224</v>
      </c>
      <c r="M2276" t="b">
        <v>0</v>
      </c>
      <c r="N2276">
        <v>99</v>
      </c>
      <c r="O2276" t="b">
        <v>1</v>
      </c>
      <c r="P2276" t="s">
        <v>8297</v>
      </c>
      <c r="Q2276" s="5">
        <f t="shared" si="212"/>
        <v>1.196</v>
      </c>
      <c r="R2276" s="6">
        <f t="shared" si="213"/>
        <v>30.202020202020201</v>
      </c>
      <c r="S2276" t="str">
        <f t="shared" si="214"/>
        <v>games</v>
      </c>
      <c r="T2276" t="str">
        <f t="shared" si="215"/>
        <v>tabletop games</v>
      </c>
    </row>
    <row r="2277" spans="1:20" ht="45" x14ac:dyDescent="0.25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s="12">
        <f t="shared" si="210"/>
        <v>41965.616655092599</v>
      </c>
      <c r="L2277" s="12">
        <f t="shared" si="211"/>
        <v>41995.616655092599</v>
      </c>
      <c r="M2277" t="b">
        <v>0</v>
      </c>
      <c r="N2277">
        <v>79</v>
      </c>
      <c r="O2277" t="b">
        <v>1</v>
      </c>
      <c r="P2277" t="s">
        <v>8297</v>
      </c>
      <c r="Q2277" s="5">
        <f t="shared" si="212"/>
        <v>4.0776923076923079</v>
      </c>
      <c r="R2277" s="6">
        <f t="shared" si="213"/>
        <v>33.550632911392405</v>
      </c>
      <c r="S2277" t="str">
        <f t="shared" si="214"/>
        <v>games</v>
      </c>
      <c r="T2277" t="str">
        <f t="shared" si="215"/>
        <v>tabletop games</v>
      </c>
    </row>
    <row r="2278" spans="1:20" ht="60" x14ac:dyDescent="0.25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s="12">
        <f t="shared" si="210"/>
        <v>41614.651493055557</v>
      </c>
      <c r="L2278" s="12">
        <f t="shared" si="211"/>
        <v>41644.651493055557</v>
      </c>
      <c r="M2278" t="b">
        <v>0</v>
      </c>
      <c r="N2278">
        <v>75</v>
      </c>
      <c r="O2278" t="b">
        <v>1</v>
      </c>
      <c r="P2278" t="s">
        <v>8297</v>
      </c>
      <c r="Q2278" s="5">
        <f t="shared" si="212"/>
        <v>1.0581826105905425</v>
      </c>
      <c r="R2278" s="6">
        <f t="shared" si="213"/>
        <v>64.74666666666667</v>
      </c>
      <c r="S2278" t="str">
        <f t="shared" si="214"/>
        <v>games</v>
      </c>
      <c r="T2278" t="str">
        <f t="shared" si="215"/>
        <v>tabletop games</v>
      </c>
    </row>
    <row r="2279" spans="1:20" ht="60" x14ac:dyDescent="0.25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s="12">
        <f t="shared" si="210"/>
        <v>40936.678506944445</v>
      </c>
      <c r="L2279" s="12">
        <f t="shared" si="211"/>
        <v>40966.678506944445</v>
      </c>
      <c r="M2279" t="b">
        <v>0</v>
      </c>
      <c r="N2279">
        <v>207</v>
      </c>
      <c r="O2279" t="b">
        <v>1</v>
      </c>
      <c r="P2279" t="s">
        <v>8297</v>
      </c>
      <c r="Q2279" s="5">
        <f t="shared" si="212"/>
        <v>1.4108235294117648</v>
      </c>
      <c r="R2279" s="6">
        <f t="shared" si="213"/>
        <v>57.932367149758456</v>
      </c>
      <c r="S2279" t="str">
        <f t="shared" si="214"/>
        <v>games</v>
      </c>
      <c r="T2279" t="str">
        <f t="shared" si="215"/>
        <v>tabletop games</v>
      </c>
    </row>
    <row r="2280" spans="1:20" ht="45" x14ac:dyDescent="0.25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s="12">
        <f t="shared" si="210"/>
        <v>42338.709108796291</v>
      </c>
      <c r="L2280" s="12">
        <f t="shared" si="211"/>
        <v>42372.957638888889</v>
      </c>
      <c r="M2280" t="b">
        <v>0</v>
      </c>
      <c r="N2280">
        <v>102</v>
      </c>
      <c r="O2280" t="b">
        <v>1</v>
      </c>
      <c r="P2280" t="s">
        <v>8297</v>
      </c>
      <c r="Q2280" s="5">
        <f t="shared" si="212"/>
        <v>2.7069999999999999</v>
      </c>
      <c r="R2280" s="6">
        <f t="shared" si="213"/>
        <v>53.078431372549019</v>
      </c>
      <c r="S2280" t="str">
        <f t="shared" si="214"/>
        <v>games</v>
      </c>
      <c r="T2280" t="str">
        <f t="shared" si="215"/>
        <v>tabletop games</v>
      </c>
    </row>
    <row r="2281" spans="1:20" ht="60" x14ac:dyDescent="0.25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s="12">
        <f t="shared" si="210"/>
        <v>42020.806701388887</v>
      </c>
      <c r="L2281" s="12">
        <f t="shared" si="211"/>
        <v>42039.166666666672</v>
      </c>
      <c r="M2281" t="b">
        <v>0</v>
      </c>
      <c r="N2281">
        <v>32</v>
      </c>
      <c r="O2281" t="b">
        <v>1</v>
      </c>
      <c r="P2281" t="s">
        <v>8297</v>
      </c>
      <c r="Q2281" s="5">
        <f t="shared" si="212"/>
        <v>1.538</v>
      </c>
      <c r="R2281" s="6">
        <f t="shared" si="213"/>
        <v>48.0625</v>
      </c>
      <c r="S2281" t="str">
        <f t="shared" si="214"/>
        <v>games</v>
      </c>
      <c r="T2281" t="str">
        <f t="shared" si="215"/>
        <v>tabletop games</v>
      </c>
    </row>
    <row r="2282" spans="1:20" ht="60" x14ac:dyDescent="0.25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s="12">
        <f t="shared" si="210"/>
        <v>42234.624895833331</v>
      </c>
      <c r="L2282" s="12">
        <f t="shared" si="211"/>
        <v>42264.624895833331</v>
      </c>
      <c r="M2282" t="b">
        <v>0</v>
      </c>
      <c r="N2282">
        <v>480</v>
      </c>
      <c r="O2282" t="b">
        <v>1</v>
      </c>
      <c r="P2282" t="s">
        <v>8297</v>
      </c>
      <c r="Q2282" s="5">
        <f t="shared" si="212"/>
        <v>4.0357653061224488</v>
      </c>
      <c r="R2282" s="6">
        <f t="shared" si="213"/>
        <v>82.396874999999994</v>
      </c>
      <c r="S2282" t="str">
        <f t="shared" si="214"/>
        <v>games</v>
      </c>
      <c r="T2282" t="str">
        <f t="shared" si="215"/>
        <v>tabletop games</v>
      </c>
    </row>
    <row r="2283" spans="1:20" ht="60" x14ac:dyDescent="0.25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s="12">
        <f t="shared" si="210"/>
        <v>40687.285844907405</v>
      </c>
      <c r="L2283" s="12">
        <f t="shared" si="211"/>
        <v>40749.284722222219</v>
      </c>
      <c r="M2283" t="b">
        <v>0</v>
      </c>
      <c r="N2283">
        <v>11</v>
      </c>
      <c r="O2283" t="b">
        <v>1</v>
      </c>
      <c r="P2283" t="s">
        <v>8276</v>
      </c>
      <c r="Q2283" s="5">
        <f t="shared" si="212"/>
        <v>1.85</v>
      </c>
      <c r="R2283" s="6">
        <f t="shared" si="213"/>
        <v>50.454545454545453</v>
      </c>
      <c r="S2283" t="str">
        <f t="shared" si="214"/>
        <v>music</v>
      </c>
      <c r="T2283" t="str">
        <f t="shared" si="215"/>
        <v>rock</v>
      </c>
    </row>
    <row r="2284" spans="1:20" ht="45" x14ac:dyDescent="0.25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s="12">
        <f t="shared" si="210"/>
        <v>42323.17460648148</v>
      </c>
      <c r="L2284" s="12">
        <f t="shared" si="211"/>
        <v>42383.17460648148</v>
      </c>
      <c r="M2284" t="b">
        <v>0</v>
      </c>
      <c r="N2284">
        <v>12</v>
      </c>
      <c r="O2284" t="b">
        <v>1</v>
      </c>
      <c r="P2284" t="s">
        <v>8276</v>
      </c>
      <c r="Q2284" s="5">
        <f t="shared" si="212"/>
        <v>1.8533333333333333</v>
      </c>
      <c r="R2284" s="6">
        <f t="shared" si="213"/>
        <v>115.83333333333333</v>
      </c>
      <c r="S2284" t="str">
        <f t="shared" si="214"/>
        <v>music</v>
      </c>
      <c r="T2284" t="str">
        <f t="shared" si="215"/>
        <v>rock</v>
      </c>
    </row>
    <row r="2285" spans="1:20" ht="60" x14ac:dyDescent="0.25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s="12">
        <f t="shared" si="210"/>
        <v>40978.125046296293</v>
      </c>
      <c r="L2285" s="12">
        <f t="shared" si="211"/>
        <v>41038.083379629628</v>
      </c>
      <c r="M2285" t="b">
        <v>0</v>
      </c>
      <c r="N2285">
        <v>48</v>
      </c>
      <c r="O2285" t="b">
        <v>1</v>
      </c>
      <c r="P2285" t="s">
        <v>8276</v>
      </c>
      <c r="Q2285" s="5">
        <f t="shared" si="212"/>
        <v>1.0085533333333332</v>
      </c>
      <c r="R2285" s="6">
        <f t="shared" si="213"/>
        <v>63.03458333333333</v>
      </c>
      <c r="S2285" t="str">
        <f t="shared" si="214"/>
        <v>music</v>
      </c>
      <c r="T2285" t="str">
        <f t="shared" si="215"/>
        <v>rock</v>
      </c>
    </row>
    <row r="2286" spans="1:20" ht="30" x14ac:dyDescent="0.25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s="12">
        <f t="shared" si="210"/>
        <v>40585.796817129631</v>
      </c>
      <c r="L2286" s="12">
        <f t="shared" si="211"/>
        <v>40614.166666666664</v>
      </c>
      <c r="M2286" t="b">
        <v>0</v>
      </c>
      <c r="N2286">
        <v>59</v>
      </c>
      <c r="O2286" t="b">
        <v>1</v>
      </c>
      <c r="P2286" t="s">
        <v>8276</v>
      </c>
      <c r="Q2286" s="5">
        <f t="shared" si="212"/>
        <v>1.0622116666666668</v>
      </c>
      <c r="R2286" s="6">
        <f t="shared" si="213"/>
        <v>108.02152542372882</v>
      </c>
      <c r="S2286" t="str">
        <f t="shared" si="214"/>
        <v>music</v>
      </c>
      <c r="T2286" t="str">
        <f t="shared" si="215"/>
        <v>rock</v>
      </c>
    </row>
    <row r="2287" spans="1:20" ht="60" x14ac:dyDescent="0.25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s="12">
        <f t="shared" si="210"/>
        <v>41059.185682870368</v>
      </c>
      <c r="L2287" s="12">
        <f t="shared" si="211"/>
        <v>41089.185682870368</v>
      </c>
      <c r="M2287" t="b">
        <v>0</v>
      </c>
      <c r="N2287">
        <v>79</v>
      </c>
      <c r="O2287" t="b">
        <v>1</v>
      </c>
      <c r="P2287" t="s">
        <v>8276</v>
      </c>
      <c r="Q2287" s="5">
        <f t="shared" si="212"/>
        <v>1.2136666666666667</v>
      </c>
      <c r="R2287" s="6">
        <f t="shared" si="213"/>
        <v>46.088607594936711</v>
      </c>
      <c r="S2287" t="str">
        <f t="shared" si="214"/>
        <v>music</v>
      </c>
      <c r="T2287" t="str">
        <f t="shared" si="215"/>
        <v>rock</v>
      </c>
    </row>
    <row r="2288" spans="1:20" ht="45" x14ac:dyDescent="0.25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s="12">
        <f t="shared" si="210"/>
        <v>41494.963587962964</v>
      </c>
      <c r="L2288" s="12">
        <f t="shared" si="211"/>
        <v>41523.165972222225</v>
      </c>
      <c r="M2288" t="b">
        <v>0</v>
      </c>
      <c r="N2288">
        <v>14</v>
      </c>
      <c r="O2288" t="b">
        <v>1</v>
      </c>
      <c r="P2288" t="s">
        <v>8276</v>
      </c>
      <c r="Q2288" s="5">
        <f t="shared" si="212"/>
        <v>1.0006666666666666</v>
      </c>
      <c r="R2288" s="6">
        <f t="shared" si="213"/>
        <v>107.21428571428571</v>
      </c>
      <c r="S2288" t="str">
        <f t="shared" si="214"/>
        <v>music</v>
      </c>
      <c r="T2288" t="str">
        <f t="shared" si="215"/>
        <v>rock</v>
      </c>
    </row>
    <row r="2289" spans="1:20" ht="45" x14ac:dyDescent="0.25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s="12">
        <f t="shared" si="210"/>
        <v>41792.667361111111</v>
      </c>
      <c r="L2289" s="12">
        <f t="shared" si="211"/>
        <v>41813.667361111111</v>
      </c>
      <c r="M2289" t="b">
        <v>0</v>
      </c>
      <c r="N2289">
        <v>106</v>
      </c>
      <c r="O2289" t="b">
        <v>1</v>
      </c>
      <c r="P2289" t="s">
        <v>8276</v>
      </c>
      <c r="Q2289" s="5">
        <f t="shared" si="212"/>
        <v>1.1997755555555556</v>
      </c>
      <c r="R2289" s="6">
        <f t="shared" si="213"/>
        <v>50.9338679245283</v>
      </c>
      <c r="S2289" t="str">
        <f t="shared" si="214"/>
        <v>music</v>
      </c>
      <c r="T2289" t="str">
        <f t="shared" si="215"/>
        <v>rock</v>
      </c>
    </row>
    <row r="2290" spans="1:20" ht="60" x14ac:dyDescent="0.25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s="12">
        <f t="shared" si="210"/>
        <v>41067.827418981484</v>
      </c>
      <c r="L2290" s="12">
        <f t="shared" si="211"/>
        <v>41086.75</v>
      </c>
      <c r="M2290" t="b">
        <v>0</v>
      </c>
      <c r="N2290">
        <v>25</v>
      </c>
      <c r="O2290" t="b">
        <v>1</v>
      </c>
      <c r="P2290" t="s">
        <v>8276</v>
      </c>
      <c r="Q2290" s="5">
        <f t="shared" si="212"/>
        <v>1.0009999999999999</v>
      </c>
      <c r="R2290" s="6">
        <f t="shared" si="213"/>
        <v>40.04</v>
      </c>
      <c r="S2290" t="str">
        <f t="shared" si="214"/>
        <v>music</v>
      </c>
      <c r="T2290" t="str">
        <f t="shared" si="215"/>
        <v>rock</v>
      </c>
    </row>
    <row r="2291" spans="1:20" ht="60" x14ac:dyDescent="0.25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s="12">
        <f t="shared" si="210"/>
        <v>41571.998379629629</v>
      </c>
      <c r="L2291" s="12">
        <f t="shared" si="211"/>
        <v>41614.973611111112</v>
      </c>
      <c r="M2291" t="b">
        <v>0</v>
      </c>
      <c r="N2291">
        <v>25</v>
      </c>
      <c r="O2291" t="b">
        <v>1</v>
      </c>
      <c r="P2291" t="s">
        <v>8276</v>
      </c>
      <c r="Q2291" s="5">
        <f t="shared" si="212"/>
        <v>1.0740000000000001</v>
      </c>
      <c r="R2291" s="6">
        <f t="shared" si="213"/>
        <v>64.44</v>
      </c>
      <c r="S2291" t="str">
        <f t="shared" si="214"/>
        <v>music</v>
      </c>
      <c r="T2291" t="str">
        <f t="shared" si="215"/>
        <v>rock</v>
      </c>
    </row>
    <row r="2292" spans="1:20" ht="45" x14ac:dyDescent="0.25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s="12">
        <f t="shared" si="210"/>
        <v>40070.253819444442</v>
      </c>
      <c r="L2292" s="12">
        <f t="shared" si="211"/>
        <v>40148.708333333336</v>
      </c>
      <c r="M2292" t="b">
        <v>0</v>
      </c>
      <c r="N2292">
        <v>29</v>
      </c>
      <c r="O2292" t="b">
        <v>1</v>
      </c>
      <c r="P2292" t="s">
        <v>8276</v>
      </c>
      <c r="Q2292" s="5">
        <f t="shared" si="212"/>
        <v>1.0406666666666666</v>
      </c>
      <c r="R2292" s="6">
        <f t="shared" si="213"/>
        <v>53.827586206896555</v>
      </c>
      <c r="S2292" t="str">
        <f t="shared" si="214"/>
        <v>music</v>
      </c>
      <c r="T2292" t="str">
        <f t="shared" si="215"/>
        <v>rock</v>
      </c>
    </row>
    <row r="2293" spans="1:20" ht="60" x14ac:dyDescent="0.25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s="12">
        <f t="shared" si="210"/>
        <v>40987.977060185185</v>
      </c>
      <c r="L2293" s="12">
        <f t="shared" si="211"/>
        <v>41022.166666666664</v>
      </c>
      <c r="M2293" t="b">
        <v>0</v>
      </c>
      <c r="N2293">
        <v>43</v>
      </c>
      <c r="O2293" t="b">
        <v>1</v>
      </c>
      <c r="P2293" t="s">
        <v>8276</v>
      </c>
      <c r="Q2293" s="5">
        <f t="shared" si="212"/>
        <v>1.728</v>
      </c>
      <c r="R2293" s="6">
        <f t="shared" si="213"/>
        <v>100.46511627906976</v>
      </c>
      <c r="S2293" t="str">
        <f t="shared" si="214"/>
        <v>music</v>
      </c>
      <c r="T2293" t="str">
        <f t="shared" si="215"/>
        <v>rock</v>
      </c>
    </row>
    <row r="2294" spans="1:20" ht="60" x14ac:dyDescent="0.25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s="12">
        <f t="shared" si="210"/>
        <v>40987.697638888887</v>
      </c>
      <c r="L2294" s="12">
        <f t="shared" si="211"/>
        <v>41017.697638888887</v>
      </c>
      <c r="M2294" t="b">
        <v>0</v>
      </c>
      <c r="N2294">
        <v>46</v>
      </c>
      <c r="O2294" t="b">
        <v>1</v>
      </c>
      <c r="P2294" t="s">
        <v>8276</v>
      </c>
      <c r="Q2294" s="5">
        <f t="shared" si="212"/>
        <v>1.072505</v>
      </c>
      <c r="R2294" s="6">
        <f t="shared" si="213"/>
        <v>46.630652173913049</v>
      </c>
      <c r="S2294" t="str">
        <f t="shared" si="214"/>
        <v>music</v>
      </c>
      <c r="T2294" t="str">
        <f t="shared" si="215"/>
        <v>rock</v>
      </c>
    </row>
    <row r="2295" spans="1:20" ht="30" x14ac:dyDescent="0.25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s="12">
        <f t="shared" si="210"/>
        <v>41151.708321759259</v>
      </c>
      <c r="L2295" s="12">
        <f t="shared" si="211"/>
        <v>41177.165972222225</v>
      </c>
      <c r="M2295" t="b">
        <v>0</v>
      </c>
      <c r="N2295">
        <v>27</v>
      </c>
      <c r="O2295" t="b">
        <v>1</v>
      </c>
      <c r="P2295" t="s">
        <v>8276</v>
      </c>
      <c r="Q2295" s="5">
        <f t="shared" si="212"/>
        <v>1.0823529411764705</v>
      </c>
      <c r="R2295" s="6">
        <f t="shared" si="213"/>
        <v>34.074074074074076</v>
      </c>
      <c r="S2295" t="str">
        <f t="shared" si="214"/>
        <v>music</v>
      </c>
      <c r="T2295" t="str">
        <f t="shared" si="215"/>
        <v>rock</v>
      </c>
    </row>
    <row r="2296" spans="1:20" ht="60" x14ac:dyDescent="0.25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s="12">
        <f t="shared" si="210"/>
        <v>41264.72314814815</v>
      </c>
      <c r="L2296" s="12">
        <f t="shared" si="211"/>
        <v>41294.72314814815</v>
      </c>
      <c r="M2296" t="b">
        <v>0</v>
      </c>
      <c r="N2296">
        <v>112</v>
      </c>
      <c r="O2296" t="b">
        <v>1</v>
      </c>
      <c r="P2296" t="s">
        <v>8276</v>
      </c>
      <c r="Q2296" s="5">
        <f t="shared" si="212"/>
        <v>1.4608079999999999</v>
      </c>
      <c r="R2296" s="6">
        <f t="shared" si="213"/>
        <v>65.214642857142863</v>
      </c>
      <c r="S2296" t="str">
        <f t="shared" si="214"/>
        <v>music</v>
      </c>
      <c r="T2296" t="str">
        <f t="shared" si="215"/>
        <v>rock</v>
      </c>
    </row>
    <row r="2297" spans="1:20" ht="60" x14ac:dyDescent="0.25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s="12">
        <f t="shared" si="210"/>
        <v>41270.954351851848</v>
      </c>
      <c r="L2297" s="12">
        <f t="shared" si="211"/>
        <v>41300.954351851848</v>
      </c>
      <c r="M2297" t="b">
        <v>0</v>
      </c>
      <c r="N2297">
        <v>34</v>
      </c>
      <c r="O2297" t="b">
        <v>1</v>
      </c>
      <c r="P2297" t="s">
        <v>8276</v>
      </c>
      <c r="Q2297" s="5">
        <f t="shared" si="212"/>
        <v>1.2524999999999999</v>
      </c>
      <c r="R2297" s="6">
        <f t="shared" si="213"/>
        <v>44.205882352941174</v>
      </c>
      <c r="S2297" t="str">
        <f t="shared" si="214"/>
        <v>music</v>
      </c>
      <c r="T2297" t="str">
        <f t="shared" si="215"/>
        <v>rock</v>
      </c>
    </row>
    <row r="2298" spans="1:20" ht="45" x14ac:dyDescent="0.25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s="12">
        <f t="shared" si="210"/>
        <v>40927.731782407405</v>
      </c>
      <c r="L2298" s="12">
        <f t="shared" si="211"/>
        <v>40962.731782407405</v>
      </c>
      <c r="M2298" t="b">
        <v>0</v>
      </c>
      <c r="N2298">
        <v>145</v>
      </c>
      <c r="O2298" t="b">
        <v>1</v>
      </c>
      <c r="P2298" t="s">
        <v>8276</v>
      </c>
      <c r="Q2298" s="5">
        <f t="shared" si="212"/>
        <v>1.4907142857142857</v>
      </c>
      <c r="R2298" s="6">
        <f t="shared" si="213"/>
        <v>71.965517241379317</v>
      </c>
      <c r="S2298" t="str">
        <f t="shared" si="214"/>
        <v>music</v>
      </c>
      <c r="T2298" t="str">
        <f t="shared" si="215"/>
        <v>rock</v>
      </c>
    </row>
    <row r="2299" spans="1:20" ht="30" x14ac:dyDescent="0.25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s="12">
        <f t="shared" si="210"/>
        <v>40948.042233796295</v>
      </c>
      <c r="L2299" s="12">
        <f t="shared" si="211"/>
        <v>40982.165972222225</v>
      </c>
      <c r="M2299" t="b">
        <v>0</v>
      </c>
      <c r="N2299">
        <v>19</v>
      </c>
      <c r="O2299" t="b">
        <v>1</v>
      </c>
      <c r="P2299" t="s">
        <v>8276</v>
      </c>
      <c r="Q2299" s="5">
        <f t="shared" si="212"/>
        <v>1.006</v>
      </c>
      <c r="R2299" s="6">
        <f t="shared" si="213"/>
        <v>52.94736842105263</v>
      </c>
      <c r="S2299" t="str">
        <f t="shared" si="214"/>
        <v>music</v>
      </c>
      <c r="T2299" t="str">
        <f t="shared" si="215"/>
        <v>rock</v>
      </c>
    </row>
    <row r="2300" spans="1:20" ht="45" x14ac:dyDescent="0.25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s="12">
        <f t="shared" si="210"/>
        <v>41694.84065972222</v>
      </c>
      <c r="L2300" s="12">
        <f t="shared" si="211"/>
        <v>41724.798993055556</v>
      </c>
      <c r="M2300" t="b">
        <v>0</v>
      </c>
      <c r="N2300">
        <v>288</v>
      </c>
      <c r="O2300" t="b">
        <v>1</v>
      </c>
      <c r="P2300" t="s">
        <v>8276</v>
      </c>
      <c r="Q2300" s="5">
        <f t="shared" si="212"/>
        <v>1.0507333333333333</v>
      </c>
      <c r="R2300" s="6">
        <f t="shared" si="213"/>
        <v>109.45138888888889</v>
      </c>
      <c r="S2300" t="str">
        <f t="shared" si="214"/>
        <v>music</v>
      </c>
      <c r="T2300" t="str">
        <f t="shared" si="215"/>
        <v>rock</v>
      </c>
    </row>
    <row r="2301" spans="1:20" ht="45" x14ac:dyDescent="0.25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s="12">
        <f t="shared" si="210"/>
        <v>40565.032511574071</v>
      </c>
      <c r="L2301" s="12">
        <f t="shared" si="211"/>
        <v>40580.032511574071</v>
      </c>
      <c r="M2301" t="b">
        <v>0</v>
      </c>
      <c r="N2301">
        <v>14</v>
      </c>
      <c r="O2301" t="b">
        <v>1</v>
      </c>
      <c r="P2301" t="s">
        <v>8276</v>
      </c>
      <c r="Q2301" s="5">
        <f t="shared" si="212"/>
        <v>3.5016666666666665</v>
      </c>
      <c r="R2301" s="6">
        <f t="shared" si="213"/>
        <v>75.035714285714292</v>
      </c>
      <c r="S2301" t="str">
        <f t="shared" si="214"/>
        <v>music</v>
      </c>
      <c r="T2301" t="str">
        <f t="shared" si="215"/>
        <v>rock</v>
      </c>
    </row>
    <row r="2302" spans="1:20" ht="45" x14ac:dyDescent="0.25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s="12">
        <f t="shared" si="210"/>
        <v>41074.727037037039</v>
      </c>
      <c r="L2302" s="12">
        <f t="shared" si="211"/>
        <v>41088.727037037039</v>
      </c>
      <c r="M2302" t="b">
        <v>0</v>
      </c>
      <c r="N2302">
        <v>7</v>
      </c>
      <c r="O2302" t="b">
        <v>1</v>
      </c>
      <c r="P2302" t="s">
        <v>8276</v>
      </c>
      <c r="Q2302" s="5">
        <f t="shared" si="212"/>
        <v>1.0125</v>
      </c>
      <c r="R2302" s="6">
        <f t="shared" si="213"/>
        <v>115.71428571428571</v>
      </c>
      <c r="S2302" t="str">
        <f t="shared" si="214"/>
        <v>music</v>
      </c>
      <c r="T2302" t="str">
        <f t="shared" si="215"/>
        <v>rock</v>
      </c>
    </row>
    <row r="2303" spans="1:20" ht="30" x14ac:dyDescent="0.25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s="12">
        <f t="shared" si="210"/>
        <v>41416.146944444445</v>
      </c>
      <c r="L2303" s="12">
        <f t="shared" si="211"/>
        <v>41446.146944444445</v>
      </c>
      <c r="M2303" t="b">
        <v>1</v>
      </c>
      <c r="N2303">
        <v>211</v>
      </c>
      <c r="O2303" t="b">
        <v>1</v>
      </c>
      <c r="P2303" t="s">
        <v>8279</v>
      </c>
      <c r="Q2303" s="5">
        <f t="shared" si="212"/>
        <v>1.336044</v>
      </c>
      <c r="R2303" s="6">
        <f t="shared" si="213"/>
        <v>31.659810426540286</v>
      </c>
      <c r="S2303" t="str">
        <f t="shared" si="214"/>
        <v>music</v>
      </c>
      <c r="T2303" t="str">
        <f t="shared" si="215"/>
        <v>indie rock</v>
      </c>
    </row>
    <row r="2304" spans="1:20" ht="45" x14ac:dyDescent="0.25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s="12">
        <f t="shared" si="210"/>
        <v>41605.868449074071</v>
      </c>
      <c r="L2304" s="12">
        <f t="shared" si="211"/>
        <v>41639.291666666664</v>
      </c>
      <c r="M2304" t="b">
        <v>1</v>
      </c>
      <c r="N2304">
        <v>85</v>
      </c>
      <c r="O2304" t="b">
        <v>1</v>
      </c>
      <c r="P2304" t="s">
        <v>8279</v>
      </c>
      <c r="Q2304" s="5">
        <f t="shared" si="212"/>
        <v>1.7065217391304348</v>
      </c>
      <c r="R2304" s="6">
        <f t="shared" si="213"/>
        <v>46.176470588235297</v>
      </c>
      <c r="S2304" t="str">
        <f t="shared" si="214"/>
        <v>music</v>
      </c>
      <c r="T2304" t="str">
        <f t="shared" si="215"/>
        <v>indie rock</v>
      </c>
    </row>
    <row r="2305" spans="1:20" ht="60" x14ac:dyDescent="0.25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s="12">
        <f t="shared" si="210"/>
        <v>40850.111064814817</v>
      </c>
      <c r="L2305" s="12">
        <f t="shared" si="211"/>
        <v>40890.152731481481</v>
      </c>
      <c r="M2305" t="b">
        <v>1</v>
      </c>
      <c r="N2305">
        <v>103</v>
      </c>
      <c r="O2305" t="b">
        <v>1</v>
      </c>
      <c r="P2305" t="s">
        <v>8279</v>
      </c>
      <c r="Q2305" s="5">
        <f t="shared" si="212"/>
        <v>1.0935829457364341</v>
      </c>
      <c r="R2305" s="6">
        <f t="shared" si="213"/>
        <v>68.481650485436887</v>
      </c>
      <c r="S2305" t="str">
        <f t="shared" si="214"/>
        <v>music</v>
      </c>
      <c r="T2305" t="str">
        <f t="shared" si="215"/>
        <v>indie rock</v>
      </c>
    </row>
    <row r="2306" spans="1:20" ht="45" x14ac:dyDescent="0.25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s="12">
        <f t="shared" ref="K2306:K2369" si="216">(((J2306/60)/60)/24)+DATE(1970,1,1)</f>
        <v>40502.815868055557</v>
      </c>
      <c r="L2306" s="12">
        <f t="shared" ref="L2306:L2369" si="217">(((I2306/60)/60)/24)+DATE(1970,1,1)</f>
        <v>40544.207638888889</v>
      </c>
      <c r="M2306" t="b">
        <v>1</v>
      </c>
      <c r="N2306">
        <v>113</v>
      </c>
      <c r="O2306" t="b">
        <v>1</v>
      </c>
      <c r="P2306" t="s">
        <v>8279</v>
      </c>
      <c r="Q2306" s="5">
        <f t="shared" ref="Q2306:Q2369" si="218">E2306/D2306</f>
        <v>1.0070033333333335</v>
      </c>
      <c r="R2306" s="6">
        <f t="shared" ref="R2306:R2369" si="219">E2306/N2306</f>
        <v>53.469203539823013</v>
      </c>
      <c r="S2306" t="str">
        <f t="shared" ref="S2306:S2369" si="220">LEFT(P2306,FIND("/",P2306,1)-1)</f>
        <v>music</v>
      </c>
      <c r="T2306" t="str">
        <f t="shared" ref="T2306:T2369" si="221">MID(P2306,FIND("/",P2306,1)+1,LEN(P2305))</f>
        <v>indie rock</v>
      </c>
    </row>
    <row r="2307" spans="1:20" ht="60" x14ac:dyDescent="0.25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s="12">
        <f t="shared" si="216"/>
        <v>41834.695277777777</v>
      </c>
      <c r="L2307" s="12">
        <f t="shared" si="217"/>
        <v>41859.75</v>
      </c>
      <c r="M2307" t="b">
        <v>1</v>
      </c>
      <c r="N2307">
        <v>167</v>
      </c>
      <c r="O2307" t="b">
        <v>1</v>
      </c>
      <c r="P2307" t="s">
        <v>8279</v>
      </c>
      <c r="Q2307" s="5">
        <f t="shared" si="218"/>
        <v>1.0122777777777778</v>
      </c>
      <c r="R2307" s="6">
        <f t="shared" si="219"/>
        <v>109.10778443113773</v>
      </c>
      <c r="S2307" t="str">
        <f t="shared" si="220"/>
        <v>music</v>
      </c>
      <c r="T2307" t="str">
        <f t="shared" si="221"/>
        <v>indie rock</v>
      </c>
    </row>
    <row r="2308" spans="1:20" ht="45" x14ac:dyDescent="0.25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s="12">
        <f t="shared" si="216"/>
        <v>40948.16815972222</v>
      </c>
      <c r="L2308" s="12">
        <f t="shared" si="217"/>
        <v>40978.16815972222</v>
      </c>
      <c r="M2308" t="b">
        <v>1</v>
      </c>
      <c r="N2308">
        <v>73</v>
      </c>
      <c r="O2308" t="b">
        <v>1</v>
      </c>
      <c r="P2308" t="s">
        <v>8279</v>
      </c>
      <c r="Q2308" s="5">
        <f t="shared" si="218"/>
        <v>1.0675857142857144</v>
      </c>
      <c r="R2308" s="6">
        <f t="shared" si="219"/>
        <v>51.185616438356163</v>
      </c>
      <c r="S2308" t="str">
        <f t="shared" si="220"/>
        <v>music</v>
      </c>
      <c r="T2308" t="str">
        <f t="shared" si="221"/>
        <v>indie rock</v>
      </c>
    </row>
    <row r="2309" spans="1:20" ht="45" x14ac:dyDescent="0.25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s="12">
        <f t="shared" si="216"/>
        <v>41004.802465277775</v>
      </c>
      <c r="L2309" s="12">
        <f t="shared" si="217"/>
        <v>41034.802407407406</v>
      </c>
      <c r="M2309" t="b">
        <v>1</v>
      </c>
      <c r="N2309">
        <v>75</v>
      </c>
      <c r="O2309" t="b">
        <v>1</v>
      </c>
      <c r="P2309" t="s">
        <v>8279</v>
      </c>
      <c r="Q2309" s="5">
        <f t="shared" si="218"/>
        <v>1.0665777537961894</v>
      </c>
      <c r="R2309" s="6">
        <f t="shared" si="219"/>
        <v>27.936800000000002</v>
      </c>
      <c r="S2309" t="str">
        <f t="shared" si="220"/>
        <v>music</v>
      </c>
      <c r="T2309" t="str">
        <f t="shared" si="221"/>
        <v>indie rock</v>
      </c>
    </row>
    <row r="2310" spans="1:20" ht="60" x14ac:dyDescent="0.25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s="12">
        <f t="shared" si="216"/>
        <v>41851.962916666671</v>
      </c>
      <c r="L2310" s="12">
        <f t="shared" si="217"/>
        <v>41880.041666666664</v>
      </c>
      <c r="M2310" t="b">
        <v>1</v>
      </c>
      <c r="N2310">
        <v>614</v>
      </c>
      <c r="O2310" t="b">
        <v>1</v>
      </c>
      <c r="P2310" t="s">
        <v>8279</v>
      </c>
      <c r="Q2310" s="5">
        <f t="shared" si="218"/>
        <v>1.0130622</v>
      </c>
      <c r="R2310" s="6">
        <f t="shared" si="219"/>
        <v>82.496921824104234</v>
      </c>
      <c r="S2310" t="str">
        <f t="shared" si="220"/>
        <v>music</v>
      </c>
      <c r="T2310" t="str">
        <f t="shared" si="221"/>
        <v>indie rock</v>
      </c>
    </row>
    <row r="2311" spans="1:20" ht="45" x14ac:dyDescent="0.25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s="12">
        <f t="shared" si="216"/>
        <v>41307.987696759257</v>
      </c>
      <c r="L2311" s="12">
        <f t="shared" si="217"/>
        <v>41342.987696759257</v>
      </c>
      <c r="M2311" t="b">
        <v>1</v>
      </c>
      <c r="N2311">
        <v>107</v>
      </c>
      <c r="O2311" t="b">
        <v>1</v>
      </c>
      <c r="P2311" t="s">
        <v>8279</v>
      </c>
      <c r="Q2311" s="5">
        <f t="shared" si="218"/>
        <v>1.0667450000000001</v>
      </c>
      <c r="R2311" s="6">
        <f t="shared" si="219"/>
        <v>59.817476635514019</v>
      </c>
      <c r="S2311" t="str">
        <f t="shared" si="220"/>
        <v>music</v>
      </c>
      <c r="T2311" t="str">
        <f t="shared" si="221"/>
        <v>indie rock</v>
      </c>
    </row>
    <row r="2312" spans="1:20" ht="60" x14ac:dyDescent="0.25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s="12">
        <f t="shared" si="216"/>
        <v>41324.79415509259</v>
      </c>
      <c r="L2312" s="12">
        <f t="shared" si="217"/>
        <v>41354.752488425926</v>
      </c>
      <c r="M2312" t="b">
        <v>1</v>
      </c>
      <c r="N2312">
        <v>1224</v>
      </c>
      <c r="O2312" t="b">
        <v>1</v>
      </c>
      <c r="P2312" t="s">
        <v>8279</v>
      </c>
      <c r="Q2312" s="5">
        <f t="shared" si="218"/>
        <v>4.288397837837838</v>
      </c>
      <c r="R2312" s="6">
        <f t="shared" si="219"/>
        <v>64.816470588235291</v>
      </c>
      <c r="S2312" t="str">
        <f t="shared" si="220"/>
        <v>music</v>
      </c>
      <c r="T2312" t="str">
        <f t="shared" si="221"/>
        <v>indie rock</v>
      </c>
    </row>
    <row r="2313" spans="1:20" ht="45" x14ac:dyDescent="0.25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s="12">
        <f t="shared" si="216"/>
        <v>41736.004502314812</v>
      </c>
      <c r="L2313" s="12">
        <f t="shared" si="217"/>
        <v>41766.004502314812</v>
      </c>
      <c r="M2313" t="b">
        <v>1</v>
      </c>
      <c r="N2313">
        <v>104</v>
      </c>
      <c r="O2313" t="b">
        <v>1</v>
      </c>
      <c r="P2313" t="s">
        <v>8279</v>
      </c>
      <c r="Q2313" s="5">
        <f t="shared" si="218"/>
        <v>1.0411111111111111</v>
      </c>
      <c r="R2313" s="6">
        <f t="shared" si="219"/>
        <v>90.09615384615384</v>
      </c>
      <c r="S2313" t="str">
        <f t="shared" si="220"/>
        <v>music</v>
      </c>
      <c r="T2313" t="str">
        <f t="shared" si="221"/>
        <v>indie rock</v>
      </c>
    </row>
    <row r="2314" spans="1:20" ht="45" x14ac:dyDescent="0.25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s="12">
        <f t="shared" si="216"/>
        <v>41716.632847222223</v>
      </c>
      <c r="L2314" s="12">
        <f t="shared" si="217"/>
        <v>41747.958333333336</v>
      </c>
      <c r="M2314" t="b">
        <v>1</v>
      </c>
      <c r="N2314">
        <v>79</v>
      </c>
      <c r="O2314" t="b">
        <v>1</v>
      </c>
      <c r="P2314" t="s">
        <v>8279</v>
      </c>
      <c r="Q2314" s="5">
        <f t="shared" si="218"/>
        <v>1.0786666666666667</v>
      </c>
      <c r="R2314" s="6">
        <f t="shared" si="219"/>
        <v>40.962025316455694</v>
      </c>
      <c r="S2314" t="str">
        <f t="shared" si="220"/>
        <v>music</v>
      </c>
      <c r="T2314" t="str">
        <f t="shared" si="221"/>
        <v>indie rock</v>
      </c>
    </row>
    <row r="2315" spans="1:20" ht="30" x14ac:dyDescent="0.25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s="12">
        <f t="shared" si="216"/>
        <v>41002.958634259259</v>
      </c>
      <c r="L2315" s="12">
        <f t="shared" si="217"/>
        <v>41032.958634259259</v>
      </c>
      <c r="M2315" t="b">
        <v>1</v>
      </c>
      <c r="N2315">
        <v>157</v>
      </c>
      <c r="O2315" t="b">
        <v>1</v>
      </c>
      <c r="P2315" t="s">
        <v>8279</v>
      </c>
      <c r="Q2315" s="5">
        <f t="shared" si="218"/>
        <v>1.7584040000000001</v>
      </c>
      <c r="R2315" s="6">
        <f t="shared" si="219"/>
        <v>56.000127388535034</v>
      </c>
      <c r="S2315" t="str">
        <f t="shared" si="220"/>
        <v>music</v>
      </c>
      <c r="T2315" t="str">
        <f t="shared" si="221"/>
        <v>indie rock</v>
      </c>
    </row>
    <row r="2316" spans="1:20" ht="60" x14ac:dyDescent="0.25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s="12">
        <f t="shared" si="216"/>
        <v>41037.551585648151</v>
      </c>
      <c r="L2316" s="12">
        <f t="shared" si="217"/>
        <v>41067.551585648151</v>
      </c>
      <c r="M2316" t="b">
        <v>1</v>
      </c>
      <c r="N2316">
        <v>50</v>
      </c>
      <c r="O2316" t="b">
        <v>1</v>
      </c>
      <c r="P2316" t="s">
        <v>8279</v>
      </c>
      <c r="Q2316" s="5">
        <f t="shared" si="218"/>
        <v>1.5697000000000001</v>
      </c>
      <c r="R2316" s="6">
        <f t="shared" si="219"/>
        <v>37.672800000000002</v>
      </c>
      <c r="S2316" t="str">
        <f t="shared" si="220"/>
        <v>music</v>
      </c>
      <c r="T2316" t="str">
        <f t="shared" si="221"/>
        <v>indie rock</v>
      </c>
    </row>
    <row r="2317" spans="1:20" ht="45" x14ac:dyDescent="0.25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s="12">
        <f t="shared" si="216"/>
        <v>41004.72619212963</v>
      </c>
      <c r="L2317" s="12">
        <f t="shared" si="217"/>
        <v>41034.72619212963</v>
      </c>
      <c r="M2317" t="b">
        <v>1</v>
      </c>
      <c r="N2317">
        <v>64</v>
      </c>
      <c r="O2317" t="b">
        <v>1</v>
      </c>
      <c r="P2317" t="s">
        <v>8279</v>
      </c>
      <c r="Q2317" s="5">
        <f t="shared" si="218"/>
        <v>1.026</v>
      </c>
      <c r="R2317" s="6">
        <f t="shared" si="219"/>
        <v>40.078125</v>
      </c>
      <c r="S2317" t="str">
        <f t="shared" si="220"/>
        <v>music</v>
      </c>
      <c r="T2317" t="str">
        <f t="shared" si="221"/>
        <v>indie rock</v>
      </c>
    </row>
    <row r="2318" spans="1:20" ht="60" x14ac:dyDescent="0.25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s="12">
        <f t="shared" si="216"/>
        <v>40079.725115740745</v>
      </c>
      <c r="L2318" s="12">
        <f t="shared" si="217"/>
        <v>40156.76666666667</v>
      </c>
      <c r="M2318" t="b">
        <v>1</v>
      </c>
      <c r="N2318">
        <v>200</v>
      </c>
      <c r="O2318" t="b">
        <v>1</v>
      </c>
      <c r="P2318" t="s">
        <v>8279</v>
      </c>
      <c r="Q2318" s="5">
        <f t="shared" si="218"/>
        <v>1.0404266666666666</v>
      </c>
      <c r="R2318" s="6">
        <f t="shared" si="219"/>
        <v>78.031999999999996</v>
      </c>
      <c r="S2318" t="str">
        <f t="shared" si="220"/>
        <v>music</v>
      </c>
      <c r="T2318" t="str">
        <f t="shared" si="221"/>
        <v>indie rock</v>
      </c>
    </row>
    <row r="2319" spans="1:20" ht="45" x14ac:dyDescent="0.25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s="12">
        <f t="shared" si="216"/>
        <v>40192.542233796295</v>
      </c>
      <c r="L2319" s="12">
        <f t="shared" si="217"/>
        <v>40224.208333333336</v>
      </c>
      <c r="M2319" t="b">
        <v>1</v>
      </c>
      <c r="N2319">
        <v>22</v>
      </c>
      <c r="O2319" t="b">
        <v>1</v>
      </c>
      <c r="P2319" t="s">
        <v>8279</v>
      </c>
      <c r="Q2319" s="5">
        <f t="shared" si="218"/>
        <v>1.04</v>
      </c>
      <c r="R2319" s="6">
        <f t="shared" si="219"/>
        <v>18.90909090909091</v>
      </c>
      <c r="S2319" t="str">
        <f t="shared" si="220"/>
        <v>music</v>
      </c>
      <c r="T2319" t="str">
        <f t="shared" si="221"/>
        <v>indie rock</v>
      </c>
    </row>
    <row r="2320" spans="1:20" ht="60" x14ac:dyDescent="0.25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s="12">
        <f t="shared" si="216"/>
        <v>40050.643680555557</v>
      </c>
      <c r="L2320" s="12">
        <f t="shared" si="217"/>
        <v>40082.165972222225</v>
      </c>
      <c r="M2320" t="b">
        <v>1</v>
      </c>
      <c r="N2320">
        <v>163</v>
      </c>
      <c r="O2320" t="b">
        <v>1</v>
      </c>
      <c r="P2320" t="s">
        <v>8279</v>
      </c>
      <c r="Q2320" s="5">
        <f t="shared" si="218"/>
        <v>1.2105999999999999</v>
      </c>
      <c r="R2320" s="6">
        <f t="shared" si="219"/>
        <v>37.134969325153371</v>
      </c>
      <c r="S2320" t="str">
        <f t="shared" si="220"/>
        <v>music</v>
      </c>
      <c r="T2320" t="str">
        <f t="shared" si="221"/>
        <v>indie rock</v>
      </c>
    </row>
    <row r="2321" spans="1:20" ht="45" x14ac:dyDescent="0.25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s="12">
        <f t="shared" si="216"/>
        <v>41593.082002314812</v>
      </c>
      <c r="L2321" s="12">
        <f t="shared" si="217"/>
        <v>41623.082002314812</v>
      </c>
      <c r="M2321" t="b">
        <v>1</v>
      </c>
      <c r="N2321">
        <v>77</v>
      </c>
      <c r="O2321" t="b">
        <v>1</v>
      </c>
      <c r="P2321" t="s">
        <v>8279</v>
      </c>
      <c r="Q2321" s="5">
        <f t="shared" si="218"/>
        <v>1.077</v>
      </c>
      <c r="R2321" s="6">
        <f t="shared" si="219"/>
        <v>41.961038961038959</v>
      </c>
      <c r="S2321" t="str">
        <f t="shared" si="220"/>
        <v>music</v>
      </c>
      <c r="T2321" t="str">
        <f t="shared" si="221"/>
        <v>indie rock</v>
      </c>
    </row>
    <row r="2322" spans="1:20" ht="60" x14ac:dyDescent="0.25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s="12">
        <f t="shared" si="216"/>
        <v>41696.817129629628</v>
      </c>
      <c r="L2322" s="12">
        <f t="shared" si="217"/>
        <v>41731.775462962964</v>
      </c>
      <c r="M2322" t="b">
        <v>1</v>
      </c>
      <c r="N2322">
        <v>89</v>
      </c>
      <c r="O2322" t="b">
        <v>1</v>
      </c>
      <c r="P2322" t="s">
        <v>8279</v>
      </c>
      <c r="Q2322" s="5">
        <f t="shared" si="218"/>
        <v>1.0866</v>
      </c>
      <c r="R2322" s="6">
        <f t="shared" si="219"/>
        <v>61.044943820224717</v>
      </c>
      <c r="S2322" t="str">
        <f t="shared" si="220"/>
        <v>music</v>
      </c>
      <c r="T2322" t="str">
        <f t="shared" si="221"/>
        <v>indie rock</v>
      </c>
    </row>
    <row r="2323" spans="1:20" ht="45" x14ac:dyDescent="0.25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s="12">
        <f t="shared" si="216"/>
        <v>42799.260428240741</v>
      </c>
      <c r="L2323" s="12">
        <f t="shared" si="217"/>
        <v>42829.21876157407</v>
      </c>
      <c r="M2323" t="b">
        <v>0</v>
      </c>
      <c r="N2323">
        <v>64</v>
      </c>
      <c r="O2323" t="b">
        <v>0</v>
      </c>
      <c r="P2323" t="s">
        <v>8298</v>
      </c>
      <c r="Q2323" s="5">
        <f t="shared" si="218"/>
        <v>0.39120962394619685</v>
      </c>
      <c r="R2323" s="6">
        <f t="shared" si="219"/>
        <v>64.53125</v>
      </c>
      <c r="S2323" t="str">
        <f t="shared" si="220"/>
        <v>food</v>
      </c>
      <c r="T2323" t="str">
        <f t="shared" si="221"/>
        <v>small batch</v>
      </c>
    </row>
    <row r="2324" spans="1:20" ht="45" x14ac:dyDescent="0.25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s="12">
        <f t="shared" si="216"/>
        <v>42804.895474537043</v>
      </c>
      <c r="L2324" s="12">
        <f t="shared" si="217"/>
        <v>42834.853807870371</v>
      </c>
      <c r="M2324" t="b">
        <v>0</v>
      </c>
      <c r="N2324">
        <v>4</v>
      </c>
      <c r="O2324" t="b">
        <v>0</v>
      </c>
      <c r="P2324" t="s">
        <v>8298</v>
      </c>
      <c r="Q2324" s="5">
        <f t="shared" si="218"/>
        <v>3.1481481481481478E-2</v>
      </c>
      <c r="R2324" s="6">
        <f t="shared" si="219"/>
        <v>21.25</v>
      </c>
      <c r="S2324" t="str">
        <f t="shared" si="220"/>
        <v>food</v>
      </c>
      <c r="T2324" t="str">
        <f t="shared" si="221"/>
        <v>small batch</v>
      </c>
    </row>
    <row r="2325" spans="1:20" ht="45" x14ac:dyDescent="0.25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s="12">
        <f t="shared" si="216"/>
        <v>42807.755173611105</v>
      </c>
      <c r="L2325" s="12">
        <f t="shared" si="217"/>
        <v>42814.755173611105</v>
      </c>
      <c r="M2325" t="b">
        <v>0</v>
      </c>
      <c r="N2325">
        <v>4</v>
      </c>
      <c r="O2325" t="b">
        <v>0</v>
      </c>
      <c r="P2325" t="s">
        <v>8298</v>
      </c>
      <c r="Q2325" s="5">
        <f t="shared" si="218"/>
        <v>0.48</v>
      </c>
      <c r="R2325" s="6">
        <f t="shared" si="219"/>
        <v>30</v>
      </c>
      <c r="S2325" t="str">
        <f t="shared" si="220"/>
        <v>food</v>
      </c>
      <c r="T2325" t="str">
        <f t="shared" si="221"/>
        <v>small batch</v>
      </c>
    </row>
    <row r="2326" spans="1:20" ht="45" x14ac:dyDescent="0.25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s="12">
        <f t="shared" si="216"/>
        <v>42790.885243055556</v>
      </c>
      <c r="L2326" s="12">
        <f t="shared" si="217"/>
        <v>42820.843576388885</v>
      </c>
      <c r="M2326" t="b">
        <v>0</v>
      </c>
      <c r="N2326">
        <v>61</v>
      </c>
      <c r="O2326" t="b">
        <v>0</v>
      </c>
      <c r="P2326" t="s">
        <v>8298</v>
      </c>
      <c r="Q2326" s="5">
        <f t="shared" si="218"/>
        <v>0.20733333333333334</v>
      </c>
      <c r="R2326" s="6">
        <f t="shared" si="219"/>
        <v>25.491803278688526</v>
      </c>
      <c r="S2326" t="str">
        <f t="shared" si="220"/>
        <v>food</v>
      </c>
      <c r="T2326" t="str">
        <f t="shared" si="221"/>
        <v>small batch</v>
      </c>
    </row>
    <row r="2327" spans="1:20" ht="60" x14ac:dyDescent="0.25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s="12">
        <f t="shared" si="216"/>
        <v>42794.022349537037</v>
      </c>
      <c r="L2327" s="12">
        <f t="shared" si="217"/>
        <v>42823.980682870373</v>
      </c>
      <c r="M2327" t="b">
        <v>0</v>
      </c>
      <c r="N2327">
        <v>7</v>
      </c>
      <c r="O2327" t="b">
        <v>0</v>
      </c>
      <c r="P2327" t="s">
        <v>8298</v>
      </c>
      <c r="Q2327" s="5">
        <f t="shared" si="218"/>
        <v>0.08</v>
      </c>
      <c r="R2327" s="6">
        <f t="shared" si="219"/>
        <v>11.428571428571429</v>
      </c>
      <c r="S2327" t="str">
        <f t="shared" si="220"/>
        <v>food</v>
      </c>
      <c r="T2327" t="str">
        <f t="shared" si="221"/>
        <v>small batch</v>
      </c>
    </row>
    <row r="2328" spans="1:20" ht="60" x14ac:dyDescent="0.25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s="12">
        <f t="shared" si="216"/>
        <v>42804.034120370372</v>
      </c>
      <c r="L2328" s="12">
        <f t="shared" si="217"/>
        <v>42855.708333333328</v>
      </c>
      <c r="M2328" t="b">
        <v>0</v>
      </c>
      <c r="N2328">
        <v>1</v>
      </c>
      <c r="O2328" t="b">
        <v>0</v>
      </c>
      <c r="P2328" t="s">
        <v>8298</v>
      </c>
      <c r="Q2328" s="5">
        <f t="shared" si="218"/>
        <v>7.1999999999999998E-3</v>
      </c>
      <c r="R2328" s="6">
        <f t="shared" si="219"/>
        <v>108</v>
      </c>
      <c r="S2328" t="str">
        <f t="shared" si="220"/>
        <v>food</v>
      </c>
      <c r="T2328" t="str">
        <f t="shared" si="221"/>
        <v>small batch</v>
      </c>
    </row>
    <row r="2329" spans="1:20" ht="45" x14ac:dyDescent="0.25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s="12">
        <f t="shared" si="216"/>
        <v>41842.917129629634</v>
      </c>
      <c r="L2329" s="12">
        <f t="shared" si="217"/>
        <v>41877.917129629634</v>
      </c>
      <c r="M2329" t="b">
        <v>1</v>
      </c>
      <c r="N2329">
        <v>3355</v>
      </c>
      <c r="O2329" t="b">
        <v>1</v>
      </c>
      <c r="P2329" t="s">
        <v>8298</v>
      </c>
      <c r="Q2329" s="5">
        <f t="shared" si="218"/>
        <v>5.2609431428571432</v>
      </c>
      <c r="R2329" s="6">
        <f t="shared" si="219"/>
        <v>54.883162444113267</v>
      </c>
      <c r="S2329" t="str">
        <f t="shared" si="220"/>
        <v>food</v>
      </c>
      <c r="T2329" t="str">
        <f t="shared" si="221"/>
        <v>small batch</v>
      </c>
    </row>
    <row r="2330" spans="1:20" ht="60" x14ac:dyDescent="0.25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s="12">
        <f t="shared" si="216"/>
        <v>42139.781678240746</v>
      </c>
      <c r="L2330" s="12">
        <f t="shared" si="217"/>
        <v>42169.781678240746</v>
      </c>
      <c r="M2330" t="b">
        <v>1</v>
      </c>
      <c r="N2330">
        <v>537</v>
      </c>
      <c r="O2330" t="b">
        <v>1</v>
      </c>
      <c r="P2330" t="s">
        <v>8298</v>
      </c>
      <c r="Q2330" s="5">
        <f t="shared" si="218"/>
        <v>2.5445000000000002</v>
      </c>
      <c r="R2330" s="6">
        <f t="shared" si="219"/>
        <v>47.383612662942269</v>
      </c>
      <c r="S2330" t="str">
        <f t="shared" si="220"/>
        <v>food</v>
      </c>
      <c r="T2330" t="str">
        <f t="shared" si="221"/>
        <v>small batch</v>
      </c>
    </row>
    <row r="2331" spans="1:20" ht="45" x14ac:dyDescent="0.25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s="12">
        <f t="shared" si="216"/>
        <v>41807.624374999999</v>
      </c>
      <c r="L2331" s="12">
        <f t="shared" si="217"/>
        <v>41837.624374999999</v>
      </c>
      <c r="M2331" t="b">
        <v>1</v>
      </c>
      <c r="N2331">
        <v>125</v>
      </c>
      <c r="O2331" t="b">
        <v>1</v>
      </c>
      <c r="P2331" t="s">
        <v>8298</v>
      </c>
      <c r="Q2331" s="5">
        <f t="shared" si="218"/>
        <v>1.0591999999999999</v>
      </c>
      <c r="R2331" s="6">
        <f t="shared" si="219"/>
        <v>211.84</v>
      </c>
      <c r="S2331" t="str">
        <f t="shared" si="220"/>
        <v>food</v>
      </c>
      <c r="T2331" t="str">
        <f t="shared" si="221"/>
        <v>small batch</v>
      </c>
    </row>
    <row r="2332" spans="1:20" ht="60" x14ac:dyDescent="0.25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s="12">
        <f t="shared" si="216"/>
        <v>42332.89980324074</v>
      </c>
      <c r="L2332" s="12">
        <f t="shared" si="217"/>
        <v>42363</v>
      </c>
      <c r="M2332" t="b">
        <v>1</v>
      </c>
      <c r="N2332">
        <v>163</v>
      </c>
      <c r="O2332" t="b">
        <v>1</v>
      </c>
      <c r="P2332" t="s">
        <v>8298</v>
      </c>
      <c r="Q2332" s="5">
        <f t="shared" si="218"/>
        <v>1.0242285714285715</v>
      </c>
      <c r="R2332" s="6">
        <f t="shared" si="219"/>
        <v>219.92638036809817</v>
      </c>
      <c r="S2332" t="str">
        <f t="shared" si="220"/>
        <v>food</v>
      </c>
      <c r="T2332" t="str">
        <f t="shared" si="221"/>
        <v>small batch</v>
      </c>
    </row>
    <row r="2333" spans="1:20" ht="45" x14ac:dyDescent="0.25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s="12">
        <f t="shared" si="216"/>
        <v>41839.005671296298</v>
      </c>
      <c r="L2333" s="12">
        <f t="shared" si="217"/>
        <v>41869.005671296298</v>
      </c>
      <c r="M2333" t="b">
        <v>1</v>
      </c>
      <c r="N2333">
        <v>283</v>
      </c>
      <c r="O2333" t="b">
        <v>1</v>
      </c>
      <c r="P2333" t="s">
        <v>8298</v>
      </c>
      <c r="Q2333" s="5">
        <f t="shared" si="218"/>
        <v>1.4431375</v>
      </c>
      <c r="R2333" s="6">
        <f t="shared" si="219"/>
        <v>40.795406360424032</v>
      </c>
      <c r="S2333" t="str">
        <f t="shared" si="220"/>
        <v>food</v>
      </c>
      <c r="T2333" t="str">
        <f t="shared" si="221"/>
        <v>small batch</v>
      </c>
    </row>
    <row r="2334" spans="1:20" ht="60" x14ac:dyDescent="0.25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s="12">
        <f t="shared" si="216"/>
        <v>42011.628136574072</v>
      </c>
      <c r="L2334" s="12">
        <f t="shared" si="217"/>
        <v>42041.628136574072</v>
      </c>
      <c r="M2334" t="b">
        <v>1</v>
      </c>
      <c r="N2334">
        <v>352</v>
      </c>
      <c r="O2334" t="b">
        <v>1</v>
      </c>
      <c r="P2334" t="s">
        <v>8298</v>
      </c>
      <c r="Q2334" s="5">
        <f t="shared" si="218"/>
        <v>1.06308</v>
      </c>
      <c r="R2334" s="6">
        <f t="shared" si="219"/>
        <v>75.502840909090907</v>
      </c>
      <c r="S2334" t="str">
        <f t="shared" si="220"/>
        <v>food</v>
      </c>
      <c r="T2334" t="str">
        <f t="shared" si="221"/>
        <v>small batch</v>
      </c>
    </row>
    <row r="2335" spans="1:20" ht="60" x14ac:dyDescent="0.25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s="12">
        <f t="shared" si="216"/>
        <v>41767.650347222225</v>
      </c>
      <c r="L2335" s="12">
        <f t="shared" si="217"/>
        <v>41788.743055555555</v>
      </c>
      <c r="M2335" t="b">
        <v>1</v>
      </c>
      <c r="N2335">
        <v>94</v>
      </c>
      <c r="O2335" t="b">
        <v>1</v>
      </c>
      <c r="P2335" t="s">
        <v>8298</v>
      </c>
      <c r="Q2335" s="5">
        <f t="shared" si="218"/>
        <v>2.1216666666666666</v>
      </c>
      <c r="R2335" s="6">
        <f t="shared" si="219"/>
        <v>13.542553191489361</v>
      </c>
      <c r="S2335" t="str">
        <f t="shared" si="220"/>
        <v>food</v>
      </c>
      <c r="T2335" t="str">
        <f t="shared" si="221"/>
        <v>small batch</v>
      </c>
    </row>
    <row r="2336" spans="1:20" ht="45" x14ac:dyDescent="0.25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s="12">
        <f t="shared" si="216"/>
        <v>41918.670115740737</v>
      </c>
      <c r="L2336" s="12">
        <f t="shared" si="217"/>
        <v>41948.731944444444</v>
      </c>
      <c r="M2336" t="b">
        <v>1</v>
      </c>
      <c r="N2336">
        <v>67</v>
      </c>
      <c r="O2336" t="b">
        <v>1</v>
      </c>
      <c r="P2336" t="s">
        <v>8298</v>
      </c>
      <c r="Q2336" s="5">
        <f t="shared" si="218"/>
        <v>1.0195000000000001</v>
      </c>
      <c r="R2336" s="6">
        <f t="shared" si="219"/>
        <v>60.865671641791046</v>
      </c>
      <c r="S2336" t="str">
        <f t="shared" si="220"/>
        <v>food</v>
      </c>
      <c r="T2336" t="str">
        <f t="shared" si="221"/>
        <v>small batch</v>
      </c>
    </row>
    <row r="2337" spans="1:20" ht="60" x14ac:dyDescent="0.25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s="12">
        <f t="shared" si="216"/>
        <v>41771.572256944448</v>
      </c>
      <c r="L2337" s="12">
        <f t="shared" si="217"/>
        <v>41801.572256944448</v>
      </c>
      <c r="M2337" t="b">
        <v>1</v>
      </c>
      <c r="N2337">
        <v>221</v>
      </c>
      <c r="O2337" t="b">
        <v>1</v>
      </c>
      <c r="P2337" t="s">
        <v>8298</v>
      </c>
      <c r="Q2337" s="5">
        <f t="shared" si="218"/>
        <v>1.0227200000000001</v>
      </c>
      <c r="R2337" s="6">
        <f t="shared" si="219"/>
        <v>115.69230769230769</v>
      </c>
      <c r="S2337" t="str">
        <f t="shared" si="220"/>
        <v>food</v>
      </c>
      <c r="T2337" t="str">
        <f t="shared" si="221"/>
        <v>small batch</v>
      </c>
    </row>
    <row r="2338" spans="1:20" ht="45" x14ac:dyDescent="0.25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s="12">
        <f t="shared" si="216"/>
        <v>41666.924710648149</v>
      </c>
      <c r="L2338" s="12">
        <f t="shared" si="217"/>
        <v>41706.924710648149</v>
      </c>
      <c r="M2338" t="b">
        <v>1</v>
      </c>
      <c r="N2338">
        <v>2165</v>
      </c>
      <c r="O2338" t="b">
        <v>1</v>
      </c>
      <c r="P2338" t="s">
        <v>8298</v>
      </c>
      <c r="Q2338" s="5">
        <f t="shared" si="218"/>
        <v>5.2073254999999996</v>
      </c>
      <c r="R2338" s="6">
        <f t="shared" si="219"/>
        <v>48.104623556581984</v>
      </c>
      <c r="S2338" t="str">
        <f t="shared" si="220"/>
        <v>food</v>
      </c>
      <c r="T2338" t="str">
        <f t="shared" si="221"/>
        <v>small batch</v>
      </c>
    </row>
    <row r="2339" spans="1:20" ht="45" x14ac:dyDescent="0.25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s="12">
        <f t="shared" si="216"/>
        <v>41786.640543981484</v>
      </c>
      <c r="L2339" s="12">
        <f t="shared" si="217"/>
        <v>41816.640543981484</v>
      </c>
      <c r="M2339" t="b">
        <v>1</v>
      </c>
      <c r="N2339">
        <v>179</v>
      </c>
      <c r="O2339" t="b">
        <v>1</v>
      </c>
      <c r="P2339" t="s">
        <v>8298</v>
      </c>
      <c r="Q2339" s="5">
        <f t="shared" si="218"/>
        <v>1.1065833333333333</v>
      </c>
      <c r="R2339" s="6">
        <f t="shared" si="219"/>
        <v>74.184357541899445</v>
      </c>
      <c r="S2339" t="str">
        <f t="shared" si="220"/>
        <v>food</v>
      </c>
      <c r="T2339" t="str">
        <f t="shared" si="221"/>
        <v>small batch</v>
      </c>
    </row>
    <row r="2340" spans="1:20" ht="45" x14ac:dyDescent="0.25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s="12">
        <f t="shared" si="216"/>
        <v>41789.896805555552</v>
      </c>
      <c r="L2340" s="12">
        <f t="shared" si="217"/>
        <v>41819.896805555552</v>
      </c>
      <c r="M2340" t="b">
        <v>1</v>
      </c>
      <c r="N2340">
        <v>123</v>
      </c>
      <c r="O2340" t="b">
        <v>1</v>
      </c>
      <c r="P2340" t="s">
        <v>8298</v>
      </c>
      <c r="Q2340" s="5">
        <f t="shared" si="218"/>
        <v>1.0114333333333334</v>
      </c>
      <c r="R2340" s="6">
        <f t="shared" si="219"/>
        <v>123.34552845528455</v>
      </c>
      <c r="S2340" t="str">
        <f t="shared" si="220"/>
        <v>food</v>
      </c>
      <c r="T2340" t="str">
        <f t="shared" si="221"/>
        <v>small batch</v>
      </c>
    </row>
    <row r="2341" spans="1:20" ht="60" x14ac:dyDescent="0.25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s="12">
        <f t="shared" si="216"/>
        <v>42692.79987268518</v>
      </c>
      <c r="L2341" s="12">
        <f t="shared" si="217"/>
        <v>42723.332638888889</v>
      </c>
      <c r="M2341" t="b">
        <v>1</v>
      </c>
      <c r="N2341">
        <v>1104</v>
      </c>
      <c r="O2341" t="b">
        <v>1</v>
      </c>
      <c r="P2341" t="s">
        <v>8298</v>
      </c>
      <c r="Q2341" s="5">
        <f t="shared" si="218"/>
        <v>2.9420799999999998</v>
      </c>
      <c r="R2341" s="6">
        <f t="shared" si="219"/>
        <v>66.623188405797094</v>
      </c>
      <c r="S2341" t="str">
        <f t="shared" si="220"/>
        <v>food</v>
      </c>
      <c r="T2341" t="str">
        <f t="shared" si="221"/>
        <v>small batch</v>
      </c>
    </row>
    <row r="2342" spans="1:20" ht="45" x14ac:dyDescent="0.25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s="12">
        <f t="shared" si="216"/>
        <v>42643.642800925925</v>
      </c>
      <c r="L2342" s="12">
        <f t="shared" si="217"/>
        <v>42673.642800925925</v>
      </c>
      <c r="M2342" t="b">
        <v>1</v>
      </c>
      <c r="N2342">
        <v>403</v>
      </c>
      <c r="O2342" t="b">
        <v>1</v>
      </c>
      <c r="P2342" t="s">
        <v>8298</v>
      </c>
      <c r="Q2342" s="5">
        <f t="shared" si="218"/>
        <v>1.0577749999999999</v>
      </c>
      <c r="R2342" s="6">
        <f t="shared" si="219"/>
        <v>104.99007444168734</v>
      </c>
      <c r="S2342" t="str">
        <f t="shared" si="220"/>
        <v>food</v>
      </c>
      <c r="T2342" t="str">
        <f t="shared" si="221"/>
        <v>small batch</v>
      </c>
    </row>
    <row r="2343" spans="1:20" ht="45" x14ac:dyDescent="0.25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s="12">
        <f t="shared" si="216"/>
        <v>42167.813703703709</v>
      </c>
      <c r="L2343" s="12">
        <f t="shared" si="217"/>
        <v>42197.813703703709</v>
      </c>
      <c r="M2343" t="b">
        <v>0</v>
      </c>
      <c r="N2343">
        <v>0</v>
      </c>
      <c r="O2343" t="b">
        <v>0</v>
      </c>
      <c r="P2343" t="s">
        <v>8272</v>
      </c>
      <c r="Q2343" s="5">
        <f t="shared" si="218"/>
        <v>0</v>
      </c>
      <c r="R2343" s="6" t="e">
        <f t="shared" si="219"/>
        <v>#DIV/0!</v>
      </c>
      <c r="S2343" t="str">
        <f t="shared" si="220"/>
        <v>technology</v>
      </c>
      <c r="T2343" t="str">
        <f t="shared" si="221"/>
        <v>web</v>
      </c>
    </row>
    <row r="2344" spans="1:20" ht="60" x14ac:dyDescent="0.25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s="12">
        <f t="shared" si="216"/>
        <v>41897.702199074076</v>
      </c>
      <c r="L2344" s="12">
        <f t="shared" si="217"/>
        <v>41918.208333333336</v>
      </c>
      <c r="M2344" t="b">
        <v>0</v>
      </c>
      <c r="N2344">
        <v>0</v>
      </c>
      <c r="O2344" t="b">
        <v>0</v>
      </c>
      <c r="P2344" t="s">
        <v>8272</v>
      </c>
      <c r="Q2344" s="5">
        <f t="shared" si="218"/>
        <v>0</v>
      </c>
      <c r="R2344" s="6" t="e">
        <f t="shared" si="219"/>
        <v>#DIV/0!</v>
      </c>
      <c r="S2344" t="str">
        <f t="shared" si="220"/>
        <v>technology</v>
      </c>
      <c r="T2344" t="str">
        <f t="shared" si="221"/>
        <v>web</v>
      </c>
    </row>
    <row r="2345" spans="1:20" ht="60" x14ac:dyDescent="0.25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s="12">
        <f t="shared" si="216"/>
        <v>42327.825289351851</v>
      </c>
      <c r="L2345" s="12">
        <f t="shared" si="217"/>
        <v>42377.82430555555</v>
      </c>
      <c r="M2345" t="b">
        <v>0</v>
      </c>
      <c r="N2345">
        <v>1</v>
      </c>
      <c r="O2345" t="b">
        <v>0</v>
      </c>
      <c r="P2345" t="s">
        <v>8272</v>
      </c>
      <c r="Q2345" s="5">
        <f t="shared" si="218"/>
        <v>0.03</v>
      </c>
      <c r="R2345" s="6">
        <f t="shared" si="219"/>
        <v>300</v>
      </c>
      <c r="S2345" t="str">
        <f t="shared" si="220"/>
        <v>technology</v>
      </c>
      <c r="T2345" t="str">
        <f t="shared" si="221"/>
        <v>web</v>
      </c>
    </row>
    <row r="2346" spans="1:20" ht="60" x14ac:dyDescent="0.25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s="12">
        <f t="shared" si="216"/>
        <v>42515.727650462963</v>
      </c>
      <c r="L2346" s="12">
        <f t="shared" si="217"/>
        <v>42545.727650462963</v>
      </c>
      <c r="M2346" t="b">
        <v>0</v>
      </c>
      <c r="N2346">
        <v>1</v>
      </c>
      <c r="O2346" t="b">
        <v>0</v>
      </c>
      <c r="P2346" t="s">
        <v>8272</v>
      </c>
      <c r="Q2346" s="5">
        <f t="shared" si="218"/>
        <v>1E-3</v>
      </c>
      <c r="R2346" s="6">
        <f t="shared" si="219"/>
        <v>1</v>
      </c>
      <c r="S2346" t="str">
        <f t="shared" si="220"/>
        <v>technology</v>
      </c>
      <c r="T2346" t="str">
        <f t="shared" si="221"/>
        <v>web</v>
      </c>
    </row>
    <row r="2347" spans="1:20" ht="60" x14ac:dyDescent="0.25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s="12">
        <f t="shared" si="216"/>
        <v>42060.001805555556</v>
      </c>
      <c r="L2347" s="12">
        <f t="shared" si="217"/>
        <v>42094.985416666663</v>
      </c>
      <c r="M2347" t="b">
        <v>0</v>
      </c>
      <c r="N2347">
        <v>0</v>
      </c>
      <c r="O2347" t="b">
        <v>0</v>
      </c>
      <c r="P2347" t="s">
        <v>8272</v>
      </c>
      <c r="Q2347" s="5">
        <f t="shared" si="218"/>
        <v>0</v>
      </c>
      <c r="R2347" s="6" t="e">
        <f t="shared" si="219"/>
        <v>#DIV/0!</v>
      </c>
      <c r="S2347" t="str">
        <f t="shared" si="220"/>
        <v>technology</v>
      </c>
      <c r="T2347" t="str">
        <f t="shared" si="221"/>
        <v>web</v>
      </c>
    </row>
    <row r="2348" spans="1:20" ht="45" x14ac:dyDescent="0.25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s="12">
        <f t="shared" si="216"/>
        <v>42615.79896990741</v>
      </c>
      <c r="L2348" s="12">
        <f t="shared" si="217"/>
        <v>42660.79896990741</v>
      </c>
      <c r="M2348" t="b">
        <v>0</v>
      </c>
      <c r="N2348">
        <v>3</v>
      </c>
      <c r="O2348" t="b">
        <v>0</v>
      </c>
      <c r="P2348" t="s">
        <v>8272</v>
      </c>
      <c r="Q2348" s="5">
        <f t="shared" si="218"/>
        <v>6.4999999999999997E-4</v>
      </c>
      <c r="R2348" s="6">
        <f t="shared" si="219"/>
        <v>13</v>
      </c>
      <c r="S2348" t="str">
        <f t="shared" si="220"/>
        <v>technology</v>
      </c>
      <c r="T2348" t="str">
        <f t="shared" si="221"/>
        <v>web</v>
      </c>
    </row>
    <row r="2349" spans="1:20" ht="45" x14ac:dyDescent="0.25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s="12">
        <f t="shared" si="216"/>
        <v>42577.607361111113</v>
      </c>
      <c r="L2349" s="12">
        <f t="shared" si="217"/>
        <v>42607.607361111113</v>
      </c>
      <c r="M2349" t="b">
        <v>0</v>
      </c>
      <c r="N2349">
        <v>1</v>
      </c>
      <c r="O2349" t="b">
        <v>0</v>
      </c>
      <c r="P2349" t="s">
        <v>8272</v>
      </c>
      <c r="Q2349" s="5">
        <f t="shared" si="218"/>
        <v>1.4999999999999999E-2</v>
      </c>
      <c r="R2349" s="6">
        <f t="shared" si="219"/>
        <v>15</v>
      </c>
      <c r="S2349" t="str">
        <f t="shared" si="220"/>
        <v>technology</v>
      </c>
      <c r="T2349" t="str">
        <f t="shared" si="221"/>
        <v>web</v>
      </c>
    </row>
    <row r="2350" spans="1:20" ht="60" x14ac:dyDescent="0.25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s="12">
        <f t="shared" si="216"/>
        <v>42360.932152777779</v>
      </c>
      <c r="L2350" s="12">
        <f t="shared" si="217"/>
        <v>42420.932152777779</v>
      </c>
      <c r="M2350" t="b">
        <v>0</v>
      </c>
      <c r="N2350">
        <v>5</v>
      </c>
      <c r="O2350" t="b">
        <v>0</v>
      </c>
      <c r="P2350" t="s">
        <v>8272</v>
      </c>
      <c r="Q2350" s="5">
        <f t="shared" si="218"/>
        <v>3.8571428571428572E-3</v>
      </c>
      <c r="R2350" s="6">
        <f t="shared" si="219"/>
        <v>54</v>
      </c>
      <c r="S2350" t="str">
        <f t="shared" si="220"/>
        <v>technology</v>
      </c>
      <c r="T2350" t="str">
        <f t="shared" si="221"/>
        <v>web</v>
      </c>
    </row>
    <row r="2351" spans="1:20" ht="45" x14ac:dyDescent="0.25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s="12">
        <f t="shared" si="216"/>
        <v>42198.775787037041</v>
      </c>
      <c r="L2351" s="12">
        <f t="shared" si="217"/>
        <v>42227.775787037041</v>
      </c>
      <c r="M2351" t="b">
        <v>0</v>
      </c>
      <c r="N2351">
        <v>0</v>
      </c>
      <c r="O2351" t="b">
        <v>0</v>
      </c>
      <c r="P2351" t="s">
        <v>8272</v>
      </c>
      <c r="Q2351" s="5">
        <f t="shared" si="218"/>
        <v>0</v>
      </c>
      <c r="R2351" s="6" t="e">
        <f t="shared" si="219"/>
        <v>#DIV/0!</v>
      </c>
      <c r="S2351" t="str">
        <f t="shared" si="220"/>
        <v>technology</v>
      </c>
      <c r="T2351" t="str">
        <f t="shared" si="221"/>
        <v>web</v>
      </c>
    </row>
    <row r="2352" spans="1:20" ht="45" x14ac:dyDescent="0.25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s="12">
        <f t="shared" si="216"/>
        <v>42708.842245370368</v>
      </c>
      <c r="L2352" s="12">
        <f t="shared" si="217"/>
        <v>42738.842245370368</v>
      </c>
      <c r="M2352" t="b">
        <v>0</v>
      </c>
      <c r="N2352">
        <v>0</v>
      </c>
      <c r="O2352" t="b">
        <v>0</v>
      </c>
      <c r="P2352" t="s">
        <v>8272</v>
      </c>
      <c r="Q2352" s="5">
        <f t="shared" si="218"/>
        <v>0</v>
      </c>
      <c r="R2352" s="6" t="e">
        <f t="shared" si="219"/>
        <v>#DIV/0!</v>
      </c>
      <c r="S2352" t="str">
        <f t="shared" si="220"/>
        <v>technology</v>
      </c>
      <c r="T2352" t="str">
        <f t="shared" si="221"/>
        <v>web</v>
      </c>
    </row>
    <row r="2353" spans="1:20" ht="30" x14ac:dyDescent="0.25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s="12">
        <f t="shared" si="216"/>
        <v>42094.101145833338</v>
      </c>
      <c r="L2353" s="12">
        <f t="shared" si="217"/>
        <v>42124.101145833338</v>
      </c>
      <c r="M2353" t="b">
        <v>0</v>
      </c>
      <c r="N2353">
        <v>7</v>
      </c>
      <c r="O2353" t="b">
        <v>0</v>
      </c>
      <c r="P2353" t="s">
        <v>8272</v>
      </c>
      <c r="Q2353" s="5">
        <f t="shared" si="218"/>
        <v>5.7142857142857143E-3</v>
      </c>
      <c r="R2353" s="6">
        <f t="shared" si="219"/>
        <v>15.428571428571429</v>
      </c>
      <c r="S2353" t="str">
        <f t="shared" si="220"/>
        <v>technology</v>
      </c>
      <c r="T2353" t="str">
        <f t="shared" si="221"/>
        <v>web</v>
      </c>
    </row>
    <row r="2354" spans="1:20" ht="45" x14ac:dyDescent="0.25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s="12">
        <f t="shared" si="216"/>
        <v>42101.633703703701</v>
      </c>
      <c r="L2354" s="12">
        <f t="shared" si="217"/>
        <v>42161.633703703701</v>
      </c>
      <c r="M2354" t="b">
        <v>0</v>
      </c>
      <c r="N2354">
        <v>0</v>
      </c>
      <c r="O2354" t="b">
        <v>0</v>
      </c>
      <c r="P2354" t="s">
        <v>8272</v>
      </c>
      <c r="Q2354" s="5">
        <f t="shared" si="218"/>
        <v>0</v>
      </c>
      <c r="R2354" s="6" t="e">
        <f t="shared" si="219"/>
        <v>#DIV/0!</v>
      </c>
      <c r="S2354" t="str">
        <f t="shared" si="220"/>
        <v>technology</v>
      </c>
      <c r="T2354" t="str">
        <f t="shared" si="221"/>
        <v>web</v>
      </c>
    </row>
    <row r="2355" spans="1:20" ht="60" x14ac:dyDescent="0.25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s="12">
        <f t="shared" si="216"/>
        <v>42103.676180555558</v>
      </c>
      <c r="L2355" s="12">
        <f t="shared" si="217"/>
        <v>42115.676180555558</v>
      </c>
      <c r="M2355" t="b">
        <v>0</v>
      </c>
      <c r="N2355">
        <v>0</v>
      </c>
      <c r="O2355" t="b">
        <v>0</v>
      </c>
      <c r="P2355" t="s">
        <v>8272</v>
      </c>
      <c r="Q2355" s="5">
        <f t="shared" si="218"/>
        <v>0</v>
      </c>
      <c r="R2355" s="6" t="e">
        <f t="shared" si="219"/>
        <v>#DIV/0!</v>
      </c>
      <c r="S2355" t="str">
        <f t="shared" si="220"/>
        <v>technology</v>
      </c>
      <c r="T2355" t="str">
        <f t="shared" si="221"/>
        <v>web</v>
      </c>
    </row>
    <row r="2356" spans="1:20" ht="45" x14ac:dyDescent="0.25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s="12">
        <f t="shared" si="216"/>
        <v>41954.722916666666</v>
      </c>
      <c r="L2356" s="12">
        <f t="shared" si="217"/>
        <v>42014.722916666666</v>
      </c>
      <c r="M2356" t="b">
        <v>0</v>
      </c>
      <c r="N2356">
        <v>1</v>
      </c>
      <c r="O2356" t="b">
        <v>0</v>
      </c>
      <c r="P2356" t="s">
        <v>8272</v>
      </c>
      <c r="Q2356" s="5">
        <f t="shared" si="218"/>
        <v>7.1428571428571429E-4</v>
      </c>
      <c r="R2356" s="6">
        <f t="shared" si="219"/>
        <v>25</v>
      </c>
      <c r="S2356" t="str">
        <f t="shared" si="220"/>
        <v>technology</v>
      </c>
      <c r="T2356" t="str">
        <f t="shared" si="221"/>
        <v>web</v>
      </c>
    </row>
    <row r="2357" spans="1:20" ht="45" x14ac:dyDescent="0.25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s="12">
        <f t="shared" si="216"/>
        <v>42096.918240740735</v>
      </c>
      <c r="L2357" s="12">
        <f t="shared" si="217"/>
        <v>42126.918240740735</v>
      </c>
      <c r="M2357" t="b">
        <v>0</v>
      </c>
      <c r="N2357">
        <v>2</v>
      </c>
      <c r="O2357" t="b">
        <v>0</v>
      </c>
      <c r="P2357" t="s">
        <v>8272</v>
      </c>
      <c r="Q2357" s="5">
        <f t="shared" si="218"/>
        <v>6.875E-3</v>
      </c>
      <c r="R2357" s="6">
        <f t="shared" si="219"/>
        <v>27.5</v>
      </c>
      <c r="S2357" t="str">
        <f t="shared" si="220"/>
        <v>technology</v>
      </c>
      <c r="T2357" t="str">
        <f t="shared" si="221"/>
        <v>web</v>
      </c>
    </row>
    <row r="2358" spans="1:20" ht="30" x14ac:dyDescent="0.25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s="12">
        <f t="shared" si="216"/>
        <v>42130.78361111111</v>
      </c>
      <c r="L2358" s="12">
        <f t="shared" si="217"/>
        <v>42160.78361111111</v>
      </c>
      <c r="M2358" t="b">
        <v>0</v>
      </c>
      <c r="N2358">
        <v>0</v>
      </c>
      <c r="O2358" t="b">
        <v>0</v>
      </c>
      <c r="P2358" t="s">
        <v>8272</v>
      </c>
      <c r="Q2358" s="5">
        <f t="shared" si="218"/>
        <v>0</v>
      </c>
      <c r="R2358" s="6" t="e">
        <f t="shared" si="219"/>
        <v>#DIV/0!</v>
      </c>
      <c r="S2358" t="str">
        <f t="shared" si="220"/>
        <v>technology</v>
      </c>
      <c r="T2358" t="str">
        <f t="shared" si="221"/>
        <v>web</v>
      </c>
    </row>
    <row r="2359" spans="1:20" ht="45" x14ac:dyDescent="0.25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s="12">
        <f t="shared" si="216"/>
        <v>42264.620115740734</v>
      </c>
      <c r="L2359" s="12">
        <f t="shared" si="217"/>
        <v>42294.620115740734</v>
      </c>
      <c r="M2359" t="b">
        <v>0</v>
      </c>
      <c r="N2359">
        <v>0</v>
      </c>
      <c r="O2359" t="b">
        <v>0</v>
      </c>
      <c r="P2359" t="s">
        <v>8272</v>
      </c>
      <c r="Q2359" s="5">
        <f t="shared" si="218"/>
        <v>0</v>
      </c>
      <c r="R2359" s="6" t="e">
        <f t="shared" si="219"/>
        <v>#DIV/0!</v>
      </c>
      <c r="S2359" t="str">
        <f t="shared" si="220"/>
        <v>technology</v>
      </c>
      <c r="T2359" t="str">
        <f t="shared" si="221"/>
        <v>web</v>
      </c>
    </row>
    <row r="2360" spans="1:20" ht="45" x14ac:dyDescent="0.25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s="12">
        <f t="shared" si="216"/>
        <v>41978.930972222224</v>
      </c>
      <c r="L2360" s="12">
        <f t="shared" si="217"/>
        <v>42035.027083333334</v>
      </c>
      <c r="M2360" t="b">
        <v>0</v>
      </c>
      <c r="N2360">
        <v>0</v>
      </c>
      <c r="O2360" t="b">
        <v>0</v>
      </c>
      <c r="P2360" t="s">
        <v>8272</v>
      </c>
      <c r="Q2360" s="5">
        <f t="shared" si="218"/>
        <v>0</v>
      </c>
      <c r="R2360" s="6" t="e">
        <f t="shared" si="219"/>
        <v>#DIV/0!</v>
      </c>
      <c r="S2360" t="str">
        <f t="shared" si="220"/>
        <v>technology</v>
      </c>
      <c r="T2360" t="str">
        <f t="shared" si="221"/>
        <v>web</v>
      </c>
    </row>
    <row r="2361" spans="1:20" ht="45" x14ac:dyDescent="0.25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s="12">
        <f t="shared" si="216"/>
        <v>42159.649583333332</v>
      </c>
      <c r="L2361" s="12">
        <f t="shared" si="217"/>
        <v>42219.649583333332</v>
      </c>
      <c r="M2361" t="b">
        <v>0</v>
      </c>
      <c r="N2361">
        <v>3</v>
      </c>
      <c r="O2361" t="b">
        <v>0</v>
      </c>
      <c r="P2361" t="s">
        <v>8272</v>
      </c>
      <c r="Q2361" s="5">
        <f t="shared" si="218"/>
        <v>0.14680000000000001</v>
      </c>
      <c r="R2361" s="6">
        <f t="shared" si="219"/>
        <v>367</v>
      </c>
      <c r="S2361" t="str">
        <f t="shared" si="220"/>
        <v>technology</v>
      </c>
      <c r="T2361" t="str">
        <f t="shared" si="221"/>
        <v>web</v>
      </c>
    </row>
    <row r="2362" spans="1:20" ht="45" x14ac:dyDescent="0.25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s="12">
        <f t="shared" si="216"/>
        <v>42377.70694444445</v>
      </c>
      <c r="L2362" s="12">
        <f t="shared" si="217"/>
        <v>42407.70694444445</v>
      </c>
      <c r="M2362" t="b">
        <v>0</v>
      </c>
      <c r="N2362">
        <v>1</v>
      </c>
      <c r="O2362" t="b">
        <v>0</v>
      </c>
      <c r="P2362" t="s">
        <v>8272</v>
      </c>
      <c r="Q2362" s="5">
        <f t="shared" si="218"/>
        <v>4.0000000000000002E-4</v>
      </c>
      <c r="R2362" s="6">
        <f t="shared" si="219"/>
        <v>2</v>
      </c>
      <c r="S2362" t="str">
        <f t="shared" si="220"/>
        <v>technology</v>
      </c>
      <c r="T2362" t="str">
        <f t="shared" si="221"/>
        <v>web</v>
      </c>
    </row>
    <row r="2363" spans="1:20" ht="60" x14ac:dyDescent="0.25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s="12">
        <f t="shared" si="216"/>
        <v>42466.858888888892</v>
      </c>
      <c r="L2363" s="12">
        <f t="shared" si="217"/>
        <v>42490.916666666672</v>
      </c>
      <c r="M2363" t="b">
        <v>0</v>
      </c>
      <c r="N2363">
        <v>0</v>
      </c>
      <c r="O2363" t="b">
        <v>0</v>
      </c>
      <c r="P2363" t="s">
        <v>8272</v>
      </c>
      <c r="Q2363" s="5">
        <f t="shared" si="218"/>
        <v>0</v>
      </c>
      <c r="R2363" s="6" t="e">
        <f t="shared" si="219"/>
        <v>#DIV/0!</v>
      </c>
      <c r="S2363" t="str">
        <f t="shared" si="220"/>
        <v>technology</v>
      </c>
      <c r="T2363" t="str">
        <f t="shared" si="221"/>
        <v>web</v>
      </c>
    </row>
    <row r="2364" spans="1:20" ht="45" x14ac:dyDescent="0.25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s="12">
        <f t="shared" si="216"/>
        <v>41954.688310185185</v>
      </c>
      <c r="L2364" s="12">
        <f t="shared" si="217"/>
        <v>41984.688310185185</v>
      </c>
      <c r="M2364" t="b">
        <v>0</v>
      </c>
      <c r="N2364">
        <v>2</v>
      </c>
      <c r="O2364" t="b">
        <v>0</v>
      </c>
      <c r="P2364" t="s">
        <v>8272</v>
      </c>
      <c r="Q2364" s="5">
        <f t="shared" si="218"/>
        <v>0.2857142857142857</v>
      </c>
      <c r="R2364" s="6">
        <f t="shared" si="219"/>
        <v>60</v>
      </c>
      <c r="S2364" t="str">
        <f t="shared" si="220"/>
        <v>technology</v>
      </c>
      <c r="T2364" t="str">
        <f t="shared" si="221"/>
        <v>web</v>
      </c>
    </row>
    <row r="2365" spans="1:20" ht="60" x14ac:dyDescent="0.25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s="12">
        <f t="shared" si="216"/>
        <v>42322.011574074073</v>
      </c>
      <c r="L2365" s="12">
        <f t="shared" si="217"/>
        <v>42367.011574074073</v>
      </c>
      <c r="M2365" t="b">
        <v>0</v>
      </c>
      <c r="N2365">
        <v>0</v>
      </c>
      <c r="O2365" t="b">
        <v>0</v>
      </c>
      <c r="P2365" t="s">
        <v>8272</v>
      </c>
      <c r="Q2365" s="5">
        <f t="shared" si="218"/>
        <v>0</v>
      </c>
      <c r="R2365" s="6" t="e">
        <f t="shared" si="219"/>
        <v>#DIV/0!</v>
      </c>
      <c r="S2365" t="str">
        <f t="shared" si="220"/>
        <v>technology</v>
      </c>
      <c r="T2365" t="str">
        <f t="shared" si="221"/>
        <v>web</v>
      </c>
    </row>
    <row r="2366" spans="1:20" ht="45" x14ac:dyDescent="0.25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s="12">
        <f t="shared" si="216"/>
        <v>42248.934675925921</v>
      </c>
      <c r="L2366" s="12">
        <f t="shared" si="217"/>
        <v>42303.934675925921</v>
      </c>
      <c r="M2366" t="b">
        <v>0</v>
      </c>
      <c r="N2366">
        <v>0</v>
      </c>
      <c r="O2366" t="b">
        <v>0</v>
      </c>
      <c r="P2366" t="s">
        <v>8272</v>
      </c>
      <c r="Q2366" s="5">
        <f t="shared" si="218"/>
        <v>0</v>
      </c>
      <c r="R2366" s="6" t="e">
        <f t="shared" si="219"/>
        <v>#DIV/0!</v>
      </c>
      <c r="S2366" t="str">
        <f t="shared" si="220"/>
        <v>technology</v>
      </c>
      <c r="T2366" t="str">
        <f t="shared" si="221"/>
        <v>web</v>
      </c>
    </row>
    <row r="2367" spans="1:20" ht="60" x14ac:dyDescent="0.25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s="12">
        <f t="shared" si="216"/>
        <v>42346.736400462964</v>
      </c>
      <c r="L2367" s="12">
        <f t="shared" si="217"/>
        <v>42386.958333333328</v>
      </c>
      <c r="M2367" t="b">
        <v>0</v>
      </c>
      <c r="N2367">
        <v>0</v>
      </c>
      <c r="O2367" t="b">
        <v>0</v>
      </c>
      <c r="P2367" t="s">
        <v>8272</v>
      </c>
      <c r="Q2367" s="5">
        <f t="shared" si="218"/>
        <v>0</v>
      </c>
      <c r="R2367" s="6" t="e">
        <f t="shared" si="219"/>
        <v>#DIV/0!</v>
      </c>
      <c r="S2367" t="str">
        <f t="shared" si="220"/>
        <v>technology</v>
      </c>
      <c r="T2367" t="str">
        <f t="shared" si="221"/>
        <v>web</v>
      </c>
    </row>
    <row r="2368" spans="1:20" ht="45" x14ac:dyDescent="0.25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s="12">
        <f t="shared" si="216"/>
        <v>42268.531631944439</v>
      </c>
      <c r="L2368" s="12">
        <f t="shared" si="217"/>
        <v>42298.531631944439</v>
      </c>
      <c r="M2368" t="b">
        <v>0</v>
      </c>
      <c r="N2368">
        <v>27</v>
      </c>
      <c r="O2368" t="b">
        <v>0</v>
      </c>
      <c r="P2368" t="s">
        <v>8272</v>
      </c>
      <c r="Q2368" s="5">
        <f t="shared" si="218"/>
        <v>0.1052</v>
      </c>
      <c r="R2368" s="6">
        <f t="shared" si="219"/>
        <v>97.407407407407405</v>
      </c>
      <c r="S2368" t="str">
        <f t="shared" si="220"/>
        <v>technology</v>
      </c>
      <c r="T2368" t="str">
        <f t="shared" si="221"/>
        <v>web</v>
      </c>
    </row>
    <row r="2369" spans="1:20" ht="60" x14ac:dyDescent="0.25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s="12">
        <f t="shared" si="216"/>
        <v>42425.970092592594</v>
      </c>
      <c r="L2369" s="12">
        <f t="shared" si="217"/>
        <v>42485.928425925929</v>
      </c>
      <c r="M2369" t="b">
        <v>0</v>
      </c>
      <c r="N2369">
        <v>14</v>
      </c>
      <c r="O2369" t="b">
        <v>0</v>
      </c>
      <c r="P2369" t="s">
        <v>8272</v>
      </c>
      <c r="Q2369" s="5">
        <f t="shared" si="218"/>
        <v>1.34E-2</v>
      </c>
      <c r="R2369" s="6">
        <f t="shared" si="219"/>
        <v>47.857142857142854</v>
      </c>
      <c r="S2369" t="str">
        <f t="shared" si="220"/>
        <v>technology</v>
      </c>
      <c r="T2369" t="str">
        <f t="shared" si="221"/>
        <v>web</v>
      </c>
    </row>
    <row r="2370" spans="1:20" ht="60" x14ac:dyDescent="0.25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s="12">
        <f t="shared" ref="K2370:K2433" si="222">(((J2370/60)/60)/24)+DATE(1970,1,1)</f>
        <v>42063.721817129626</v>
      </c>
      <c r="L2370" s="12">
        <f t="shared" ref="L2370:L2433" si="223">(((I2370/60)/60)/24)+DATE(1970,1,1)</f>
        <v>42108.680150462969</v>
      </c>
      <c r="M2370" t="b">
        <v>0</v>
      </c>
      <c r="N2370">
        <v>2</v>
      </c>
      <c r="O2370" t="b">
        <v>0</v>
      </c>
      <c r="P2370" t="s">
        <v>8272</v>
      </c>
      <c r="Q2370" s="5">
        <f t="shared" ref="Q2370:Q2433" si="224">E2370/D2370</f>
        <v>2.5000000000000001E-3</v>
      </c>
      <c r="R2370" s="6">
        <f t="shared" ref="R2370:R2433" si="225">E2370/N2370</f>
        <v>50</v>
      </c>
      <c r="S2370" t="str">
        <f t="shared" ref="S2370:S2433" si="226">LEFT(P2370,FIND("/",P2370,1)-1)</f>
        <v>technology</v>
      </c>
      <c r="T2370" t="str">
        <f t="shared" ref="T2370:T2433" si="227">MID(P2370,FIND("/",P2370,1)+1,LEN(P2369))</f>
        <v>web</v>
      </c>
    </row>
    <row r="2371" spans="1:20" ht="60" x14ac:dyDescent="0.25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s="12">
        <f t="shared" si="222"/>
        <v>42380.812627314815</v>
      </c>
      <c r="L2371" s="12">
        <f t="shared" si="223"/>
        <v>42410.812627314815</v>
      </c>
      <c r="M2371" t="b">
        <v>0</v>
      </c>
      <c r="N2371">
        <v>0</v>
      </c>
      <c r="O2371" t="b">
        <v>0</v>
      </c>
      <c r="P2371" t="s">
        <v>8272</v>
      </c>
      <c r="Q2371" s="5">
        <f t="shared" si="224"/>
        <v>0</v>
      </c>
      <c r="R2371" s="6" t="e">
        <f t="shared" si="225"/>
        <v>#DIV/0!</v>
      </c>
      <c r="S2371" t="str">
        <f t="shared" si="226"/>
        <v>technology</v>
      </c>
      <c r="T2371" t="str">
        <f t="shared" si="227"/>
        <v>web</v>
      </c>
    </row>
    <row r="2372" spans="1:20" ht="60" x14ac:dyDescent="0.25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s="12">
        <f t="shared" si="222"/>
        <v>41961.18913194444</v>
      </c>
      <c r="L2372" s="12">
        <f t="shared" si="223"/>
        <v>41991.18913194444</v>
      </c>
      <c r="M2372" t="b">
        <v>0</v>
      </c>
      <c r="N2372">
        <v>4</v>
      </c>
      <c r="O2372" t="b">
        <v>0</v>
      </c>
      <c r="P2372" t="s">
        <v>8272</v>
      </c>
      <c r="Q2372" s="5">
        <f t="shared" si="224"/>
        <v>3.2799999999999999E-3</v>
      </c>
      <c r="R2372" s="6">
        <f t="shared" si="225"/>
        <v>20.5</v>
      </c>
      <c r="S2372" t="str">
        <f t="shared" si="226"/>
        <v>technology</v>
      </c>
      <c r="T2372" t="str">
        <f t="shared" si="227"/>
        <v>web</v>
      </c>
    </row>
    <row r="2373" spans="1:20" ht="60" x14ac:dyDescent="0.25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s="12">
        <f t="shared" si="222"/>
        <v>42150.777731481481</v>
      </c>
      <c r="L2373" s="12">
        <f t="shared" si="223"/>
        <v>42180.777731481481</v>
      </c>
      <c r="M2373" t="b">
        <v>0</v>
      </c>
      <c r="N2373">
        <v>0</v>
      </c>
      <c r="O2373" t="b">
        <v>0</v>
      </c>
      <c r="P2373" t="s">
        <v>8272</v>
      </c>
      <c r="Q2373" s="5">
        <f t="shared" si="224"/>
        <v>0</v>
      </c>
      <c r="R2373" s="6" t="e">
        <f t="shared" si="225"/>
        <v>#DIV/0!</v>
      </c>
      <c r="S2373" t="str">
        <f t="shared" si="226"/>
        <v>technology</v>
      </c>
      <c r="T2373" t="str">
        <f t="shared" si="227"/>
        <v>web</v>
      </c>
    </row>
    <row r="2374" spans="1:20" ht="60" x14ac:dyDescent="0.25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s="12">
        <f t="shared" si="222"/>
        <v>42088.069108796291</v>
      </c>
      <c r="L2374" s="12">
        <f t="shared" si="223"/>
        <v>42118.069108796291</v>
      </c>
      <c r="M2374" t="b">
        <v>0</v>
      </c>
      <c r="N2374">
        <v>6</v>
      </c>
      <c r="O2374" t="b">
        <v>0</v>
      </c>
      <c r="P2374" t="s">
        <v>8272</v>
      </c>
      <c r="Q2374" s="5">
        <f t="shared" si="224"/>
        <v>3.272727272727273E-2</v>
      </c>
      <c r="R2374" s="6">
        <f t="shared" si="225"/>
        <v>30</v>
      </c>
      <c r="S2374" t="str">
        <f t="shared" si="226"/>
        <v>technology</v>
      </c>
      <c r="T2374" t="str">
        <f t="shared" si="227"/>
        <v>web</v>
      </c>
    </row>
    <row r="2375" spans="1:20" ht="30" x14ac:dyDescent="0.25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s="12">
        <f t="shared" si="222"/>
        <v>42215.662314814821</v>
      </c>
      <c r="L2375" s="12">
        <f t="shared" si="223"/>
        <v>42245.662314814821</v>
      </c>
      <c r="M2375" t="b">
        <v>0</v>
      </c>
      <c r="N2375">
        <v>1</v>
      </c>
      <c r="O2375" t="b">
        <v>0</v>
      </c>
      <c r="P2375" t="s">
        <v>8272</v>
      </c>
      <c r="Q2375" s="5">
        <f t="shared" si="224"/>
        <v>5.8823529411764708E-5</v>
      </c>
      <c r="R2375" s="6">
        <f t="shared" si="225"/>
        <v>50</v>
      </c>
      <c r="S2375" t="str">
        <f t="shared" si="226"/>
        <v>technology</v>
      </c>
      <c r="T2375" t="str">
        <f t="shared" si="227"/>
        <v>web</v>
      </c>
    </row>
    <row r="2376" spans="1:20" ht="60" x14ac:dyDescent="0.25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s="12">
        <f t="shared" si="222"/>
        <v>42017.843287037031</v>
      </c>
      <c r="L2376" s="12">
        <f t="shared" si="223"/>
        <v>42047.843287037031</v>
      </c>
      <c r="M2376" t="b">
        <v>0</v>
      </c>
      <c r="N2376">
        <v>1</v>
      </c>
      <c r="O2376" t="b">
        <v>0</v>
      </c>
      <c r="P2376" t="s">
        <v>8272</v>
      </c>
      <c r="Q2376" s="5">
        <f t="shared" si="224"/>
        <v>4.5454545454545455E-4</v>
      </c>
      <c r="R2376" s="6">
        <f t="shared" si="225"/>
        <v>10</v>
      </c>
      <c r="S2376" t="str">
        <f t="shared" si="226"/>
        <v>technology</v>
      </c>
      <c r="T2376" t="str">
        <f t="shared" si="227"/>
        <v>web</v>
      </c>
    </row>
    <row r="2377" spans="1:20" ht="60" x14ac:dyDescent="0.25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s="12">
        <f t="shared" si="222"/>
        <v>42592.836076388892</v>
      </c>
      <c r="L2377" s="12">
        <f t="shared" si="223"/>
        <v>42622.836076388892</v>
      </c>
      <c r="M2377" t="b">
        <v>0</v>
      </c>
      <c r="N2377">
        <v>0</v>
      </c>
      <c r="O2377" t="b">
        <v>0</v>
      </c>
      <c r="P2377" t="s">
        <v>8272</v>
      </c>
      <c r="Q2377" s="5">
        <f t="shared" si="224"/>
        <v>0</v>
      </c>
      <c r="R2377" s="6" t="e">
        <f t="shared" si="225"/>
        <v>#DIV/0!</v>
      </c>
      <c r="S2377" t="str">
        <f t="shared" si="226"/>
        <v>technology</v>
      </c>
      <c r="T2377" t="str">
        <f t="shared" si="227"/>
        <v>web</v>
      </c>
    </row>
    <row r="2378" spans="1:20" ht="45" x14ac:dyDescent="0.25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s="12">
        <f t="shared" si="222"/>
        <v>42318.925532407404</v>
      </c>
      <c r="L2378" s="12">
        <f t="shared" si="223"/>
        <v>42348.925532407404</v>
      </c>
      <c r="M2378" t="b">
        <v>0</v>
      </c>
      <c r="N2378">
        <v>4</v>
      </c>
      <c r="O2378" t="b">
        <v>0</v>
      </c>
      <c r="P2378" t="s">
        <v>8272</v>
      </c>
      <c r="Q2378" s="5">
        <f t="shared" si="224"/>
        <v>0.10877666666666666</v>
      </c>
      <c r="R2378" s="6">
        <f t="shared" si="225"/>
        <v>81.582499999999996</v>
      </c>
      <c r="S2378" t="str">
        <f t="shared" si="226"/>
        <v>technology</v>
      </c>
      <c r="T2378" t="str">
        <f t="shared" si="227"/>
        <v>web</v>
      </c>
    </row>
    <row r="2379" spans="1:20" ht="45" x14ac:dyDescent="0.25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s="12">
        <f t="shared" si="222"/>
        <v>42669.870173611111</v>
      </c>
      <c r="L2379" s="12">
        <f t="shared" si="223"/>
        <v>42699.911840277782</v>
      </c>
      <c r="M2379" t="b">
        <v>0</v>
      </c>
      <c r="N2379">
        <v>0</v>
      </c>
      <c r="O2379" t="b">
        <v>0</v>
      </c>
      <c r="P2379" t="s">
        <v>8272</v>
      </c>
      <c r="Q2379" s="5">
        <f t="shared" si="224"/>
        <v>0</v>
      </c>
      <c r="R2379" s="6" t="e">
        <f t="shared" si="225"/>
        <v>#DIV/0!</v>
      </c>
      <c r="S2379" t="str">
        <f t="shared" si="226"/>
        <v>technology</v>
      </c>
      <c r="T2379" t="str">
        <f t="shared" si="227"/>
        <v>web</v>
      </c>
    </row>
    <row r="2380" spans="1:20" ht="45" x14ac:dyDescent="0.25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s="12">
        <f t="shared" si="222"/>
        <v>42213.013078703705</v>
      </c>
      <c r="L2380" s="12">
        <f t="shared" si="223"/>
        <v>42242.013078703705</v>
      </c>
      <c r="M2380" t="b">
        <v>0</v>
      </c>
      <c r="N2380">
        <v>0</v>
      </c>
      <c r="O2380" t="b">
        <v>0</v>
      </c>
      <c r="P2380" t="s">
        <v>8272</v>
      </c>
      <c r="Q2380" s="5">
        <f t="shared" si="224"/>
        <v>0</v>
      </c>
      <c r="R2380" s="6" t="e">
        <f t="shared" si="225"/>
        <v>#DIV/0!</v>
      </c>
      <c r="S2380" t="str">
        <f t="shared" si="226"/>
        <v>technology</v>
      </c>
      <c r="T2380" t="str">
        <f t="shared" si="227"/>
        <v>web</v>
      </c>
    </row>
    <row r="2381" spans="1:20" ht="45" x14ac:dyDescent="0.25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s="12">
        <f t="shared" si="222"/>
        <v>42237.016388888893</v>
      </c>
      <c r="L2381" s="12">
        <f t="shared" si="223"/>
        <v>42282.016388888893</v>
      </c>
      <c r="M2381" t="b">
        <v>0</v>
      </c>
      <c r="N2381">
        <v>0</v>
      </c>
      <c r="O2381" t="b">
        <v>0</v>
      </c>
      <c r="P2381" t="s">
        <v>8272</v>
      </c>
      <c r="Q2381" s="5">
        <f t="shared" si="224"/>
        <v>0</v>
      </c>
      <c r="R2381" s="6" t="e">
        <f t="shared" si="225"/>
        <v>#DIV/0!</v>
      </c>
      <c r="S2381" t="str">
        <f t="shared" si="226"/>
        <v>technology</v>
      </c>
      <c r="T2381" t="str">
        <f t="shared" si="227"/>
        <v>web</v>
      </c>
    </row>
    <row r="2382" spans="1:20" ht="45" x14ac:dyDescent="0.25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s="12">
        <f t="shared" si="222"/>
        <v>42248.793310185181</v>
      </c>
      <c r="L2382" s="12">
        <f t="shared" si="223"/>
        <v>42278.793310185181</v>
      </c>
      <c r="M2382" t="b">
        <v>0</v>
      </c>
      <c r="N2382">
        <v>3</v>
      </c>
      <c r="O2382" t="b">
        <v>0</v>
      </c>
      <c r="P2382" t="s">
        <v>8272</v>
      </c>
      <c r="Q2382" s="5">
        <f t="shared" si="224"/>
        <v>3.6666666666666666E-3</v>
      </c>
      <c r="R2382" s="6">
        <f t="shared" si="225"/>
        <v>18.333333333333332</v>
      </c>
      <c r="S2382" t="str">
        <f t="shared" si="226"/>
        <v>technology</v>
      </c>
      <c r="T2382" t="str">
        <f t="shared" si="227"/>
        <v>web</v>
      </c>
    </row>
    <row r="2383" spans="1:20" ht="45" x14ac:dyDescent="0.25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s="12">
        <f t="shared" si="222"/>
        <v>42074.935740740737</v>
      </c>
      <c r="L2383" s="12">
        <f t="shared" si="223"/>
        <v>42104.935740740737</v>
      </c>
      <c r="M2383" t="b">
        <v>0</v>
      </c>
      <c r="N2383">
        <v>7</v>
      </c>
      <c r="O2383" t="b">
        <v>0</v>
      </c>
      <c r="P2383" t="s">
        <v>8272</v>
      </c>
      <c r="Q2383" s="5">
        <f t="shared" si="224"/>
        <v>1.8193398957730169E-2</v>
      </c>
      <c r="R2383" s="6">
        <f t="shared" si="225"/>
        <v>224.42857142857142</v>
      </c>
      <c r="S2383" t="str">
        <f t="shared" si="226"/>
        <v>technology</v>
      </c>
      <c r="T2383" t="str">
        <f t="shared" si="227"/>
        <v>web</v>
      </c>
    </row>
    <row r="2384" spans="1:20" ht="60" x14ac:dyDescent="0.25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s="12">
        <f t="shared" si="222"/>
        <v>42195.187534722223</v>
      </c>
      <c r="L2384" s="12">
        <f t="shared" si="223"/>
        <v>42220.187534722223</v>
      </c>
      <c r="M2384" t="b">
        <v>0</v>
      </c>
      <c r="N2384">
        <v>2</v>
      </c>
      <c r="O2384" t="b">
        <v>0</v>
      </c>
      <c r="P2384" t="s">
        <v>8272</v>
      </c>
      <c r="Q2384" s="5">
        <f t="shared" si="224"/>
        <v>2.5000000000000001E-2</v>
      </c>
      <c r="R2384" s="6">
        <f t="shared" si="225"/>
        <v>37.5</v>
      </c>
      <c r="S2384" t="str">
        <f t="shared" si="226"/>
        <v>technology</v>
      </c>
      <c r="T2384" t="str">
        <f t="shared" si="227"/>
        <v>web</v>
      </c>
    </row>
    <row r="2385" spans="1:20" ht="60" x14ac:dyDescent="0.25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s="12">
        <f t="shared" si="222"/>
        <v>42027.056793981479</v>
      </c>
      <c r="L2385" s="12">
        <f t="shared" si="223"/>
        <v>42057.056793981479</v>
      </c>
      <c r="M2385" t="b">
        <v>0</v>
      </c>
      <c r="N2385">
        <v>3</v>
      </c>
      <c r="O2385" t="b">
        <v>0</v>
      </c>
      <c r="P2385" t="s">
        <v>8272</v>
      </c>
      <c r="Q2385" s="5">
        <f t="shared" si="224"/>
        <v>4.3499999999999997E-2</v>
      </c>
      <c r="R2385" s="6">
        <f t="shared" si="225"/>
        <v>145</v>
      </c>
      <c r="S2385" t="str">
        <f t="shared" si="226"/>
        <v>technology</v>
      </c>
      <c r="T2385" t="str">
        <f t="shared" si="227"/>
        <v>web</v>
      </c>
    </row>
    <row r="2386" spans="1:20" ht="60" x14ac:dyDescent="0.25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s="12">
        <f t="shared" si="222"/>
        <v>41927.067627314813</v>
      </c>
      <c r="L2386" s="12">
        <f t="shared" si="223"/>
        <v>41957.109293981484</v>
      </c>
      <c r="M2386" t="b">
        <v>0</v>
      </c>
      <c r="N2386">
        <v>8</v>
      </c>
      <c r="O2386" t="b">
        <v>0</v>
      </c>
      <c r="P2386" t="s">
        <v>8272</v>
      </c>
      <c r="Q2386" s="5">
        <f t="shared" si="224"/>
        <v>8.0000000000000002E-3</v>
      </c>
      <c r="R2386" s="6">
        <f t="shared" si="225"/>
        <v>1</v>
      </c>
      <c r="S2386" t="str">
        <f t="shared" si="226"/>
        <v>technology</v>
      </c>
      <c r="T2386" t="str">
        <f t="shared" si="227"/>
        <v>web</v>
      </c>
    </row>
    <row r="2387" spans="1:20" ht="60" x14ac:dyDescent="0.25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s="12">
        <f t="shared" si="222"/>
        <v>42191.70175925926</v>
      </c>
      <c r="L2387" s="12">
        <f t="shared" si="223"/>
        <v>42221.70175925926</v>
      </c>
      <c r="M2387" t="b">
        <v>0</v>
      </c>
      <c r="N2387">
        <v>7</v>
      </c>
      <c r="O2387" t="b">
        <v>0</v>
      </c>
      <c r="P2387" t="s">
        <v>8272</v>
      </c>
      <c r="Q2387" s="5">
        <f t="shared" si="224"/>
        <v>1.2123076923076924E-2</v>
      </c>
      <c r="R2387" s="6">
        <f t="shared" si="225"/>
        <v>112.57142857142857</v>
      </c>
      <c r="S2387" t="str">
        <f t="shared" si="226"/>
        <v>technology</v>
      </c>
      <c r="T2387" t="str">
        <f t="shared" si="227"/>
        <v>web</v>
      </c>
    </row>
    <row r="2388" spans="1:20" ht="45" x14ac:dyDescent="0.25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s="12">
        <f t="shared" si="222"/>
        <v>41954.838240740741</v>
      </c>
      <c r="L2388" s="12">
        <f t="shared" si="223"/>
        <v>42014.838240740741</v>
      </c>
      <c r="M2388" t="b">
        <v>0</v>
      </c>
      <c r="N2388">
        <v>0</v>
      </c>
      <c r="O2388" t="b">
        <v>0</v>
      </c>
      <c r="P2388" t="s">
        <v>8272</v>
      </c>
      <c r="Q2388" s="5">
        <f t="shared" si="224"/>
        <v>0</v>
      </c>
      <c r="R2388" s="6" t="e">
        <f t="shared" si="225"/>
        <v>#DIV/0!</v>
      </c>
      <c r="S2388" t="str">
        <f t="shared" si="226"/>
        <v>technology</v>
      </c>
      <c r="T2388" t="str">
        <f t="shared" si="227"/>
        <v>web</v>
      </c>
    </row>
    <row r="2389" spans="1:20" ht="60" x14ac:dyDescent="0.25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s="12">
        <f t="shared" si="222"/>
        <v>42528.626620370371</v>
      </c>
      <c r="L2389" s="12">
        <f t="shared" si="223"/>
        <v>42573.626620370371</v>
      </c>
      <c r="M2389" t="b">
        <v>0</v>
      </c>
      <c r="N2389">
        <v>3</v>
      </c>
      <c r="O2389" t="b">
        <v>0</v>
      </c>
      <c r="P2389" t="s">
        <v>8272</v>
      </c>
      <c r="Q2389" s="5">
        <f t="shared" si="224"/>
        <v>6.8399999999999997E-3</v>
      </c>
      <c r="R2389" s="6">
        <f t="shared" si="225"/>
        <v>342</v>
      </c>
      <c r="S2389" t="str">
        <f t="shared" si="226"/>
        <v>technology</v>
      </c>
      <c r="T2389" t="str">
        <f t="shared" si="227"/>
        <v>web</v>
      </c>
    </row>
    <row r="2390" spans="1:20" ht="60" x14ac:dyDescent="0.25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s="12">
        <f t="shared" si="222"/>
        <v>41989.853692129633</v>
      </c>
      <c r="L2390" s="12">
        <f t="shared" si="223"/>
        <v>42019.811805555553</v>
      </c>
      <c r="M2390" t="b">
        <v>0</v>
      </c>
      <c r="N2390">
        <v>8</v>
      </c>
      <c r="O2390" t="b">
        <v>0</v>
      </c>
      <c r="P2390" t="s">
        <v>8272</v>
      </c>
      <c r="Q2390" s="5">
        <f t="shared" si="224"/>
        <v>1.2513513513513513E-2</v>
      </c>
      <c r="R2390" s="6">
        <f t="shared" si="225"/>
        <v>57.875</v>
      </c>
      <c r="S2390" t="str">
        <f t="shared" si="226"/>
        <v>technology</v>
      </c>
      <c r="T2390" t="str">
        <f t="shared" si="227"/>
        <v>web</v>
      </c>
    </row>
    <row r="2391" spans="1:20" ht="60" x14ac:dyDescent="0.25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s="12">
        <f t="shared" si="222"/>
        <v>42179.653379629628</v>
      </c>
      <c r="L2391" s="12">
        <f t="shared" si="223"/>
        <v>42210.915972222225</v>
      </c>
      <c r="M2391" t="b">
        <v>0</v>
      </c>
      <c r="N2391">
        <v>1</v>
      </c>
      <c r="O2391" t="b">
        <v>0</v>
      </c>
      <c r="P2391" t="s">
        <v>8272</v>
      </c>
      <c r="Q2391" s="5">
        <f t="shared" si="224"/>
        <v>1.8749999999999999E-3</v>
      </c>
      <c r="R2391" s="6">
        <f t="shared" si="225"/>
        <v>30</v>
      </c>
      <c r="S2391" t="str">
        <f t="shared" si="226"/>
        <v>technology</v>
      </c>
      <c r="T2391" t="str">
        <f t="shared" si="227"/>
        <v>web</v>
      </c>
    </row>
    <row r="2392" spans="1:20" ht="60" x14ac:dyDescent="0.25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s="12">
        <f t="shared" si="222"/>
        <v>41968.262314814812</v>
      </c>
      <c r="L2392" s="12">
        <f t="shared" si="223"/>
        <v>42008.262314814812</v>
      </c>
      <c r="M2392" t="b">
        <v>0</v>
      </c>
      <c r="N2392">
        <v>0</v>
      </c>
      <c r="O2392" t="b">
        <v>0</v>
      </c>
      <c r="P2392" t="s">
        <v>8272</v>
      </c>
      <c r="Q2392" s="5">
        <f t="shared" si="224"/>
        <v>0</v>
      </c>
      <c r="R2392" s="6" t="e">
        <f t="shared" si="225"/>
        <v>#DIV/0!</v>
      </c>
      <c r="S2392" t="str">
        <f t="shared" si="226"/>
        <v>technology</v>
      </c>
      <c r="T2392" t="str">
        <f t="shared" si="227"/>
        <v>web</v>
      </c>
    </row>
    <row r="2393" spans="1:20" ht="30" x14ac:dyDescent="0.25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s="12">
        <f t="shared" si="222"/>
        <v>42064.794490740736</v>
      </c>
      <c r="L2393" s="12">
        <f t="shared" si="223"/>
        <v>42094.752824074079</v>
      </c>
      <c r="M2393" t="b">
        <v>0</v>
      </c>
      <c r="N2393">
        <v>1</v>
      </c>
      <c r="O2393" t="b">
        <v>0</v>
      </c>
      <c r="P2393" t="s">
        <v>8272</v>
      </c>
      <c r="Q2393" s="5">
        <f t="shared" si="224"/>
        <v>1.25E-3</v>
      </c>
      <c r="R2393" s="6">
        <f t="shared" si="225"/>
        <v>25</v>
      </c>
      <c r="S2393" t="str">
        <f t="shared" si="226"/>
        <v>technology</v>
      </c>
      <c r="T2393" t="str">
        <f t="shared" si="227"/>
        <v>web</v>
      </c>
    </row>
    <row r="2394" spans="1:20" ht="60" x14ac:dyDescent="0.25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s="12">
        <f t="shared" si="222"/>
        <v>42276.120636574073</v>
      </c>
      <c r="L2394" s="12">
        <f t="shared" si="223"/>
        <v>42306.120636574073</v>
      </c>
      <c r="M2394" t="b">
        <v>0</v>
      </c>
      <c r="N2394">
        <v>0</v>
      </c>
      <c r="O2394" t="b">
        <v>0</v>
      </c>
      <c r="P2394" t="s">
        <v>8272</v>
      </c>
      <c r="Q2394" s="5">
        <f t="shared" si="224"/>
        <v>0</v>
      </c>
      <c r="R2394" s="6" t="e">
        <f t="shared" si="225"/>
        <v>#DIV/0!</v>
      </c>
      <c r="S2394" t="str">
        <f t="shared" si="226"/>
        <v>technology</v>
      </c>
      <c r="T2394" t="str">
        <f t="shared" si="227"/>
        <v>web</v>
      </c>
    </row>
    <row r="2395" spans="1:20" ht="60" x14ac:dyDescent="0.25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s="12">
        <f t="shared" si="222"/>
        <v>42194.648344907408</v>
      </c>
      <c r="L2395" s="12">
        <f t="shared" si="223"/>
        <v>42224.648344907408</v>
      </c>
      <c r="M2395" t="b">
        <v>0</v>
      </c>
      <c r="N2395">
        <v>1</v>
      </c>
      <c r="O2395" t="b">
        <v>0</v>
      </c>
      <c r="P2395" t="s">
        <v>8272</v>
      </c>
      <c r="Q2395" s="5">
        <f t="shared" si="224"/>
        <v>5.0000000000000001E-4</v>
      </c>
      <c r="R2395" s="6">
        <f t="shared" si="225"/>
        <v>50</v>
      </c>
      <c r="S2395" t="str">
        <f t="shared" si="226"/>
        <v>technology</v>
      </c>
      <c r="T2395" t="str">
        <f t="shared" si="227"/>
        <v>web</v>
      </c>
    </row>
    <row r="2396" spans="1:20" ht="60" x14ac:dyDescent="0.25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s="12">
        <f t="shared" si="222"/>
        <v>42031.362187499995</v>
      </c>
      <c r="L2396" s="12">
        <f t="shared" si="223"/>
        <v>42061.362187499995</v>
      </c>
      <c r="M2396" t="b">
        <v>0</v>
      </c>
      <c r="N2396">
        <v>2</v>
      </c>
      <c r="O2396" t="b">
        <v>0</v>
      </c>
      <c r="P2396" t="s">
        <v>8272</v>
      </c>
      <c r="Q2396" s="5">
        <f t="shared" si="224"/>
        <v>5.9999999999999995E-4</v>
      </c>
      <c r="R2396" s="6">
        <f t="shared" si="225"/>
        <v>1.5</v>
      </c>
      <c r="S2396" t="str">
        <f t="shared" si="226"/>
        <v>technology</v>
      </c>
      <c r="T2396" t="str">
        <f t="shared" si="227"/>
        <v>web</v>
      </c>
    </row>
    <row r="2397" spans="1:20" ht="45" x14ac:dyDescent="0.25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s="12">
        <f t="shared" si="222"/>
        <v>42717.121377314819</v>
      </c>
      <c r="L2397" s="12">
        <f t="shared" si="223"/>
        <v>42745.372916666667</v>
      </c>
      <c r="M2397" t="b">
        <v>0</v>
      </c>
      <c r="N2397">
        <v>0</v>
      </c>
      <c r="O2397" t="b">
        <v>0</v>
      </c>
      <c r="P2397" t="s">
        <v>8272</v>
      </c>
      <c r="Q2397" s="5">
        <f t="shared" si="224"/>
        <v>0</v>
      </c>
      <c r="R2397" s="6" t="e">
        <f t="shared" si="225"/>
        <v>#DIV/0!</v>
      </c>
      <c r="S2397" t="str">
        <f t="shared" si="226"/>
        <v>technology</v>
      </c>
      <c r="T2397" t="str">
        <f t="shared" si="227"/>
        <v>web</v>
      </c>
    </row>
    <row r="2398" spans="1:20" ht="45" x14ac:dyDescent="0.25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s="12">
        <f t="shared" si="222"/>
        <v>42262.849050925928</v>
      </c>
      <c r="L2398" s="12">
        <f t="shared" si="223"/>
        <v>42292.849050925928</v>
      </c>
      <c r="M2398" t="b">
        <v>0</v>
      </c>
      <c r="N2398">
        <v>1</v>
      </c>
      <c r="O2398" t="b">
        <v>0</v>
      </c>
      <c r="P2398" t="s">
        <v>8272</v>
      </c>
      <c r="Q2398" s="5">
        <f t="shared" si="224"/>
        <v>2E-3</v>
      </c>
      <c r="R2398" s="6">
        <f t="shared" si="225"/>
        <v>10</v>
      </c>
      <c r="S2398" t="str">
        <f t="shared" si="226"/>
        <v>technology</v>
      </c>
      <c r="T2398" t="str">
        <f t="shared" si="227"/>
        <v>web</v>
      </c>
    </row>
    <row r="2399" spans="1:20" ht="60" x14ac:dyDescent="0.25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s="12">
        <f t="shared" si="222"/>
        <v>41976.88490740741</v>
      </c>
      <c r="L2399" s="12">
        <f t="shared" si="223"/>
        <v>42006.88490740741</v>
      </c>
      <c r="M2399" t="b">
        <v>0</v>
      </c>
      <c r="N2399">
        <v>0</v>
      </c>
      <c r="O2399" t="b">
        <v>0</v>
      </c>
      <c r="P2399" t="s">
        <v>8272</v>
      </c>
      <c r="Q2399" s="5">
        <f t="shared" si="224"/>
        <v>0</v>
      </c>
      <c r="R2399" s="6" t="e">
        <f t="shared" si="225"/>
        <v>#DIV/0!</v>
      </c>
      <c r="S2399" t="str">
        <f t="shared" si="226"/>
        <v>technology</v>
      </c>
      <c r="T2399" t="str">
        <f t="shared" si="227"/>
        <v>web</v>
      </c>
    </row>
    <row r="2400" spans="1:20" ht="60" x14ac:dyDescent="0.25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s="12">
        <f t="shared" si="222"/>
        <v>42157.916481481487</v>
      </c>
      <c r="L2400" s="12">
        <f t="shared" si="223"/>
        <v>42187.916481481487</v>
      </c>
      <c r="M2400" t="b">
        <v>0</v>
      </c>
      <c r="N2400">
        <v>0</v>
      </c>
      <c r="O2400" t="b">
        <v>0</v>
      </c>
      <c r="P2400" t="s">
        <v>8272</v>
      </c>
      <c r="Q2400" s="5">
        <f t="shared" si="224"/>
        <v>0</v>
      </c>
      <c r="R2400" s="6" t="e">
        <f t="shared" si="225"/>
        <v>#DIV/0!</v>
      </c>
      <c r="S2400" t="str">
        <f t="shared" si="226"/>
        <v>technology</v>
      </c>
      <c r="T2400" t="str">
        <f t="shared" si="227"/>
        <v>web</v>
      </c>
    </row>
    <row r="2401" spans="1:20" ht="45" x14ac:dyDescent="0.25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s="12">
        <f t="shared" si="222"/>
        <v>41956.853078703702</v>
      </c>
      <c r="L2401" s="12">
        <f t="shared" si="223"/>
        <v>41991.853078703702</v>
      </c>
      <c r="M2401" t="b">
        <v>0</v>
      </c>
      <c r="N2401">
        <v>0</v>
      </c>
      <c r="O2401" t="b">
        <v>0</v>
      </c>
      <c r="P2401" t="s">
        <v>8272</v>
      </c>
      <c r="Q2401" s="5">
        <f t="shared" si="224"/>
        <v>0</v>
      </c>
      <c r="R2401" s="6" t="e">
        <f t="shared" si="225"/>
        <v>#DIV/0!</v>
      </c>
      <c r="S2401" t="str">
        <f t="shared" si="226"/>
        <v>technology</v>
      </c>
      <c r="T2401" t="str">
        <f t="shared" si="227"/>
        <v>web</v>
      </c>
    </row>
    <row r="2402" spans="1:20" ht="60" x14ac:dyDescent="0.25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s="12">
        <f t="shared" si="222"/>
        <v>42444.268101851849</v>
      </c>
      <c r="L2402" s="12">
        <f t="shared" si="223"/>
        <v>42474.268101851849</v>
      </c>
      <c r="M2402" t="b">
        <v>0</v>
      </c>
      <c r="N2402">
        <v>0</v>
      </c>
      <c r="O2402" t="b">
        <v>0</v>
      </c>
      <c r="P2402" t="s">
        <v>8272</v>
      </c>
      <c r="Q2402" s="5">
        <f t="shared" si="224"/>
        <v>0</v>
      </c>
      <c r="R2402" s="6" t="e">
        <f t="shared" si="225"/>
        <v>#DIV/0!</v>
      </c>
      <c r="S2402" t="str">
        <f t="shared" si="226"/>
        <v>technology</v>
      </c>
      <c r="T2402" t="str">
        <f t="shared" si="227"/>
        <v>web</v>
      </c>
    </row>
    <row r="2403" spans="1:20" ht="60" x14ac:dyDescent="0.25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s="12">
        <f t="shared" si="222"/>
        <v>42374.822870370372</v>
      </c>
      <c r="L2403" s="12">
        <f t="shared" si="223"/>
        <v>42434.822870370372</v>
      </c>
      <c r="M2403" t="b">
        <v>0</v>
      </c>
      <c r="N2403">
        <v>9</v>
      </c>
      <c r="O2403" t="b">
        <v>0</v>
      </c>
      <c r="P2403" t="s">
        <v>8284</v>
      </c>
      <c r="Q2403" s="5">
        <f t="shared" si="224"/>
        <v>7.1785714285714283E-3</v>
      </c>
      <c r="R2403" s="6">
        <f t="shared" si="225"/>
        <v>22.333333333333332</v>
      </c>
      <c r="S2403" t="str">
        <f t="shared" si="226"/>
        <v>food</v>
      </c>
      <c r="T2403" t="str">
        <f t="shared" si="227"/>
        <v>food trucks</v>
      </c>
    </row>
    <row r="2404" spans="1:20" ht="30" x14ac:dyDescent="0.25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s="12">
        <f t="shared" si="222"/>
        <v>42107.679756944446</v>
      </c>
      <c r="L2404" s="12">
        <f t="shared" si="223"/>
        <v>42137.679756944446</v>
      </c>
      <c r="M2404" t="b">
        <v>0</v>
      </c>
      <c r="N2404">
        <v>1</v>
      </c>
      <c r="O2404" t="b">
        <v>0</v>
      </c>
      <c r="P2404" t="s">
        <v>8284</v>
      </c>
      <c r="Q2404" s="5">
        <f t="shared" si="224"/>
        <v>4.3333333333333331E-3</v>
      </c>
      <c r="R2404" s="6">
        <f t="shared" si="225"/>
        <v>52</v>
      </c>
      <c r="S2404" t="str">
        <f t="shared" si="226"/>
        <v>food</v>
      </c>
      <c r="T2404" t="str">
        <f t="shared" si="227"/>
        <v>food trucks</v>
      </c>
    </row>
    <row r="2405" spans="1:20" ht="45" x14ac:dyDescent="0.25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s="12">
        <f t="shared" si="222"/>
        <v>42399.882615740738</v>
      </c>
      <c r="L2405" s="12">
        <f t="shared" si="223"/>
        <v>42459.840949074074</v>
      </c>
      <c r="M2405" t="b">
        <v>0</v>
      </c>
      <c r="N2405">
        <v>12</v>
      </c>
      <c r="O2405" t="b">
        <v>0</v>
      </c>
      <c r="P2405" t="s">
        <v>8284</v>
      </c>
      <c r="Q2405" s="5">
        <f t="shared" si="224"/>
        <v>0.16833333333333333</v>
      </c>
      <c r="R2405" s="6">
        <f t="shared" si="225"/>
        <v>16.833333333333332</v>
      </c>
      <c r="S2405" t="str">
        <f t="shared" si="226"/>
        <v>food</v>
      </c>
      <c r="T2405" t="str">
        <f t="shared" si="227"/>
        <v>food trucks</v>
      </c>
    </row>
    <row r="2406" spans="1:20" ht="60" x14ac:dyDescent="0.25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s="12">
        <f t="shared" si="222"/>
        <v>42342.03943287037</v>
      </c>
      <c r="L2406" s="12">
        <f t="shared" si="223"/>
        <v>42372.03943287037</v>
      </c>
      <c r="M2406" t="b">
        <v>0</v>
      </c>
      <c r="N2406">
        <v>0</v>
      </c>
      <c r="O2406" t="b">
        <v>0</v>
      </c>
      <c r="P2406" t="s">
        <v>8284</v>
      </c>
      <c r="Q2406" s="5">
        <f t="shared" si="224"/>
        <v>0</v>
      </c>
      <c r="R2406" s="6" t="e">
        <f t="shared" si="225"/>
        <v>#DIV/0!</v>
      </c>
      <c r="S2406" t="str">
        <f t="shared" si="226"/>
        <v>food</v>
      </c>
      <c r="T2406" t="str">
        <f t="shared" si="227"/>
        <v>food trucks</v>
      </c>
    </row>
    <row r="2407" spans="1:20" ht="45" x14ac:dyDescent="0.25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s="12">
        <f t="shared" si="222"/>
        <v>42595.585358796292</v>
      </c>
      <c r="L2407" s="12">
        <f t="shared" si="223"/>
        <v>42616.585358796292</v>
      </c>
      <c r="M2407" t="b">
        <v>0</v>
      </c>
      <c r="N2407">
        <v>20</v>
      </c>
      <c r="O2407" t="b">
        <v>0</v>
      </c>
      <c r="P2407" t="s">
        <v>8284</v>
      </c>
      <c r="Q2407" s="5">
        <f t="shared" si="224"/>
        <v>0.22520000000000001</v>
      </c>
      <c r="R2407" s="6">
        <f t="shared" si="225"/>
        <v>56.3</v>
      </c>
      <c r="S2407" t="str">
        <f t="shared" si="226"/>
        <v>food</v>
      </c>
      <c r="T2407" t="str">
        <f t="shared" si="227"/>
        <v>food trucks</v>
      </c>
    </row>
    <row r="2408" spans="1:20" ht="45" x14ac:dyDescent="0.25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s="12">
        <f t="shared" si="222"/>
        <v>41983.110995370371</v>
      </c>
      <c r="L2408" s="12">
        <f t="shared" si="223"/>
        <v>42023.110995370371</v>
      </c>
      <c r="M2408" t="b">
        <v>0</v>
      </c>
      <c r="N2408">
        <v>16</v>
      </c>
      <c r="O2408" t="b">
        <v>0</v>
      </c>
      <c r="P2408" t="s">
        <v>8284</v>
      </c>
      <c r="Q2408" s="5">
        <f t="shared" si="224"/>
        <v>0.41384615384615386</v>
      </c>
      <c r="R2408" s="6">
        <f t="shared" si="225"/>
        <v>84.0625</v>
      </c>
      <c r="S2408" t="str">
        <f t="shared" si="226"/>
        <v>food</v>
      </c>
      <c r="T2408" t="str">
        <f t="shared" si="227"/>
        <v>food trucks</v>
      </c>
    </row>
    <row r="2409" spans="1:20" ht="60" x14ac:dyDescent="0.25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s="12">
        <f t="shared" si="222"/>
        <v>42082.575555555552</v>
      </c>
      <c r="L2409" s="12">
        <f t="shared" si="223"/>
        <v>42105.25</v>
      </c>
      <c r="M2409" t="b">
        <v>0</v>
      </c>
      <c r="N2409">
        <v>33</v>
      </c>
      <c r="O2409" t="b">
        <v>0</v>
      </c>
      <c r="P2409" t="s">
        <v>8284</v>
      </c>
      <c r="Q2409" s="5">
        <f t="shared" si="224"/>
        <v>0.25259090909090909</v>
      </c>
      <c r="R2409" s="6">
        <f t="shared" si="225"/>
        <v>168.39393939393941</v>
      </c>
      <c r="S2409" t="str">
        <f t="shared" si="226"/>
        <v>food</v>
      </c>
      <c r="T2409" t="str">
        <f t="shared" si="227"/>
        <v>food trucks</v>
      </c>
    </row>
    <row r="2410" spans="1:20" ht="45" x14ac:dyDescent="0.25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s="12">
        <f t="shared" si="222"/>
        <v>41919.140706018516</v>
      </c>
      <c r="L2410" s="12">
        <f t="shared" si="223"/>
        <v>41949.182372685187</v>
      </c>
      <c r="M2410" t="b">
        <v>0</v>
      </c>
      <c r="N2410">
        <v>2</v>
      </c>
      <c r="O2410" t="b">
        <v>0</v>
      </c>
      <c r="P2410" t="s">
        <v>8284</v>
      </c>
      <c r="Q2410" s="5">
        <f t="shared" si="224"/>
        <v>2E-3</v>
      </c>
      <c r="R2410" s="6">
        <f t="shared" si="225"/>
        <v>15</v>
      </c>
      <c r="S2410" t="str">
        <f t="shared" si="226"/>
        <v>food</v>
      </c>
      <c r="T2410" t="str">
        <f t="shared" si="227"/>
        <v>food trucks</v>
      </c>
    </row>
    <row r="2411" spans="1:20" ht="45" x14ac:dyDescent="0.25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s="12">
        <f t="shared" si="222"/>
        <v>42204.875868055555</v>
      </c>
      <c r="L2411" s="12">
        <f t="shared" si="223"/>
        <v>42234.875868055555</v>
      </c>
      <c r="M2411" t="b">
        <v>0</v>
      </c>
      <c r="N2411">
        <v>6</v>
      </c>
      <c r="O2411" t="b">
        <v>0</v>
      </c>
      <c r="P2411" t="s">
        <v>8284</v>
      </c>
      <c r="Q2411" s="5">
        <f t="shared" si="224"/>
        <v>1.84E-2</v>
      </c>
      <c r="R2411" s="6">
        <f t="shared" si="225"/>
        <v>76.666666666666671</v>
      </c>
      <c r="S2411" t="str">
        <f t="shared" si="226"/>
        <v>food</v>
      </c>
      <c r="T2411" t="str">
        <f t="shared" si="227"/>
        <v>food trucks</v>
      </c>
    </row>
    <row r="2412" spans="1:20" ht="60" x14ac:dyDescent="0.25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s="12">
        <f t="shared" si="222"/>
        <v>42224.408275462964</v>
      </c>
      <c r="L2412" s="12">
        <f t="shared" si="223"/>
        <v>42254.408275462964</v>
      </c>
      <c r="M2412" t="b">
        <v>0</v>
      </c>
      <c r="N2412">
        <v>0</v>
      </c>
      <c r="O2412" t="b">
        <v>0</v>
      </c>
      <c r="P2412" t="s">
        <v>8284</v>
      </c>
      <c r="Q2412" s="5">
        <f t="shared" si="224"/>
        <v>0</v>
      </c>
      <c r="R2412" s="6" t="e">
        <f t="shared" si="225"/>
        <v>#DIV/0!</v>
      </c>
      <c r="S2412" t="str">
        <f t="shared" si="226"/>
        <v>food</v>
      </c>
      <c r="T2412" t="str">
        <f t="shared" si="227"/>
        <v>food trucks</v>
      </c>
    </row>
    <row r="2413" spans="1:20" ht="60" x14ac:dyDescent="0.25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s="12">
        <f t="shared" si="222"/>
        <v>42211.732430555552</v>
      </c>
      <c r="L2413" s="12">
        <f t="shared" si="223"/>
        <v>42241.732430555552</v>
      </c>
      <c r="M2413" t="b">
        <v>0</v>
      </c>
      <c r="N2413">
        <v>3</v>
      </c>
      <c r="O2413" t="b">
        <v>0</v>
      </c>
      <c r="P2413" t="s">
        <v>8284</v>
      </c>
      <c r="Q2413" s="5">
        <f t="shared" si="224"/>
        <v>6.0400000000000002E-3</v>
      </c>
      <c r="R2413" s="6">
        <f t="shared" si="225"/>
        <v>50.333333333333336</v>
      </c>
      <c r="S2413" t="str">
        <f t="shared" si="226"/>
        <v>food</v>
      </c>
      <c r="T2413" t="str">
        <f t="shared" si="227"/>
        <v>food trucks</v>
      </c>
    </row>
    <row r="2414" spans="1:20" ht="60" x14ac:dyDescent="0.25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s="12">
        <f t="shared" si="222"/>
        <v>42655.736956018518</v>
      </c>
      <c r="L2414" s="12">
        <f t="shared" si="223"/>
        <v>42700.778622685189</v>
      </c>
      <c r="M2414" t="b">
        <v>0</v>
      </c>
      <c r="N2414">
        <v>0</v>
      </c>
      <c r="O2414" t="b">
        <v>0</v>
      </c>
      <c r="P2414" t="s">
        <v>8284</v>
      </c>
      <c r="Q2414" s="5">
        <f t="shared" si="224"/>
        <v>0</v>
      </c>
      <c r="R2414" s="6" t="e">
        <f t="shared" si="225"/>
        <v>#DIV/0!</v>
      </c>
      <c r="S2414" t="str">
        <f t="shared" si="226"/>
        <v>food</v>
      </c>
      <c r="T2414" t="str">
        <f t="shared" si="227"/>
        <v>food trucks</v>
      </c>
    </row>
    <row r="2415" spans="1:20" ht="45" x14ac:dyDescent="0.25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s="12">
        <f t="shared" si="222"/>
        <v>41760.10974537037</v>
      </c>
      <c r="L2415" s="12">
        <f t="shared" si="223"/>
        <v>41790.979166666664</v>
      </c>
      <c r="M2415" t="b">
        <v>0</v>
      </c>
      <c r="N2415">
        <v>3</v>
      </c>
      <c r="O2415" t="b">
        <v>0</v>
      </c>
      <c r="P2415" t="s">
        <v>8284</v>
      </c>
      <c r="Q2415" s="5">
        <f t="shared" si="224"/>
        <v>8.3333333333333332E-3</v>
      </c>
      <c r="R2415" s="6">
        <f t="shared" si="225"/>
        <v>8.3333333333333339</v>
      </c>
      <c r="S2415" t="str">
        <f t="shared" si="226"/>
        <v>food</v>
      </c>
      <c r="T2415" t="str">
        <f t="shared" si="227"/>
        <v>food trucks</v>
      </c>
    </row>
    <row r="2416" spans="1:20" ht="60" x14ac:dyDescent="0.25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s="12">
        <f t="shared" si="222"/>
        <v>42198.695138888885</v>
      </c>
      <c r="L2416" s="12">
        <f t="shared" si="223"/>
        <v>42238.165972222225</v>
      </c>
      <c r="M2416" t="b">
        <v>0</v>
      </c>
      <c r="N2416">
        <v>13</v>
      </c>
      <c r="O2416" t="b">
        <v>0</v>
      </c>
      <c r="P2416" t="s">
        <v>8284</v>
      </c>
      <c r="Q2416" s="5">
        <f t="shared" si="224"/>
        <v>3.0666666666666665E-2</v>
      </c>
      <c r="R2416" s="6">
        <f t="shared" si="225"/>
        <v>35.384615384615387</v>
      </c>
      <c r="S2416" t="str">
        <f t="shared" si="226"/>
        <v>food</v>
      </c>
      <c r="T2416" t="str">
        <f t="shared" si="227"/>
        <v>food trucks</v>
      </c>
    </row>
    <row r="2417" spans="1:20" ht="45" x14ac:dyDescent="0.25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s="12">
        <f t="shared" si="222"/>
        <v>42536.862800925926</v>
      </c>
      <c r="L2417" s="12">
        <f t="shared" si="223"/>
        <v>42566.862800925926</v>
      </c>
      <c r="M2417" t="b">
        <v>0</v>
      </c>
      <c r="N2417">
        <v>6</v>
      </c>
      <c r="O2417" t="b">
        <v>0</v>
      </c>
      <c r="P2417" t="s">
        <v>8284</v>
      </c>
      <c r="Q2417" s="5">
        <f t="shared" si="224"/>
        <v>5.5833333333333334E-3</v>
      </c>
      <c r="R2417" s="6">
        <f t="shared" si="225"/>
        <v>55.833333333333336</v>
      </c>
      <c r="S2417" t="str">
        <f t="shared" si="226"/>
        <v>food</v>
      </c>
      <c r="T2417" t="str">
        <f t="shared" si="227"/>
        <v>food trucks</v>
      </c>
    </row>
    <row r="2418" spans="1:20" ht="60" x14ac:dyDescent="0.25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s="12">
        <f t="shared" si="222"/>
        <v>42019.737766203703</v>
      </c>
      <c r="L2418" s="12">
        <f t="shared" si="223"/>
        <v>42077.625</v>
      </c>
      <c r="M2418" t="b">
        <v>0</v>
      </c>
      <c r="N2418">
        <v>1</v>
      </c>
      <c r="O2418" t="b">
        <v>0</v>
      </c>
      <c r="P2418" t="s">
        <v>8284</v>
      </c>
      <c r="Q2418" s="5">
        <f t="shared" si="224"/>
        <v>2.5000000000000001E-4</v>
      </c>
      <c r="R2418" s="6">
        <f t="shared" si="225"/>
        <v>5</v>
      </c>
      <c r="S2418" t="str">
        <f t="shared" si="226"/>
        <v>food</v>
      </c>
      <c r="T2418" t="str">
        <f t="shared" si="227"/>
        <v>food trucks</v>
      </c>
    </row>
    <row r="2419" spans="1:20" ht="60" x14ac:dyDescent="0.25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s="12">
        <f t="shared" si="222"/>
        <v>41831.884108796294</v>
      </c>
      <c r="L2419" s="12">
        <f t="shared" si="223"/>
        <v>41861.884108796294</v>
      </c>
      <c r="M2419" t="b">
        <v>0</v>
      </c>
      <c r="N2419">
        <v>0</v>
      </c>
      <c r="O2419" t="b">
        <v>0</v>
      </c>
      <c r="P2419" t="s">
        <v>8284</v>
      </c>
      <c r="Q2419" s="5">
        <f t="shared" si="224"/>
        <v>0</v>
      </c>
      <c r="R2419" s="6" t="e">
        <f t="shared" si="225"/>
        <v>#DIV/0!</v>
      </c>
      <c r="S2419" t="str">
        <f t="shared" si="226"/>
        <v>food</v>
      </c>
      <c r="T2419" t="str">
        <f t="shared" si="227"/>
        <v>food trucks</v>
      </c>
    </row>
    <row r="2420" spans="1:20" x14ac:dyDescent="0.25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s="12">
        <f t="shared" si="222"/>
        <v>42027.856990740736</v>
      </c>
      <c r="L2420" s="12">
        <f t="shared" si="223"/>
        <v>42087.815324074079</v>
      </c>
      <c r="M2420" t="b">
        <v>0</v>
      </c>
      <c r="N2420">
        <v>5</v>
      </c>
      <c r="O2420" t="b">
        <v>0</v>
      </c>
      <c r="P2420" t="s">
        <v>8284</v>
      </c>
      <c r="Q2420" s="5">
        <f t="shared" si="224"/>
        <v>2.0000000000000001E-4</v>
      </c>
      <c r="R2420" s="6">
        <f t="shared" si="225"/>
        <v>1</v>
      </c>
      <c r="S2420" t="str">
        <f t="shared" si="226"/>
        <v>food</v>
      </c>
      <c r="T2420" t="str">
        <f t="shared" si="227"/>
        <v>food trucks</v>
      </c>
    </row>
    <row r="2421" spans="1:20" ht="60" x14ac:dyDescent="0.25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s="12">
        <f t="shared" si="222"/>
        <v>41993.738298611104</v>
      </c>
      <c r="L2421" s="12">
        <f t="shared" si="223"/>
        <v>42053.738298611104</v>
      </c>
      <c r="M2421" t="b">
        <v>0</v>
      </c>
      <c r="N2421">
        <v>0</v>
      </c>
      <c r="O2421" t="b">
        <v>0</v>
      </c>
      <c r="P2421" t="s">
        <v>8284</v>
      </c>
      <c r="Q2421" s="5">
        <f t="shared" si="224"/>
        <v>0</v>
      </c>
      <c r="R2421" s="6" t="e">
        <f t="shared" si="225"/>
        <v>#DIV/0!</v>
      </c>
      <c r="S2421" t="str">
        <f t="shared" si="226"/>
        <v>food</v>
      </c>
      <c r="T2421" t="str">
        <f t="shared" si="227"/>
        <v>food trucks</v>
      </c>
    </row>
    <row r="2422" spans="1:20" ht="45" x14ac:dyDescent="0.25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s="12">
        <f t="shared" si="222"/>
        <v>41893.028877314813</v>
      </c>
      <c r="L2422" s="12">
        <f t="shared" si="223"/>
        <v>41953.070543981477</v>
      </c>
      <c r="M2422" t="b">
        <v>0</v>
      </c>
      <c r="N2422">
        <v>36</v>
      </c>
      <c r="O2422" t="b">
        <v>0</v>
      </c>
      <c r="P2422" t="s">
        <v>8284</v>
      </c>
      <c r="Q2422" s="5">
        <f t="shared" si="224"/>
        <v>0.14825133372851215</v>
      </c>
      <c r="R2422" s="6">
        <f t="shared" si="225"/>
        <v>69.472222222222229</v>
      </c>
      <c r="S2422" t="str">
        <f t="shared" si="226"/>
        <v>food</v>
      </c>
      <c r="T2422" t="str">
        <f t="shared" si="227"/>
        <v>food trucks</v>
      </c>
    </row>
    <row r="2423" spans="1:20" ht="30" x14ac:dyDescent="0.25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s="12">
        <f t="shared" si="222"/>
        <v>42026.687453703707</v>
      </c>
      <c r="L2423" s="12">
        <f t="shared" si="223"/>
        <v>42056.687453703707</v>
      </c>
      <c r="M2423" t="b">
        <v>0</v>
      </c>
      <c r="N2423">
        <v>1</v>
      </c>
      <c r="O2423" t="b">
        <v>0</v>
      </c>
      <c r="P2423" t="s">
        <v>8284</v>
      </c>
      <c r="Q2423" s="5">
        <f t="shared" si="224"/>
        <v>1.6666666666666666E-4</v>
      </c>
      <c r="R2423" s="6">
        <f t="shared" si="225"/>
        <v>1</v>
      </c>
      <c r="S2423" t="str">
        <f t="shared" si="226"/>
        <v>food</v>
      </c>
      <c r="T2423" t="str">
        <f t="shared" si="227"/>
        <v>food trucks</v>
      </c>
    </row>
    <row r="2424" spans="1:20" ht="30" x14ac:dyDescent="0.25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s="12">
        <f t="shared" si="222"/>
        <v>42044.724953703699</v>
      </c>
      <c r="L2424" s="12">
        <f t="shared" si="223"/>
        <v>42074.683287037042</v>
      </c>
      <c r="M2424" t="b">
        <v>0</v>
      </c>
      <c r="N2424">
        <v>1</v>
      </c>
      <c r="O2424" t="b">
        <v>0</v>
      </c>
      <c r="P2424" t="s">
        <v>8284</v>
      </c>
      <c r="Q2424" s="5">
        <f t="shared" si="224"/>
        <v>2E-3</v>
      </c>
      <c r="R2424" s="6">
        <f t="shared" si="225"/>
        <v>1</v>
      </c>
      <c r="S2424" t="str">
        <f t="shared" si="226"/>
        <v>food</v>
      </c>
      <c r="T2424" t="str">
        <f t="shared" si="227"/>
        <v>food trucks</v>
      </c>
    </row>
    <row r="2425" spans="1:20" ht="45" x14ac:dyDescent="0.25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s="12">
        <f t="shared" si="222"/>
        <v>41974.704745370371</v>
      </c>
      <c r="L2425" s="12">
        <f t="shared" si="223"/>
        <v>42004.704745370371</v>
      </c>
      <c r="M2425" t="b">
        <v>0</v>
      </c>
      <c r="N2425">
        <v>1</v>
      </c>
      <c r="O2425" t="b">
        <v>0</v>
      </c>
      <c r="P2425" t="s">
        <v>8284</v>
      </c>
      <c r="Q2425" s="5">
        <f t="shared" si="224"/>
        <v>1.3333333333333334E-4</v>
      </c>
      <c r="R2425" s="6">
        <f t="shared" si="225"/>
        <v>8</v>
      </c>
      <c r="S2425" t="str">
        <f t="shared" si="226"/>
        <v>food</v>
      </c>
      <c r="T2425" t="str">
        <f t="shared" si="227"/>
        <v>food trucks</v>
      </c>
    </row>
    <row r="2426" spans="1:20" ht="30" x14ac:dyDescent="0.25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s="12">
        <f t="shared" si="222"/>
        <v>41909.892453703702</v>
      </c>
      <c r="L2426" s="12">
        <f t="shared" si="223"/>
        <v>41939.892453703702</v>
      </c>
      <c r="M2426" t="b">
        <v>0</v>
      </c>
      <c r="N2426">
        <v>9</v>
      </c>
      <c r="O2426" t="b">
        <v>0</v>
      </c>
      <c r="P2426" t="s">
        <v>8284</v>
      </c>
      <c r="Q2426" s="5">
        <f t="shared" si="224"/>
        <v>1.24E-2</v>
      </c>
      <c r="R2426" s="6">
        <f t="shared" si="225"/>
        <v>34.444444444444443</v>
      </c>
      <c r="S2426" t="str">
        <f t="shared" si="226"/>
        <v>food</v>
      </c>
      <c r="T2426" t="str">
        <f t="shared" si="227"/>
        <v>food trucks</v>
      </c>
    </row>
    <row r="2427" spans="1:20" ht="60" x14ac:dyDescent="0.25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s="12">
        <f t="shared" si="222"/>
        <v>42502.913761574076</v>
      </c>
      <c r="L2427" s="12">
        <f t="shared" si="223"/>
        <v>42517.919444444444</v>
      </c>
      <c r="M2427" t="b">
        <v>0</v>
      </c>
      <c r="N2427">
        <v>1</v>
      </c>
      <c r="O2427" t="b">
        <v>0</v>
      </c>
      <c r="P2427" t="s">
        <v>8284</v>
      </c>
      <c r="Q2427" s="5">
        <f t="shared" si="224"/>
        <v>2.8571428571428574E-4</v>
      </c>
      <c r="R2427" s="6">
        <f t="shared" si="225"/>
        <v>1</v>
      </c>
      <c r="S2427" t="str">
        <f t="shared" si="226"/>
        <v>food</v>
      </c>
      <c r="T2427" t="str">
        <f t="shared" si="227"/>
        <v>food trucks</v>
      </c>
    </row>
    <row r="2428" spans="1:20" ht="45" x14ac:dyDescent="0.25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s="12">
        <f t="shared" si="222"/>
        <v>42164.170046296291</v>
      </c>
      <c r="L2428" s="12">
        <f t="shared" si="223"/>
        <v>42224.170046296291</v>
      </c>
      <c r="M2428" t="b">
        <v>0</v>
      </c>
      <c r="N2428">
        <v>0</v>
      </c>
      <c r="O2428" t="b">
        <v>0</v>
      </c>
      <c r="P2428" t="s">
        <v>8284</v>
      </c>
      <c r="Q2428" s="5">
        <f t="shared" si="224"/>
        <v>0</v>
      </c>
      <c r="R2428" s="6" t="e">
        <f t="shared" si="225"/>
        <v>#DIV/0!</v>
      </c>
      <c r="S2428" t="str">
        <f t="shared" si="226"/>
        <v>food</v>
      </c>
      <c r="T2428" t="str">
        <f t="shared" si="227"/>
        <v>food trucks</v>
      </c>
    </row>
    <row r="2429" spans="1:20" ht="30" x14ac:dyDescent="0.25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s="12">
        <f t="shared" si="222"/>
        <v>42412.318668981476</v>
      </c>
      <c r="L2429" s="12">
        <f t="shared" si="223"/>
        <v>42452.277002314819</v>
      </c>
      <c r="M2429" t="b">
        <v>0</v>
      </c>
      <c r="N2429">
        <v>1</v>
      </c>
      <c r="O2429" t="b">
        <v>0</v>
      </c>
      <c r="P2429" t="s">
        <v>8284</v>
      </c>
      <c r="Q2429" s="5">
        <f t="shared" si="224"/>
        <v>2.0000000000000002E-5</v>
      </c>
      <c r="R2429" s="6">
        <f t="shared" si="225"/>
        <v>1</v>
      </c>
      <c r="S2429" t="str">
        <f t="shared" si="226"/>
        <v>food</v>
      </c>
      <c r="T2429" t="str">
        <f t="shared" si="227"/>
        <v>food trucks</v>
      </c>
    </row>
    <row r="2430" spans="1:20" ht="45" x14ac:dyDescent="0.25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s="12">
        <f t="shared" si="222"/>
        <v>42045.784155092595</v>
      </c>
      <c r="L2430" s="12">
        <f t="shared" si="223"/>
        <v>42075.742488425924</v>
      </c>
      <c r="M2430" t="b">
        <v>0</v>
      </c>
      <c r="N2430">
        <v>1</v>
      </c>
      <c r="O2430" t="b">
        <v>0</v>
      </c>
      <c r="P2430" t="s">
        <v>8284</v>
      </c>
      <c r="Q2430" s="5">
        <f t="shared" si="224"/>
        <v>2.8571428571428571E-5</v>
      </c>
      <c r="R2430" s="6">
        <f t="shared" si="225"/>
        <v>1</v>
      </c>
      <c r="S2430" t="str">
        <f t="shared" si="226"/>
        <v>food</v>
      </c>
      <c r="T2430" t="str">
        <f t="shared" si="227"/>
        <v>food trucks</v>
      </c>
    </row>
    <row r="2431" spans="1:20" ht="45" x14ac:dyDescent="0.25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s="12">
        <f t="shared" si="222"/>
        <v>42734.879236111112</v>
      </c>
      <c r="L2431" s="12">
        <f t="shared" si="223"/>
        <v>42771.697222222225</v>
      </c>
      <c r="M2431" t="b">
        <v>0</v>
      </c>
      <c r="N2431">
        <v>4</v>
      </c>
      <c r="O2431" t="b">
        <v>0</v>
      </c>
      <c r="P2431" t="s">
        <v>8284</v>
      </c>
      <c r="Q2431" s="5">
        <f t="shared" si="224"/>
        <v>1.4321428571428572E-2</v>
      </c>
      <c r="R2431" s="6">
        <f t="shared" si="225"/>
        <v>501.25</v>
      </c>
      <c r="S2431" t="str">
        <f t="shared" si="226"/>
        <v>food</v>
      </c>
      <c r="T2431" t="str">
        <f t="shared" si="227"/>
        <v>food trucks</v>
      </c>
    </row>
    <row r="2432" spans="1:20" ht="60" x14ac:dyDescent="0.25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s="12">
        <f t="shared" si="222"/>
        <v>42382.130833333329</v>
      </c>
      <c r="L2432" s="12">
        <f t="shared" si="223"/>
        <v>42412.130833333329</v>
      </c>
      <c r="M2432" t="b">
        <v>0</v>
      </c>
      <c r="N2432">
        <v>2</v>
      </c>
      <c r="O2432" t="b">
        <v>0</v>
      </c>
      <c r="P2432" t="s">
        <v>8284</v>
      </c>
      <c r="Q2432" s="5">
        <f t="shared" si="224"/>
        <v>7.0000000000000001E-3</v>
      </c>
      <c r="R2432" s="6">
        <f t="shared" si="225"/>
        <v>10.5</v>
      </c>
      <c r="S2432" t="str">
        <f t="shared" si="226"/>
        <v>food</v>
      </c>
      <c r="T2432" t="str">
        <f t="shared" si="227"/>
        <v>food trucks</v>
      </c>
    </row>
    <row r="2433" spans="1:20" ht="30" x14ac:dyDescent="0.25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s="12">
        <f t="shared" si="222"/>
        <v>42489.099687499998</v>
      </c>
      <c r="L2433" s="12">
        <f t="shared" si="223"/>
        <v>42549.099687499998</v>
      </c>
      <c r="M2433" t="b">
        <v>0</v>
      </c>
      <c r="N2433">
        <v>2</v>
      </c>
      <c r="O2433" t="b">
        <v>0</v>
      </c>
      <c r="P2433" t="s">
        <v>8284</v>
      </c>
      <c r="Q2433" s="5">
        <f t="shared" si="224"/>
        <v>2.0000000000000002E-5</v>
      </c>
      <c r="R2433" s="6">
        <f t="shared" si="225"/>
        <v>1</v>
      </c>
      <c r="S2433" t="str">
        <f t="shared" si="226"/>
        <v>food</v>
      </c>
      <c r="T2433" t="str">
        <f t="shared" si="227"/>
        <v>food trucks</v>
      </c>
    </row>
    <row r="2434" spans="1:20" ht="45" x14ac:dyDescent="0.25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s="12">
        <f t="shared" ref="K2434:K2497" si="228">(((J2434/60)/60)/24)+DATE(1970,1,1)</f>
        <v>42041.218715277777</v>
      </c>
      <c r="L2434" s="12">
        <f t="shared" ref="L2434:L2497" si="229">(((I2434/60)/60)/24)+DATE(1970,1,1)</f>
        <v>42071.218715277777</v>
      </c>
      <c r="M2434" t="b">
        <v>0</v>
      </c>
      <c r="N2434">
        <v>2</v>
      </c>
      <c r="O2434" t="b">
        <v>0</v>
      </c>
      <c r="P2434" t="s">
        <v>8284</v>
      </c>
      <c r="Q2434" s="5">
        <f t="shared" ref="Q2434:Q2497" si="230">E2434/D2434</f>
        <v>1.4285714285714287E-4</v>
      </c>
      <c r="R2434" s="6">
        <f t="shared" ref="R2434:R2497" si="231">E2434/N2434</f>
        <v>1</v>
      </c>
      <c r="S2434" t="str">
        <f t="shared" ref="S2434:S2497" si="232">LEFT(P2434,FIND("/",P2434,1)-1)</f>
        <v>food</v>
      </c>
      <c r="T2434" t="str">
        <f t="shared" ref="T2434:T2497" si="233">MID(P2434,FIND("/",P2434,1)+1,LEN(P2433))</f>
        <v>food trucks</v>
      </c>
    </row>
    <row r="2435" spans="1:20" ht="60" x14ac:dyDescent="0.25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s="12">
        <f t="shared" si="228"/>
        <v>42397.89980324074</v>
      </c>
      <c r="L2435" s="12">
        <f t="shared" si="229"/>
        <v>42427.89980324074</v>
      </c>
      <c r="M2435" t="b">
        <v>0</v>
      </c>
      <c r="N2435">
        <v>0</v>
      </c>
      <c r="O2435" t="b">
        <v>0</v>
      </c>
      <c r="P2435" t="s">
        <v>8284</v>
      </c>
      <c r="Q2435" s="5">
        <f t="shared" si="230"/>
        <v>0</v>
      </c>
      <c r="R2435" s="6" t="e">
        <f t="shared" si="231"/>
        <v>#DIV/0!</v>
      </c>
      <c r="S2435" t="str">
        <f t="shared" si="232"/>
        <v>food</v>
      </c>
      <c r="T2435" t="str">
        <f t="shared" si="233"/>
        <v>food trucks</v>
      </c>
    </row>
    <row r="2436" spans="1:20" ht="60" x14ac:dyDescent="0.25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s="12">
        <f t="shared" si="228"/>
        <v>42180.18604166666</v>
      </c>
      <c r="L2436" s="12">
        <f t="shared" si="229"/>
        <v>42220.18604166666</v>
      </c>
      <c r="M2436" t="b">
        <v>0</v>
      </c>
      <c r="N2436">
        <v>2</v>
      </c>
      <c r="O2436" t="b">
        <v>0</v>
      </c>
      <c r="P2436" t="s">
        <v>8284</v>
      </c>
      <c r="Q2436" s="5">
        <f t="shared" si="230"/>
        <v>1.2999999999999999E-3</v>
      </c>
      <c r="R2436" s="6">
        <f t="shared" si="231"/>
        <v>13</v>
      </c>
      <c r="S2436" t="str">
        <f t="shared" si="232"/>
        <v>food</v>
      </c>
      <c r="T2436" t="str">
        <f t="shared" si="233"/>
        <v>food trucks</v>
      </c>
    </row>
    <row r="2437" spans="1:20" ht="45" x14ac:dyDescent="0.25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s="12">
        <f t="shared" si="228"/>
        <v>42252.277615740735</v>
      </c>
      <c r="L2437" s="12">
        <f t="shared" si="229"/>
        <v>42282.277615740735</v>
      </c>
      <c r="M2437" t="b">
        <v>0</v>
      </c>
      <c r="N2437">
        <v>4</v>
      </c>
      <c r="O2437" t="b">
        <v>0</v>
      </c>
      <c r="P2437" t="s">
        <v>8284</v>
      </c>
      <c r="Q2437" s="5">
        <f t="shared" si="230"/>
        <v>4.8960000000000002E-3</v>
      </c>
      <c r="R2437" s="6">
        <f t="shared" si="231"/>
        <v>306</v>
      </c>
      <c r="S2437" t="str">
        <f t="shared" si="232"/>
        <v>food</v>
      </c>
      <c r="T2437" t="str">
        <f t="shared" si="233"/>
        <v>food trucks</v>
      </c>
    </row>
    <row r="2438" spans="1:20" ht="60" x14ac:dyDescent="0.25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s="12">
        <f t="shared" si="228"/>
        <v>42338.615393518514</v>
      </c>
      <c r="L2438" s="12">
        <f t="shared" si="229"/>
        <v>42398.615393518514</v>
      </c>
      <c r="M2438" t="b">
        <v>0</v>
      </c>
      <c r="N2438">
        <v>2</v>
      </c>
      <c r="O2438" t="b">
        <v>0</v>
      </c>
      <c r="P2438" t="s">
        <v>8284</v>
      </c>
      <c r="Q2438" s="5">
        <f t="shared" si="230"/>
        <v>3.8461538461538462E-4</v>
      </c>
      <c r="R2438" s="6">
        <f t="shared" si="231"/>
        <v>22.5</v>
      </c>
      <c r="S2438" t="str">
        <f t="shared" si="232"/>
        <v>food</v>
      </c>
      <c r="T2438" t="str">
        <f t="shared" si="233"/>
        <v>food trucks</v>
      </c>
    </row>
    <row r="2439" spans="1:20" ht="45" x14ac:dyDescent="0.25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s="12">
        <f t="shared" si="228"/>
        <v>42031.965138888889</v>
      </c>
      <c r="L2439" s="12">
        <f t="shared" si="229"/>
        <v>42080.75</v>
      </c>
      <c r="M2439" t="b">
        <v>0</v>
      </c>
      <c r="N2439">
        <v>0</v>
      </c>
      <c r="O2439" t="b">
        <v>0</v>
      </c>
      <c r="P2439" t="s">
        <v>8284</v>
      </c>
      <c r="Q2439" s="5">
        <f t="shared" si="230"/>
        <v>0</v>
      </c>
      <c r="R2439" s="6" t="e">
        <f t="shared" si="231"/>
        <v>#DIV/0!</v>
      </c>
      <c r="S2439" t="str">
        <f t="shared" si="232"/>
        <v>food</v>
      </c>
      <c r="T2439" t="str">
        <f t="shared" si="233"/>
        <v>food trucks</v>
      </c>
    </row>
    <row r="2440" spans="1:20" ht="60" x14ac:dyDescent="0.25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s="12">
        <f t="shared" si="228"/>
        <v>42285.91506944444</v>
      </c>
      <c r="L2440" s="12">
        <f t="shared" si="229"/>
        <v>42345.956736111111</v>
      </c>
      <c r="M2440" t="b">
        <v>0</v>
      </c>
      <c r="N2440">
        <v>1</v>
      </c>
      <c r="O2440" t="b">
        <v>0</v>
      </c>
      <c r="P2440" t="s">
        <v>8284</v>
      </c>
      <c r="Q2440" s="5">
        <f t="shared" si="230"/>
        <v>3.3333333333333335E-3</v>
      </c>
      <c r="R2440" s="6">
        <f t="shared" si="231"/>
        <v>50</v>
      </c>
      <c r="S2440" t="str">
        <f t="shared" si="232"/>
        <v>food</v>
      </c>
      <c r="T2440" t="str">
        <f t="shared" si="233"/>
        <v>food trucks</v>
      </c>
    </row>
    <row r="2441" spans="1:20" ht="60" x14ac:dyDescent="0.25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s="12">
        <f t="shared" si="228"/>
        <v>42265.818622685183</v>
      </c>
      <c r="L2441" s="12">
        <f t="shared" si="229"/>
        <v>42295.818622685183</v>
      </c>
      <c r="M2441" t="b">
        <v>0</v>
      </c>
      <c r="N2441">
        <v>0</v>
      </c>
      <c r="O2441" t="b">
        <v>0</v>
      </c>
      <c r="P2441" t="s">
        <v>8284</v>
      </c>
      <c r="Q2441" s="5">
        <f t="shared" si="230"/>
        <v>0</v>
      </c>
      <c r="R2441" s="6" t="e">
        <f t="shared" si="231"/>
        <v>#DIV/0!</v>
      </c>
      <c r="S2441" t="str">
        <f t="shared" si="232"/>
        <v>food</v>
      </c>
      <c r="T2441" t="str">
        <f t="shared" si="233"/>
        <v>food trucks</v>
      </c>
    </row>
    <row r="2442" spans="1:20" ht="30" x14ac:dyDescent="0.25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s="12">
        <f t="shared" si="228"/>
        <v>42383.899456018517</v>
      </c>
      <c r="L2442" s="12">
        <f t="shared" si="229"/>
        <v>42413.899456018517</v>
      </c>
      <c r="M2442" t="b">
        <v>0</v>
      </c>
      <c r="N2442">
        <v>2</v>
      </c>
      <c r="O2442" t="b">
        <v>0</v>
      </c>
      <c r="P2442" t="s">
        <v>8284</v>
      </c>
      <c r="Q2442" s="5">
        <f t="shared" si="230"/>
        <v>2E-3</v>
      </c>
      <c r="R2442" s="6">
        <f t="shared" si="231"/>
        <v>5</v>
      </c>
      <c r="S2442" t="str">
        <f t="shared" si="232"/>
        <v>food</v>
      </c>
      <c r="T2442" t="str">
        <f t="shared" si="233"/>
        <v>food trucks</v>
      </c>
    </row>
    <row r="2443" spans="1:20" ht="30" x14ac:dyDescent="0.25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s="12">
        <f t="shared" si="228"/>
        <v>42187.125625000001</v>
      </c>
      <c r="L2443" s="12">
        <f t="shared" si="229"/>
        <v>42208.207638888889</v>
      </c>
      <c r="M2443" t="b">
        <v>0</v>
      </c>
      <c r="N2443">
        <v>109</v>
      </c>
      <c r="O2443" t="b">
        <v>1</v>
      </c>
      <c r="P2443" t="s">
        <v>8298</v>
      </c>
      <c r="Q2443" s="5">
        <f t="shared" si="230"/>
        <v>1.0788</v>
      </c>
      <c r="R2443" s="6">
        <f t="shared" si="231"/>
        <v>74.22935779816514</v>
      </c>
      <c r="S2443" t="str">
        <f t="shared" si="232"/>
        <v>food</v>
      </c>
      <c r="T2443" t="str">
        <f t="shared" si="233"/>
        <v>small batch</v>
      </c>
    </row>
    <row r="2444" spans="1:20" ht="30" x14ac:dyDescent="0.25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s="12">
        <f t="shared" si="228"/>
        <v>42052.666990740734</v>
      </c>
      <c r="L2444" s="12">
        <f t="shared" si="229"/>
        <v>42082.625324074077</v>
      </c>
      <c r="M2444" t="b">
        <v>0</v>
      </c>
      <c r="N2444">
        <v>372</v>
      </c>
      <c r="O2444" t="b">
        <v>1</v>
      </c>
      <c r="P2444" t="s">
        <v>8298</v>
      </c>
      <c r="Q2444" s="5">
        <f t="shared" si="230"/>
        <v>1.2594166666666666</v>
      </c>
      <c r="R2444" s="6">
        <f t="shared" si="231"/>
        <v>81.252688172043008</v>
      </c>
      <c r="S2444" t="str">
        <f t="shared" si="232"/>
        <v>food</v>
      </c>
      <c r="T2444" t="str">
        <f t="shared" si="233"/>
        <v>small batch</v>
      </c>
    </row>
    <row r="2445" spans="1:20" ht="60" x14ac:dyDescent="0.25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s="12">
        <f t="shared" si="228"/>
        <v>41836.625254629631</v>
      </c>
      <c r="L2445" s="12">
        <f t="shared" si="229"/>
        <v>41866.625254629631</v>
      </c>
      <c r="M2445" t="b">
        <v>0</v>
      </c>
      <c r="N2445">
        <v>311</v>
      </c>
      <c r="O2445" t="b">
        <v>1</v>
      </c>
      <c r="P2445" t="s">
        <v>8298</v>
      </c>
      <c r="Q2445" s="5">
        <f t="shared" si="230"/>
        <v>2.0251494999999999</v>
      </c>
      <c r="R2445" s="6">
        <f t="shared" si="231"/>
        <v>130.23469453376205</v>
      </c>
      <c r="S2445" t="str">
        <f t="shared" si="232"/>
        <v>food</v>
      </c>
      <c r="T2445" t="str">
        <f t="shared" si="233"/>
        <v>small batch</v>
      </c>
    </row>
    <row r="2446" spans="1:20" ht="60" x14ac:dyDescent="0.25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s="12">
        <f t="shared" si="228"/>
        <v>42485.754525462966</v>
      </c>
      <c r="L2446" s="12">
        <f t="shared" si="229"/>
        <v>42515.754525462966</v>
      </c>
      <c r="M2446" t="b">
        <v>0</v>
      </c>
      <c r="N2446">
        <v>61</v>
      </c>
      <c r="O2446" t="b">
        <v>1</v>
      </c>
      <c r="P2446" t="s">
        <v>8298</v>
      </c>
      <c r="Q2446" s="5">
        <f t="shared" si="230"/>
        <v>1.0860000000000001</v>
      </c>
      <c r="R2446" s="6">
        <f t="shared" si="231"/>
        <v>53.409836065573771</v>
      </c>
      <c r="S2446" t="str">
        <f t="shared" si="232"/>
        <v>food</v>
      </c>
      <c r="T2446" t="str">
        <f t="shared" si="233"/>
        <v>small batch</v>
      </c>
    </row>
    <row r="2447" spans="1:20" ht="60" x14ac:dyDescent="0.25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s="12">
        <f t="shared" si="228"/>
        <v>42243.190057870372</v>
      </c>
      <c r="L2447" s="12">
        <f t="shared" si="229"/>
        <v>42273.190057870372</v>
      </c>
      <c r="M2447" t="b">
        <v>0</v>
      </c>
      <c r="N2447">
        <v>115</v>
      </c>
      <c r="O2447" t="b">
        <v>1</v>
      </c>
      <c r="P2447" t="s">
        <v>8298</v>
      </c>
      <c r="Q2447" s="5">
        <f t="shared" si="230"/>
        <v>1.728</v>
      </c>
      <c r="R2447" s="6">
        <f t="shared" si="231"/>
        <v>75.130434782608702</v>
      </c>
      <c r="S2447" t="str">
        <f t="shared" si="232"/>
        <v>food</v>
      </c>
      <c r="T2447" t="str">
        <f t="shared" si="233"/>
        <v>small batch</v>
      </c>
    </row>
    <row r="2448" spans="1:20" ht="60" x14ac:dyDescent="0.25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s="12">
        <f t="shared" si="228"/>
        <v>42670.602673611109</v>
      </c>
      <c r="L2448" s="12">
        <f t="shared" si="229"/>
        <v>42700.64434027778</v>
      </c>
      <c r="M2448" t="b">
        <v>0</v>
      </c>
      <c r="N2448">
        <v>111</v>
      </c>
      <c r="O2448" t="b">
        <v>1</v>
      </c>
      <c r="P2448" t="s">
        <v>8298</v>
      </c>
      <c r="Q2448" s="5">
        <f t="shared" si="230"/>
        <v>1.6798</v>
      </c>
      <c r="R2448" s="6">
        <f t="shared" si="231"/>
        <v>75.666666666666671</v>
      </c>
      <c r="S2448" t="str">
        <f t="shared" si="232"/>
        <v>food</v>
      </c>
      <c r="T2448" t="str">
        <f t="shared" si="233"/>
        <v>small batch</v>
      </c>
    </row>
    <row r="2449" spans="1:20" ht="60" x14ac:dyDescent="0.25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s="12">
        <f t="shared" si="228"/>
        <v>42654.469826388886</v>
      </c>
      <c r="L2449" s="12">
        <f t="shared" si="229"/>
        <v>42686.166666666672</v>
      </c>
      <c r="M2449" t="b">
        <v>0</v>
      </c>
      <c r="N2449">
        <v>337</v>
      </c>
      <c r="O2449" t="b">
        <v>1</v>
      </c>
      <c r="P2449" t="s">
        <v>8298</v>
      </c>
      <c r="Q2449" s="5">
        <f t="shared" si="230"/>
        <v>4.2720000000000002</v>
      </c>
      <c r="R2449" s="6">
        <f t="shared" si="231"/>
        <v>31.691394658753708</v>
      </c>
      <c r="S2449" t="str">
        <f t="shared" si="232"/>
        <v>food</v>
      </c>
      <c r="T2449" t="str">
        <f t="shared" si="233"/>
        <v>small batch</v>
      </c>
    </row>
    <row r="2450" spans="1:20" ht="60" x14ac:dyDescent="0.25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s="12">
        <f t="shared" si="228"/>
        <v>42607.316122685181</v>
      </c>
      <c r="L2450" s="12">
        <f t="shared" si="229"/>
        <v>42613.233333333337</v>
      </c>
      <c r="M2450" t="b">
        <v>0</v>
      </c>
      <c r="N2450">
        <v>9</v>
      </c>
      <c r="O2450" t="b">
        <v>1</v>
      </c>
      <c r="P2450" t="s">
        <v>8298</v>
      </c>
      <c r="Q2450" s="5">
        <f t="shared" si="230"/>
        <v>1.075</v>
      </c>
      <c r="R2450" s="6">
        <f t="shared" si="231"/>
        <v>47.777777777777779</v>
      </c>
      <c r="S2450" t="str">
        <f t="shared" si="232"/>
        <v>food</v>
      </c>
      <c r="T2450" t="str">
        <f t="shared" si="233"/>
        <v>small batch</v>
      </c>
    </row>
    <row r="2451" spans="1:20" ht="45" x14ac:dyDescent="0.25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s="12">
        <f t="shared" si="228"/>
        <v>41943.142534722225</v>
      </c>
      <c r="L2451" s="12">
        <f t="shared" si="229"/>
        <v>41973.184201388889</v>
      </c>
      <c r="M2451" t="b">
        <v>0</v>
      </c>
      <c r="N2451">
        <v>120</v>
      </c>
      <c r="O2451" t="b">
        <v>1</v>
      </c>
      <c r="P2451" t="s">
        <v>8298</v>
      </c>
      <c r="Q2451" s="5">
        <f t="shared" si="230"/>
        <v>1.08</v>
      </c>
      <c r="R2451" s="6">
        <f t="shared" si="231"/>
        <v>90</v>
      </c>
      <c r="S2451" t="str">
        <f t="shared" si="232"/>
        <v>food</v>
      </c>
      <c r="T2451" t="str">
        <f t="shared" si="233"/>
        <v>small batch</v>
      </c>
    </row>
    <row r="2452" spans="1:20" ht="60" x14ac:dyDescent="0.25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s="12">
        <f t="shared" si="228"/>
        <v>41902.07240740741</v>
      </c>
      <c r="L2452" s="12">
        <f t="shared" si="229"/>
        <v>41940.132638888892</v>
      </c>
      <c r="M2452" t="b">
        <v>0</v>
      </c>
      <c r="N2452">
        <v>102</v>
      </c>
      <c r="O2452" t="b">
        <v>1</v>
      </c>
      <c r="P2452" t="s">
        <v>8298</v>
      </c>
      <c r="Q2452" s="5">
        <f t="shared" si="230"/>
        <v>1.0153353333333335</v>
      </c>
      <c r="R2452" s="6">
        <f t="shared" si="231"/>
        <v>149.31401960784314</v>
      </c>
      <c r="S2452" t="str">
        <f t="shared" si="232"/>
        <v>food</v>
      </c>
      <c r="T2452" t="str">
        <f t="shared" si="233"/>
        <v>small batch</v>
      </c>
    </row>
    <row r="2453" spans="1:20" ht="60" x14ac:dyDescent="0.25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s="12">
        <f t="shared" si="228"/>
        <v>42779.908449074079</v>
      </c>
      <c r="L2453" s="12">
        <f t="shared" si="229"/>
        <v>42799.908449074079</v>
      </c>
      <c r="M2453" t="b">
        <v>0</v>
      </c>
      <c r="N2453">
        <v>186</v>
      </c>
      <c r="O2453" t="b">
        <v>1</v>
      </c>
      <c r="P2453" t="s">
        <v>8298</v>
      </c>
      <c r="Q2453" s="5">
        <f t="shared" si="230"/>
        <v>1.1545000000000001</v>
      </c>
      <c r="R2453" s="6">
        <f t="shared" si="231"/>
        <v>62.06989247311828</v>
      </c>
      <c r="S2453" t="str">
        <f t="shared" si="232"/>
        <v>food</v>
      </c>
      <c r="T2453" t="str">
        <f t="shared" si="233"/>
        <v>small batch</v>
      </c>
    </row>
    <row r="2454" spans="1:20" ht="60" x14ac:dyDescent="0.25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s="12">
        <f t="shared" si="228"/>
        <v>42338.84375</v>
      </c>
      <c r="L2454" s="12">
        <f t="shared" si="229"/>
        <v>42367.958333333328</v>
      </c>
      <c r="M2454" t="b">
        <v>0</v>
      </c>
      <c r="N2454">
        <v>15</v>
      </c>
      <c r="O2454" t="b">
        <v>1</v>
      </c>
      <c r="P2454" t="s">
        <v>8298</v>
      </c>
      <c r="Q2454" s="5">
        <f t="shared" si="230"/>
        <v>1.335</v>
      </c>
      <c r="R2454" s="6">
        <f t="shared" si="231"/>
        <v>53.4</v>
      </c>
      <c r="S2454" t="str">
        <f t="shared" si="232"/>
        <v>food</v>
      </c>
      <c r="T2454" t="str">
        <f t="shared" si="233"/>
        <v>small batch</v>
      </c>
    </row>
    <row r="2455" spans="1:20" ht="60" x14ac:dyDescent="0.25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s="12">
        <f t="shared" si="228"/>
        <v>42738.692233796297</v>
      </c>
      <c r="L2455" s="12">
        <f t="shared" si="229"/>
        <v>42768.692233796297</v>
      </c>
      <c r="M2455" t="b">
        <v>0</v>
      </c>
      <c r="N2455">
        <v>67</v>
      </c>
      <c r="O2455" t="b">
        <v>1</v>
      </c>
      <c r="P2455" t="s">
        <v>8298</v>
      </c>
      <c r="Q2455" s="5">
        <f t="shared" si="230"/>
        <v>1.5469999999999999</v>
      </c>
      <c r="R2455" s="6">
        <f t="shared" si="231"/>
        <v>69.268656716417908</v>
      </c>
      <c r="S2455" t="str">
        <f t="shared" si="232"/>
        <v>food</v>
      </c>
      <c r="T2455" t="str">
        <f t="shared" si="233"/>
        <v>small batch</v>
      </c>
    </row>
    <row r="2456" spans="1:20" ht="45" x14ac:dyDescent="0.25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s="12">
        <f t="shared" si="228"/>
        <v>42770.201481481476</v>
      </c>
      <c r="L2456" s="12">
        <f t="shared" si="229"/>
        <v>42805.201481481476</v>
      </c>
      <c r="M2456" t="b">
        <v>0</v>
      </c>
      <c r="N2456">
        <v>130</v>
      </c>
      <c r="O2456" t="b">
        <v>1</v>
      </c>
      <c r="P2456" t="s">
        <v>8298</v>
      </c>
      <c r="Q2456" s="5">
        <f t="shared" si="230"/>
        <v>1.0084571428571429</v>
      </c>
      <c r="R2456" s="6">
        <f t="shared" si="231"/>
        <v>271.50769230769231</v>
      </c>
      <c r="S2456" t="str">
        <f t="shared" si="232"/>
        <v>food</v>
      </c>
      <c r="T2456" t="str">
        <f t="shared" si="233"/>
        <v>small batch</v>
      </c>
    </row>
    <row r="2457" spans="1:20" ht="45" x14ac:dyDescent="0.25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s="12">
        <f t="shared" si="228"/>
        <v>42452.781828703708</v>
      </c>
      <c r="L2457" s="12">
        <f t="shared" si="229"/>
        <v>42480.781828703708</v>
      </c>
      <c r="M2457" t="b">
        <v>0</v>
      </c>
      <c r="N2457">
        <v>16</v>
      </c>
      <c r="O2457" t="b">
        <v>1</v>
      </c>
      <c r="P2457" t="s">
        <v>8298</v>
      </c>
      <c r="Q2457" s="5">
        <f t="shared" si="230"/>
        <v>1.82</v>
      </c>
      <c r="R2457" s="6">
        <f t="shared" si="231"/>
        <v>34.125</v>
      </c>
      <c r="S2457" t="str">
        <f t="shared" si="232"/>
        <v>food</v>
      </c>
      <c r="T2457" t="str">
        <f t="shared" si="233"/>
        <v>small batch</v>
      </c>
    </row>
    <row r="2458" spans="1:20" ht="45" x14ac:dyDescent="0.25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s="12">
        <f t="shared" si="228"/>
        <v>42761.961099537039</v>
      </c>
      <c r="L2458" s="12">
        <f t="shared" si="229"/>
        <v>42791.961099537039</v>
      </c>
      <c r="M2458" t="b">
        <v>0</v>
      </c>
      <c r="N2458">
        <v>67</v>
      </c>
      <c r="O2458" t="b">
        <v>1</v>
      </c>
      <c r="P2458" t="s">
        <v>8298</v>
      </c>
      <c r="Q2458" s="5">
        <f t="shared" si="230"/>
        <v>1.8086666666666666</v>
      </c>
      <c r="R2458" s="6">
        <f t="shared" si="231"/>
        <v>40.492537313432834</v>
      </c>
      <c r="S2458" t="str">
        <f t="shared" si="232"/>
        <v>food</v>
      </c>
      <c r="T2458" t="str">
        <f t="shared" si="233"/>
        <v>small batch</v>
      </c>
    </row>
    <row r="2459" spans="1:20" ht="45" x14ac:dyDescent="0.25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s="12">
        <f t="shared" si="228"/>
        <v>42423.602500000001</v>
      </c>
      <c r="L2459" s="12">
        <f t="shared" si="229"/>
        <v>42453.560833333337</v>
      </c>
      <c r="M2459" t="b">
        <v>0</v>
      </c>
      <c r="N2459">
        <v>124</v>
      </c>
      <c r="O2459" t="b">
        <v>1</v>
      </c>
      <c r="P2459" t="s">
        <v>8298</v>
      </c>
      <c r="Q2459" s="5">
        <f t="shared" si="230"/>
        <v>1.0230434782608695</v>
      </c>
      <c r="R2459" s="6">
        <f t="shared" si="231"/>
        <v>189.75806451612902</v>
      </c>
      <c r="S2459" t="str">
        <f t="shared" si="232"/>
        <v>food</v>
      </c>
      <c r="T2459" t="str">
        <f t="shared" si="233"/>
        <v>small batch</v>
      </c>
    </row>
    <row r="2460" spans="1:20" ht="60" x14ac:dyDescent="0.25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s="12">
        <f t="shared" si="228"/>
        <v>42495.871736111112</v>
      </c>
      <c r="L2460" s="12">
        <f t="shared" si="229"/>
        <v>42530.791666666672</v>
      </c>
      <c r="M2460" t="b">
        <v>0</v>
      </c>
      <c r="N2460">
        <v>80</v>
      </c>
      <c r="O2460" t="b">
        <v>1</v>
      </c>
      <c r="P2460" t="s">
        <v>8298</v>
      </c>
      <c r="Q2460" s="5">
        <f t="shared" si="230"/>
        <v>1.1017999999999999</v>
      </c>
      <c r="R2460" s="6">
        <f t="shared" si="231"/>
        <v>68.862499999999997</v>
      </c>
      <c r="S2460" t="str">
        <f t="shared" si="232"/>
        <v>food</v>
      </c>
      <c r="T2460" t="str">
        <f t="shared" si="233"/>
        <v>small batch</v>
      </c>
    </row>
    <row r="2461" spans="1:20" ht="60" x14ac:dyDescent="0.25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s="12">
        <f t="shared" si="228"/>
        <v>42407.637557870374</v>
      </c>
      <c r="L2461" s="12">
        <f t="shared" si="229"/>
        <v>42452.595891203702</v>
      </c>
      <c r="M2461" t="b">
        <v>0</v>
      </c>
      <c r="N2461">
        <v>282</v>
      </c>
      <c r="O2461" t="b">
        <v>1</v>
      </c>
      <c r="P2461" t="s">
        <v>8298</v>
      </c>
      <c r="Q2461" s="5">
        <f t="shared" si="230"/>
        <v>1.0225</v>
      </c>
      <c r="R2461" s="6">
        <f t="shared" si="231"/>
        <v>108.77659574468085</v>
      </c>
      <c r="S2461" t="str">
        <f t="shared" si="232"/>
        <v>food</v>
      </c>
      <c r="T2461" t="str">
        <f t="shared" si="233"/>
        <v>small batch</v>
      </c>
    </row>
    <row r="2462" spans="1:20" ht="60" x14ac:dyDescent="0.25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s="12">
        <f t="shared" si="228"/>
        <v>42704.187118055561</v>
      </c>
      <c r="L2462" s="12">
        <f t="shared" si="229"/>
        <v>42738.178472222222</v>
      </c>
      <c r="M2462" t="b">
        <v>0</v>
      </c>
      <c r="N2462">
        <v>68</v>
      </c>
      <c r="O2462" t="b">
        <v>1</v>
      </c>
      <c r="P2462" t="s">
        <v>8298</v>
      </c>
      <c r="Q2462" s="5">
        <f t="shared" si="230"/>
        <v>1.0078823529411765</v>
      </c>
      <c r="R2462" s="6">
        <f t="shared" si="231"/>
        <v>125.98529411764706</v>
      </c>
      <c r="S2462" t="str">
        <f t="shared" si="232"/>
        <v>food</v>
      </c>
      <c r="T2462" t="str">
        <f t="shared" si="233"/>
        <v>small batch</v>
      </c>
    </row>
    <row r="2463" spans="1:20" ht="60" x14ac:dyDescent="0.25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s="12">
        <f t="shared" si="228"/>
        <v>40784.012696759259</v>
      </c>
      <c r="L2463" s="12">
        <f t="shared" si="229"/>
        <v>40817.125</v>
      </c>
      <c r="M2463" t="b">
        <v>0</v>
      </c>
      <c r="N2463">
        <v>86</v>
      </c>
      <c r="O2463" t="b">
        <v>1</v>
      </c>
      <c r="P2463" t="s">
        <v>8279</v>
      </c>
      <c r="Q2463" s="5">
        <f t="shared" si="230"/>
        <v>1.038</v>
      </c>
      <c r="R2463" s="6">
        <f t="shared" si="231"/>
        <v>90.523255813953483</v>
      </c>
      <c r="S2463" t="str">
        <f t="shared" si="232"/>
        <v>music</v>
      </c>
      <c r="T2463" t="str">
        <f t="shared" si="233"/>
        <v>indie rock</v>
      </c>
    </row>
    <row r="2464" spans="1:20" ht="60" x14ac:dyDescent="0.25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s="12">
        <f t="shared" si="228"/>
        <v>41089.186296296299</v>
      </c>
      <c r="L2464" s="12">
        <f t="shared" si="229"/>
        <v>41109.186296296299</v>
      </c>
      <c r="M2464" t="b">
        <v>0</v>
      </c>
      <c r="N2464">
        <v>115</v>
      </c>
      <c r="O2464" t="b">
        <v>1</v>
      </c>
      <c r="P2464" t="s">
        <v>8279</v>
      </c>
      <c r="Q2464" s="5">
        <f t="shared" si="230"/>
        <v>1.1070833333333334</v>
      </c>
      <c r="R2464" s="6">
        <f t="shared" si="231"/>
        <v>28.880434782608695</v>
      </c>
      <c r="S2464" t="str">
        <f t="shared" si="232"/>
        <v>music</v>
      </c>
      <c r="T2464" t="str">
        <f t="shared" si="233"/>
        <v>indie rock</v>
      </c>
    </row>
    <row r="2465" spans="1:20" ht="30" x14ac:dyDescent="0.25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s="12">
        <f t="shared" si="228"/>
        <v>41341.111400462964</v>
      </c>
      <c r="L2465" s="12">
        <f t="shared" si="229"/>
        <v>41380.791666666664</v>
      </c>
      <c r="M2465" t="b">
        <v>0</v>
      </c>
      <c r="N2465">
        <v>75</v>
      </c>
      <c r="O2465" t="b">
        <v>1</v>
      </c>
      <c r="P2465" t="s">
        <v>8279</v>
      </c>
      <c r="Q2465" s="5">
        <f t="shared" si="230"/>
        <v>1.1625000000000001</v>
      </c>
      <c r="R2465" s="6">
        <f t="shared" si="231"/>
        <v>31</v>
      </c>
      <c r="S2465" t="str">
        <f t="shared" si="232"/>
        <v>music</v>
      </c>
      <c r="T2465" t="str">
        <f t="shared" si="233"/>
        <v>indie rock</v>
      </c>
    </row>
    <row r="2466" spans="1:20" ht="45" x14ac:dyDescent="0.25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s="12">
        <f t="shared" si="228"/>
        <v>42248.90042824074</v>
      </c>
      <c r="L2466" s="12">
        <f t="shared" si="229"/>
        <v>42277.811805555553</v>
      </c>
      <c r="M2466" t="b">
        <v>0</v>
      </c>
      <c r="N2466">
        <v>43</v>
      </c>
      <c r="O2466" t="b">
        <v>1</v>
      </c>
      <c r="P2466" t="s">
        <v>8279</v>
      </c>
      <c r="Q2466" s="5">
        <f t="shared" si="230"/>
        <v>1.111</v>
      </c>
      <c r="R2466" s="6">
        <f t="shared" si="231"/>
        <v>51.674418604651166</v>
      </c>
      <c r="S2466" t="str">
        <f t="shared" si="232"/>
        <v>music</v>
      </c>
      <c r="T2466" t="str">
        <f t="shared" si="233"/>
        <v>indie rock</v>
      </c>
    </row>
    <row r="2467" spans="1:20" ht="45" x14ac:dyDescent="0.25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s="12">
        <f t="shared" si="228"/>
        <v>41145.719305555554</v>
      </c>
      <c r="L2467" s="12">
        <f t="shared" si="229"/>
        <v>41175.719305555554</v>
      </c>
      <c r="M2467" t="b">
        <v>0</v>
      </c>
      <c r="N2467">
        <v>48</v>
      </c>
      <c r="O2467" t="b">
        <v>1</v>
      </c>
      <c r="P2467" t="s">
        <v>8279</v>
      </c>
      <c r="Q2467" s="5">
        <f t="shared" si="230"/>
        <v>1.8014285714285714</v>
      </c>
      <c r="R2467" s="6">
        <f t="shared" si="231"/>
        <v>26.270833333333332</v>
      </c>
      <c r="S2467" t="str">
        <f t="shared" si="232"/>
        <v>music</v>
      </c>
      <c r="T2467" t="str">
        <f t="shared" si="233"/>
        <v>indie rock</v>
      </c>
    </row>
    <row r="2468" spans="1:20" ht="45" x14ac:dyDescent="0.25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s="12">
        <f t="shared" si="228"/>
        <v>41373.102465277778</v>
      </c>
      <c r="L2468" s="12">
        <f t="shared" si="229"/>
        <v>41403.102465277778</v>
      </c>
      <c r="M2468" t="b">
        <v>0</v>
      </c>
      <c r="N2468">
        <v>52</v>
      </c>
      <c r="O2468" t="b">
        <v>1</v>
      </c>
      <c r="P2468" t="s">
        <v>8279</v>
      </c>
      <c r="Q2468" s="5">
        <f t="shared" si="230"/>
        <v>1</v>
      </c>
      <c r="R2468" s="6">
        <f t="shared" si="231"/>
        <v>48.07692307692308</v>
      </c>
      <c r="S2468" t="str">
        <f t="shared" si="232"/>
        <v>music</v>
      </c>
      <c r="T2468" t="str">
        <f t="shared" si="233"/>
        <v>indie rock</v>
      </c>
    </row>
    <row r="2469" spans="1:20" ht="45" x14ac:dyDescent="0.25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s="12">
        <f t="shared" si="228"/>
        <v>41025.874201388891</v>
      </c>
      <c r="L2469" s="12">
        <f t="shared" si="229"/>
        <v>41039.708333333336</v>
      </c>
      <c r="M2469" t="b">
        <v>0</v>
      </c>
      <c r="N2469">
        <v>43</v>
      </c>
      <c r="O2469" t="b">
        <v>1</v>
      </c>
      <c r="P2469" t="s">
        <v>8279</v>
      </c>
      <c r="Q2469" s="5">
        <f t="shared" si="230"/>
        <v>1.1850000000000001</v>
      </c>
      <c r="R2469" s="6">
        <f t="shared" si="231"/>
        <v>27.558139534883722</v>
      </c>
      <c r="S2469" t="str">
        <f t="shared" si="232"/>
        <v>music</v>
      </c>
      <c r="T2469" t="str">
        <f t="shared" si="233"/>
        <v>indie rock</v>
      </c>
    </row>
    <row r="2470" spans="1:20" ht="45" x14ac:dyDescent="0.25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s="12">
        <f t="shared" si="228"/>
        <v>41174.154178240737</v>
      </c>
      <c r="L2470" s="12">
        <f t="shared" si="229"/>
        <v>41210.208333333336</v>
      </c>
      <c r="M2470" t="b">
        <v>0</v>
      </c>
      <c r="N2470">
        <v>58</v>
      </c>
      <c r="O2470" t="b">
        <v>1</v>
      </c>
      <c r="P2470" t="s">
        <v>8279</v>
      </c>
      <c r="Q2470" s="5">
        <f t="shared" si="230"/>
        <v>1.0721700000000001</v>
      </c>
      <c r="R2470" s="6">
        <f t="shared" si="231"/>
        <v>36.97137931034483</v>
      </c>
      <c r="S2470" t="str">
        <f t="shared" si="232"/>
        <v>music</v>
      </c>
      <c r="T2470" t="str">
        <f t="shared" si="233"/>
        <v>indie rock</v>
      </c>
    </row>
    <row r="2471" spans="1:20" ht="60" x14ac:dyDescent="0.25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s="12">
        <f t="shared" si="228"/>
        <v>40557.429733796293</v>
      </c>
      <c r="L2471" s="12">
        <f t="shared" si="229"/>
        <v>40582.429733796293</v>
      </c>
      <c r="M2471" t="b">
        <v>0</v>
      </c>
      <c r="N2471">
        <v>47</v>
      </c>
      <c r="O2471" t="b">
        <v>1</v>
      </c>
      <c r="P2471" t="s">
        <v>8279</v>
      </c>
      <c r="Q2471" s="5">
        <f t="shared" si="230"/>
        <v>1.1366666666666667</v>
      </c>
      <c r="R2471" s="6">
        <f t="shared" si="231"/>
        <v>29.021276595744681</v>
      </c>
      <c r="S2471" t="str">
        <f t="shared" si="232"/>
        <v>music</v>
      </c>
      <c r="T2471" t="str">
        <f t="shared" si="233"/>
        <v>indie rock</v>
      </c>
    </row>
    <row r="2472" spans="1:20" ht="45" x14ac:dyDescent="0.25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s="12">
        <f t="shared" si="228"/>
        <v>41023.07471064815</v>
      </c>
      <c r="L2472" s="12">
        <f t="shared" si="229"/>
        <v>41053.07471064815</v>
      </c>
      <c r="M2472" t="b">
        <v>0</v>
      </c>
      <c r="N2472">
        <v>36</v>
      </c>
      <c r="O2472" t="b">
        <v>1</v>
      </c>
      <c r="P2472" t="s">
        <v>8279</v>
      </c>
      <c r="Q2472" s="5">
        <f t="shared" si="230"/>
        <v>1.0316400000000001</v>
      </c>
      <c r="R2472" s="6">
        <f t="shared" si="231"/>
        <v>28.65666666666667</v>
      </c>
      <c r="S2472" t="str">
        <f t="shared" si="232"/>
        <v>music</v>
      </c>
      <c r="T2472" t="str">
        <f t="shared" si="233"/>
        <v>indie rock</v>
      </c>
    </row>
    <row r="2473" spans="1:20" ht="60" x14ac:dyDescent="0.25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s="12">
        <f t="shared" si="228"/>
        <v>40893.992962962962</v>
      </c>
      <c r="L2473" s="12">
        <f t="shared" si="229"/>
        <v>40933.992962962962</v>
      </c>
      <c r="M2473" t="b">
        <v>0</v>
      </c>
      <c r="N2473">
        <v>17</v>
      </c>
      <c r="O2473" t="b">
        <v>1</v>
      </c>
      <c r="P2473" t="s">
        <v>8279</v>
      </c>
      <c r="Q2473" s="5">
        <f t="shared" si="230"/>
        <v>1.28</v>
      </c>
      <c r="R2473" s="6">
        <f t="shared" si="231"/>
        <v>37.647058823529413</v>
      </c>
      <c r="S2473" t="str">
        <f t="shared" si="232"/>
        <v>music</v>
      </c>
      <c r="T2473" t="str">
        <f t="shared" si="233"/>
        <v>indie rock</v>
      </c>
    </row>
    <row r="2474" spans="1:20" ht="60" x14ac:dyDescent="0.25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s="12">
        <f t="shared" si="228"/>
        <v>40354.11550925926</v>
      </c>
      <c r="L2474" s="12">
        <f t="shared" si="229"/>
        <v>40425.043749999997</v>
      </c>
      <c r="M2474" t="b">
        <v>0</v>
      </c>
      <c r="N2474">
        <v>104</v>
      </c>
      <c r="O2474" t="b">
        <v>1</v>
      </c>
      <c r="P2474" t="s">
        <v>8279</v>
      </c>
      <c r="Q2474" s="5">
        <f t="shared" si="230"/>
        <v>1.3576026666666667</v>
      </c>
      <c r="R2474" s="6">
        <f t="shared" si="231"/>
        <v>97.904038461538462</v>
      </c>
      <c r="S2474" t="str">
        <f t="shared" si="232"/>
        <v>music</v>
      </c>
      <c r="T2474" t="str">
        <f t="shared" si="233"/>
        <v>indie rock</v>
      </c>
    </row>
    <row r="2475" spans="1:20" ht="45" x14ac:dyDescent="0.25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s="12">
        <f t="shared" si="228"/>
        <v>41193.748483796298</v>
      </c>
      <c r="L2475" s="12">
        <f t="shared" si="229"/>
        <v>41223.790150462963</v>
      </c>
      <c r="M2475" t="b">
        <v>0</v>
      </c>
      <c r="N2475">
        <v>47</v>
      </c>
      <c r="O2475" t="b">
        <v>1</v>
      </c>
      <c r="P2475" t="s">
        <v>8279</v>
      </c>
      <c r="Q2475" s="5">
        <f t="shared" si="230"/>
        <v>1</v>
      </c>
      <c r="R2475" s="6">
        <f t="shared" si="231"/>
        <v>42.553191489361701</v>
      </c>
      <c r="S2475" t="str">
        <f t="shared" si="232"/>
        <v>music</v>
      </c>
      <c r="T2475" t="str">
        <f t="shared" si="233"/>
        <v>indie rock</v>
      </c>
    </row>
    <row r="2476" spans="1:20" ht="60" x14ac:dyDescent="0.25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s="12">
        <f t="shared" si="228"/>
        <v>40417.011296296296</v>
      </c>
      <c r="L2476" s="12">
        <f t="shared" si="229"/>
        <v>40462.011296296296</v>
      </c>
      <c r="M2476" t="b">
        <v>0</v>
      </c>
      <c r="N2476">
        <v>38</v>
      </c>
      <c r="O2476" t="b">
        <v>1</v>
      </c>
      <c r="P2476" t="s">
        <v>8279</v>
      </c>
      <c r="Q2476" s="5">
        <f t="shared" si="230"/>
        <v>1.0000360000000001</v>
      </c>
      <c r="R2476" s="6">
        <f t="shared" si="231"/>
        <v>131.58368421052631</v>
      </c>
      <c r="S2476" t="str">
        <f t="shared" si="232"/>
        <v>music</v>
      </c>
      <c r="T2476" t="str">
        <f t="shared" si="233"/>
        <v>indie rock</v>
      </c>
    </row>
    <row r="2477" spans="1:20" ht="30" x14ac:dyDescent="0.25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s="12">
        <f t="shared" si="228"/>
        <v>40310.287673611114</v>
      </c>
      <c r="L2477" s="12">
        <f t="shared" si="229"/>
        <v>40369.916666666664</v>
      </c>
      <c r="M2477" t="b">
        <v>0</v>
      </c>
      <c r="N2477">
        <v>81</v>
      </c>
      <c r="O2477" t="b">
        <v>1</v>
      </c>
      <c r="P2477" t="s">
        <v>8279</v>
      </c>
      <c r="Q2477" s="5">
        <f t="shared" si="230"/>
        <v>1.0471999999999999</v>
      </c>
      <c r="R2477" s="6">
        <f t="shared" si="231"/>
        <v>32.320987654320987</v>
      </c>
      <c r="S2477" t="str">
        <f t="shared" si="232"/>
        <v>music</v>
      </c>
      <c r="T2477" t="str">
        <f t="shared" si="233"/>
        <v>indie rock</v>
      </c>
    </row>
    <row r="2478" spans="1:20" ht="45" x14ac:dyDescent="0.25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s="12">
        <f t="shared" si="228"/>
        <v>41913.328356481477</v>
      </c>
      <c r="L2478" s="12">
        <f t="shared" si="229"/>
        <v>41946.370023148149</v>
      </c>
      <c r="M2478" t="b">
        <v>0</v>
      </c>
      <c r="N2478">
        <v>55</v>
      </c>
      <c r="O2478" t="b">
        <v>1</v>
      </c>
      <c r="P2478" t="s">
        <v>8279</v>
      </c>
      <c r="Q2478" s="5">
        <f t="shared" si="230"/>
        <v>1.050225</v>
      </c>
      <c r="R2478" s="6">
        <f t="shared" si="231"/>
        <v>61.103999999999999</v>
      </c>
      <c r="S2478" t="str">
        <f t="shared" si="232"/>
        <v>music</v>
      </c>
      <c r="T2478" t="str">
        <f t="shared" si="233"/>
        <v>indie rock</v>
      </c>
    </row>
    <row r="2479" spans="1:20" ht="30" x14ac:dyDescent="0.25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s="12">
        <f t="shared" si="228"/>
        <v>41088.691493055558</v>
      </c>
      <c r="L2479" s="12">
        <f t="shared" si="229"/>
        <v>41133.691493055558</v>
      </c>
      <c r="M2479" t="b">
        <v>0</v>
      </c>
      <c r="N2479">
        <v>41</v>
      </c>
      <c r="O2479" t="b">
        <v>1</v>
      </c>
      <c r="P2479" t="s">
        <v>8279</v>
      </c>
      <c r="Q2479" s="5">
        <f t="shared" si="230"/>
        <v>1.7133333333333334</v>
      </c>
      <c r="R2479" s="6">
        <f t="shared" si="231"/>
        <v>31.341463414634145</v>
      </c>
      <c r="S2479" t="str">
        <f t="shared" si="232"/>
        <v>music</v>
      </c>
      <c r="T2479" t="str">
        <f t="shared" si="233"/>
        <v>indie rock</v>
      </c>
    </row>
    <row r="2480" spans="1:20" ht="60" x14ac:dyDescent="0.25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s="12">
        <f t="shared" si="228"/>
        <v>41257.950381944444</v>
      </c>
      <c r="L2480" s="12">
        <f t="shared" si="229"/>
        <v>41287.950381944444</v>
      </c>
      <c r="M2480" t="b">
        <v>0</v>
      </c>
      <c r="N2480">
        <v>79</v>
      </c>
      <c r="O2480" t="b">
        <v>1</v>
      </c>
      <c r="P2480" t="s">
        <v>8279</v>
      </c>
      <c r="Q2480" s="5">
        <f t="shared" si="230"/>
        <v>1.2749999999999999</v>
      </c>
      <c r="R2480" s="6">
        <f t="shared" si="231"/>
        <v>129.1139240506329</v>
      </c>
      <c r="S2480" t="str">
        <f t="shared" si="232"/>
        <v>music</v>
      </c>
      <c r="T2480" t="str">
        <f t="shared" si="233"/>
        <v>indie rock</v>
      </c>
    </row>
    <row r="2481" spans="1:20" ht="45" x14ac:dyDescent="0.25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s="12">
        <f t="shared" si="228"/>
        <v>41107.726782407408</v>
      </c>
      <c r="L2481" s="12">
        <f t="shared" si="229"/>
        <v>41118.083333333336</v>
      </c>
      <c r="M2481" t="b">
        <v>0</v>
      </c>
      <c r="N2481">
        <v>16</v>
      </c>
      <c r="O2481" t="b">
        <v>1</v>
      </c>
      <c r="P2481" t="s">
        <v>8279</v>
      </c>
      <c r="Q2481" s="5">
        <f t="shared" si="230"/>
        <v>1.3344333333333334</v>
      </c>
      <c r="R2481" s="6">
        <f t="shared" si="231"/>
        <v>25.020624999999999</v>
      </c>
      <c r="S2481" t="str">
        <f t="shared" si="232"/>
        <v>music</v>
      </c>
      <c r="T2481" t="str">
        <f t="shared" si="233"/>
        <v>indie rock</v>
      </c>
    </row>
    <row r="2482" spans="1:20" ht="60" x14ac:dyDescent="0.25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s="12">
        <f t="shared" si="228"/>
        <v>42227.936157407406</v>
      </c>
      <c r="L2482" s="12">
        <f t="shared" si="229"/>
        <v>42287.936157407406</v>
      </c>
      <c r="M2482" t="b">
        <v>0</v>
      </c>
      <c r="N2482">
        <v>8</v>
      </c>
      <c r="O2482" t="b">
        <v>1</v>
      </c>
      <c r="P2482" t="s">
        <v>8279</v>
      </c>
      <c r="Q2482" s="5">
        <f t="shared" si="230"/>
        <v>1</v>
      </c>
      <c r="R2482" s="6">
        <f t="shared" si="231"/>
        <v>250</v>
      </c>
      <c r="S2482" t="str">
        <f t="shared" si="232"/>
        <v>music</v>
      </c>
      <c r="T2482" t="str">
        <f t="shared" si="233"/>
        <v>indie rock</v>
      </c>
    </row>
    <row r="2483" spans="1:20" ht="60" x14ac:dyDescent="0.25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s="12">
        <f t="shared" si="228"/>
        <v>40999.645925925928</v>
      </c>
      <c r="L2483" s="12">
        <f t="shared" si="229"/>
        <v>41029.645925925928</v>
      </c>
      <c r="M2483" t="b">
        <v>0</v>
      </c>
      <c r="N2483">
        <v>95</v>
      </c>
      <c r="O2483" t="b">
        <v>1</v>
      </c>
      <c r="P2483" t="s">
        <v>8279</v>
      </c>
      <c r="Q2483" s="5">
        <f t="shared" si="230"/>
        <v>1.1291099999999998</v>
      </c>
      <c r="R2483" s="6">
        <f t="shared" si="231"/>
        <v>47.541473684210523</v>
      </c>
      <c r="S2483" t="str">
        <f t="shared" si="232"/>
        <v>music</v>
      </c>
      <c r="T2483" t="str">
        <f t="shared" si="233"/>
        <v>indie rock</v>
      </c>
    </row>
    <row r="2484" spans="1:20" ht="60" x14ac:dyDescent="0.25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s="12">
        <f t="shared" si="228"/>
        <v>40711.782210648147</v>
      </c>
      <c r="L2484" s="12">
        <f t="shared" si="229"/>
        <v>40756.782210648147</v>
      </c>
      <c r="M2484" t="b">
        <v>0</v>
      </c>
      <c r="N2484">
        <v>25</v>
      </c>
      <c r="O2484" t="b">
        <v>1</v>
      </c>
      <c r="P2484" t="s">
        <v>8279</v>
      </c>
      <c r="Q2484" s="5">
        <f t="shared" si="230"/>
        <v>1.0009999999999999</v>
      </c>
      <c r="R2484" s="6">
        <f t="shared" si="231"/>
        <v>40.04</v>
      </c>
      <c r="S2484" t="str">
        <f t="shared" si="232"/>
        <v>music</v>
      </c>
      <c r="T2484" t="str">
        <f t="shared" si="233"/>
        <v>indie rock</v>
      </c>
    </row>
    <row r="2485" spans="1:20" ht="45" x14ac:dyDescent="0.25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s="12">
        <f t="shared" si="228"/>
        <v>40970.750034722223</v>
      </c>
      <c r="L2485" s="12">
        <f t="shared" si="229"/>
        <v>41030.708368055559</v>
      </c>
      <c r="M2485" t="b">
        <v>0</v>
      </c>
      <c r="N2485">
        <v>19</v>
      </c>
      <c r="O2485" t="b">
        <v>1</v>
      </c>
      <c r="P2485" t="s">
        <v>8279</v>
      </c>
      <c r="Q2485" s="5">
        <f t="shared" si="230"/>
        <v>1.1372727272727272</v>
      </c>
      <c r="R2485" s="6">
        <f t="shared" si="231"/>
        <v>65.84210526315789</v>
      </c>
      <c r="S2485" t="str">
        <f t="shared" si="232"/>
        <v>music</v>
      </c>
      <c r="T2485" t="str">
        <f t="shared" si="233"/>
        <v>indie rock</v>
      </c>
    </row>
    <row r="2486" spans="1:20" ht="60" x14ac:dyDescent="0.25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s="12">
        <f t="shared" si="228"/>
        <v>40771.916701388887</v>
      </c>
      <c r="L2486" s="12">
        <f t="shared" si="229"/>
        <v>40801.916701388887</v>
      </c>
      <c r="M2486" t="b">
        <v>0</v>
      </c>
      <c r="N2486">
        <v>90</v>
      </c>
      <c r="O2486" t="b">
        <v>1</v>
      </c>
      <c r="P2486" t="s">
        <v>8279</v>
      </c>
      <c r="Q2486" s="5">
        <f t="shared" si="230"/>
        <v>1.1931742857142855</v>
      </c>
      <c r="R2486" s="6">
        <f t="shared" si="231"/>
        <v>46.401222222222216</v>
      </c>
      <c r="S2486" t="str">
        <f t="shared" si="232"/>
        <v>music</v>
      </c>
      <c r="T2486" t="str">
        <f t="shared" si="233"/>
        <v>indie rock</v>
      </c>
    </row>
    <row r="2487" spans="1:20" ht="60" x14ac:dyDescent="0.25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s="12">
        <f t="shared" si="228"/>
        <v>40793.998599537037</v>
      </c>
      <c r="L2487" s="12">
        <f t="shared" si="229"/>
        <v>40828.998599537037</v>
      </c>
      <c r="M2487" t="b">
        <v>0</v>
      </c>
      <c r="N2487">
        <v>41</v>
      </c>
      <c r="O2487" t="b">
        <v>1</v>
      </c>
      <c r="P2487" t="s">
        <v>8279</v>
      </c>
      <c r="Q2487" s="5">
        <f t="shared" si="230"/>
        <v>1.0325</v>
      </c>
      <c r="R2487" s="6">
        <f t="shared" si="231"/>
        <v>50.365853658536587</v>
      </c>
      <c r="S2487" t="str">
        <f t="shared" si="232"/>
        <v>music</v>
      </c>
      <c r="T2487" t="str">
        <f t="shared" si="233"/>
        <v>indie rock</v>
      </c>
    </row>
    <row r="2488" spans="1:20" ht="60" x14ac:dyDescent="0.25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s="12">
        <f t="shared" si="228"/>
        <v>40991.708055555559</v>
      </c>
      <c r="L2488" s="12">
        <f t="shared" si="229"/>
        <v>41021.708055555559</v>
      </c>
      <c r="M2488" t="b">
        <v>0</v>
      </c>
      <c r="N2488">
        <v>30</v>
      </c>
      <c r="O2488" t="b">
        <v>1</v>
      </c>
      <c r="P2488" t="s">
        <v>8279</v>
      </c>
      <c r="Q2488" s="5">
        <f t="shared" si="230"/>
        <v>2.6566666666666667</v>
      </c>
      <c r="R2488" s="6">
        <f t="shared" si="231"/>
        <v>26.566666666666666</v>
      </c>
      <c r="S2488" t="str">
        <f t="shared" si="232"/>
        <v>music</v>
      </c>
      <c r="T2488" t="str">
        <f t="shared" si="233"/>
        <v>indie rock</v>
      </c>
    </row>
    <row r="2489" spans="1:20" ht="45" x14ac:dyDescent="0.25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s="12">
        <f t="shared" si="228"/>
        <v>41026.083298611113</v>
      </c>
      <c r="L2489" s="12">
        <f t="shared" si="229"/>
        <v>41056.083298611113</v>
      </c>
      <c r="M2489" t="b">
        <v>0</v>
      </c>
      <c r="N2489">
        <v>38</v>
      </c>
      <c r="O2489" t="b">
        <v>1</v>
      </c>
      <c r="P2489" t="s">
        <v>8279</v>
      </c>
      <c r="Q2489" s="5">
        <f t="shared" si="230"/>
        <v>1.0005066666666667</v>
      </c>
      <c r="R2489" s="6">
        <f t="shared" si="231"/>
        <v>39.493684210526318</v>
      </c>
      <c r="S2489" t="str">
        <f t="shared" si="232"/>
        <v>music</v>
      </c>
      <c r="T2489" t="str">
        <f t="shared" si="233"/>
        <v>indie rock</v>
      </c>
    </row>
    <row r="2490" spans="1:20" ht="60" x14ac:dyDescent="0.25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s="12">
        <f t="shared" si="228"/>
        <v>40833.633194444446</v>
      </c>
      <c r="L2490" s="12">
        <f t="shared" si="229"/>
        <v>40863.674861111111</v>
      </c>
      <c r="M2490" t="b">
        <v>0</v>
      </c>
      <c r="N2490">
        <v>65</v>
      </c>
      <c r="O2490" t="b">
        <v>1</v>
      </c>
      <c r="P2490" t="s">
        <v>8279</v>
      </c>
      <c r="Q2490" s="5">
        <f t="shared" si="230"/>
        <v>1.0669999999999999</v>
      </c>
      <c r="R2490" s="6">
        <f t="shared" si="231"/>
        <v>49.246153846153845</v>
      </c>
      <c r="S2490" t="str">
        <f t="shared" si="232"/>
        <v>music</v>
      </c>
      <c r="T2490" t="str">
        <f t="shared" si="233"/>
        <v>indie rock</v>
      </c>
    </row>
    <row r="2491" spans="1:20" ht="60" x14ac:dyDescent="0.25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s="12">
        <f t="shared" si="228"/>
        <v>41373.690266203703</v>
      </c>
      <c r="L2491" s="12">
        <f t="shared" si="229"/>
        <v>41403.690266203703</v>
      </c>
      <c r="M2491" t="b">
        <v>0</v>
      </c>
      <c r="N2491">
        <v>75</v>
      </c>
      <c r="O2491" t="b">
        <v>1</v>
      </c>
      <c r="P2491" t="s">
        <v>8279</v>
      </c>
      <c r="Q2491" s="5">
        <f t="shared" si="230"/>
        <v>1.3367142857142857</v>
      </c>
      <c r="R2491" s="6">
        <f t="shared" si="231"/>
        <v>62.38</v>
      </c>
      <c r="S2491" t="str">
        <f t="shared" si="232"/>
        <v>music</v>
      </c>
      <c r="T2491" t="str">
        <f t="shared" si="233"/>
        <v>indie rock</v>
      </c>
    </row>
    <row r="2492" spans="1:20" ht="45" x14ac:dyDescent="0.25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s="12">
        <f t="shared" si="228"/>
        <v>41023.227731481478</v>
      </c>
      <c r="L2492" s="12">
        <f t="shared" si="229"/>
        <v>41083.227731481478</v>
      </c>
      <c r="M2492" t="b">
        <v>0</v>
      </c>
      <c r="N2492">
        <v>16</v>
      </c>
      <c r="O2492" t="b">
        <v>1</v>
      </c>
      <c r="P2492" t="s">
        <v>8279</v>
      </c>
      <c r="Q2492" s="5">
        <f t="shared" si="230"/>
        <v>1.214</v>
      </c>
      <c r="R2492" s="6">
        <f t="shared" si="231"/>
        <v>37.9375</v>
      </c>
      <c r="S2492" t="str">
        <f t="shared" si="232"/>
        <v>music</v>
      </c>
      <c r="T2492" t="str">
        <f t="shared" si="233"/>
        <v>indie rock</v>
      </c>
    </row>
    <row r="2493" spans="1:20" ht="60" x14ac:dyDescent="0.25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s="12">
        <f t="shared" si="228"/>
        <v>40542.839282407411</v>
      </c>
      <c r="L2493" s="12">
        <f t="shared" si="229"/>
        <v>40559.07708333333</v>
      </c>
      <c r="M2493" t="b">
        <v>0</v>
      </c>
      <c r="N2493">
        <v>10</v>
      </c>
      <c r="O2493" t="b">
        <v>1</v>
      </c>
      <c r="P2493" t="s">
        <v>8279</v>
      </c>
      <c r="Q2493" s="5">
        <f t="shared" si="230"/>
        <v>1.032</v>
      </c>
      <c r="R2493" s="6">
        <f t="shared" si="231"/>
        <v>51.6</v>
      </c>
      <c r="S2493" t="str">
        <f t="shared" si="232"/>
        <v>music</v>
      </c>
      <c r="T2493" t="str">
        <f t="shared" si="233"/>
        <v>indie rock</v>
      </c>
    </row>
    <row r="2494" spans="1:20" ht="30" x14ac:dyDescent="0.25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s="12">
        <f t="shared" si="228"/>
        <v>41024.985972222225</v>
      </c>
      <c r="L2494" s="12">
        <f t="shared" si="229"/>
        <v>41076.415972222225</v>
      </c>
      <c r="M2494" t="b">
        <v>0</v>
      </c>
      <c r="N2494">
        <v>27</v>
      </c>
      <c r="O2494" t="b">
        <v>1</v>
      </c>
      <c r="P2494" t="s">
        <v>8279</v>
      </c>
      <c r="Q2494" s="5">
        <f t="shared" si="230"/>
        <v>1.25</v>
      </c>
      <c r="R2494" s="6">
        <f t="shared" si="231"/>
        <v>27.777777777777779</v>
      </c>
      <c r="S2494" t="str">
        <f t="shared" si="232"/>
        <v>music</v>
      </c>
      <c r="T2494" t="str">
        <f t="shared" si="233"/>
        <v>indie rock</v>
      </c>
    </row>
    <row r="2495" spans="1:20" ht="60" x14ac:dyDescent="0.25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s="12">
        <f t="shared" si="228"/>
        <v>41348.168287037035</v>
      </c>
      <c r="L2495" s="12">
        <f t="shared" si="229"/>
        <v>41393.168287037035</v>
      </c>
      <c r="M2495" t="b">
        <v>0</v>
      </c>
      <c r="N2495">
        <v>259</v>
      </c>
      <c r="O2495" t="b">
        <v>1</v>
      </c>
      <c r="P2495" t="s">
        <v>8279</v>
      </c>
      <c r="Q2495" s="5">
        <f t="shared" si="230"/>
        <v>1.2869999999999999</v>
      </c>
      <c r="R2495" s="6">
        <f t="shared" si="231"/>
        <v>99.382239382239376</v>
      </c>
      <c r="S2495" t="str">
        <f t="shared" si="232"/>
        <v>music</v>
      </c>
      <c r="T2495" t="str">
        <f t="shared" si="233"/>
        <v>indie rock</v>
      </c>
    </row>
    <row r="2496" spans="1:20" ht="45" x14ac:dyDescent="0.25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s="12">
        <f t="shared" si="228"/>
        <v>41022.645185185182</v>
      </c>
      <c r="L2496" s="12">
        <f t="shared" si="229"/>
        <v>41052.645185185182</v>
      </c>
      <c r="M2496" t="b">
        <v>0</v>
      </c>
      <c r="N2496">
        <v>39</v>
      </c>
      <c r="O2496" t="b">
        <v>1</v>
      </c>
      <c r="P2496" t="s">
        <v>8279</v>
      </c>
      <c r="Q2496" s="5">
        <f t="shared" si="230"/>
        <v>1.0100533333333332</v>
      </c>
      <c r="R2496" s="6">
        <f t="shared" si="231"/>
        <v>38.848205128205123</v>
      </c>
      <c r="S2496" t="str">
        <f t="shared" si="232"/>
        <v>music</v>
      </c>
      <c r="T2496" t="str">
        <f t="shared" si="233"/>
        <v>indie rock</v>
      </c>
    </row>
    <row r="2497" spans="1:20" ht="45" x14ac:dyDescent="0.25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s="12">
        <f t="shared" si="228"/>
        <v>41036.946469907409</v>
      </c>
      <c r="L2497" s="12">
        <f t="shared" si="229"/>
        <v>41066.946469907409</v>
      </c>
      <c r="M2497" t="b">
        <v>0</v>
      </c>
      <c r="N2497">
        <v>42</v>
      </c>
      <c r="O2497" t="b">
        <v>1</v>
      </c>
      <c r="P2497" t="s">
        <v>8279</v>
      </c>
      <c r="Q2497" s="5">
        <f t="shared" si="230"/>
        <v>1.2753666666666665</v>
      </c>
      <c r="R2497" s="6">
        <f t="shared" si="231"/>
        <v>45.548809523809524</v>
      </c>
      <c r="S2497" t="str">
        <f t="shared" si="232"/>
        <v>music</v>
      </c>
      <c r="T2497" t="str">
        <f t="shared" si="233"/>
        <v>indie rock</v>
      </c>
    </row>
    <row r="2498" spans="1:20" ht="30" x14ac:dyDescent="0.25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s="12">
        <f t="shared" ref="K2498:K2561" si="234">(((J2498/60)/60)/24)+DATE(1970,1,1)</f>
        <v>41327.996435185189</v>
      </c>
      <c r="L2498" s="12">
        <f t="shared" ref="L2498:L2561" si="235">(((I2498/60)/60)/24)+DATE(1970,1,1)</f>
        <v>41362.954768518517</v>
      </c>
      <c r="M2498" t="b">
        <v>0</v>
      </c>
      <c r="N2498">
        <v>10</v>
      </c>
      <c r="O2498" t="b">
        <v>1</v>
      </c>
      <c r="P2498" t="s">
        <v>8279</v>
      </c>
      <c r="Q2498" s="5">
        <f t="shared" ref="Q2498:Q2561" si="236">E2498/D2498</f>
        <v>1</v>
      </c>
      <c r="R2498" s="6">
        <f t="shared" ref="R2498:R2561" si="237">E2498/N2498</f>
        <v>600</v>
      </c>
      <c r="S2498" t="str">
        <f t="shared" ref="S2498:S2561" si="238">LEFT(P2498,FIND("/",P2498,1)-1)</f>
        <v>music</v>
      </c>
      <c r="T2498" t="str">
        <f t="shared" ref="T2498:T2561" si="239">MID(P2498,FIND("/",P2498,1)+1,LEN(P2497))</f>
        <v>indie rock</v>
      </c>
    </row>
    <row r="2499" spans="1:20" ht="45" x14ac:dyDescent="0.25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s="12">
        <f t="shared" si="234"/>
        <v>40730.878912037035</v>
      </c>
      <c r="L2499" s="12">
        <f t="shared" si="235"/>
        <v>40760.878912037035</v>
      </c>
      <c r="M2499" t="b">
        <v>0</v>
      </c>
      <c r="N2499">
        <v>56</v>
      </c>
      <c r="O2499" t="b">
        <v>1</v>
      </c>
      <c r="P2499" t="s">
        <v>8279</v>
      </c>
      <c r="Q2499" s="5">
        <f t="shared" si="236"/>
        <v>1.127715</v>
      </c>
      <c r="R2499" s="6">
        <f t="shared" si="237"/>
        <v>80.551071428571419</v>
      </c>
      <c r="S2499" t="str">
        <f t="shared" si="238"/>
        <v>music</v>
      </c>
      <c r="T2499" t="str">
        <f t="shared" si="239"/>
        <v>indie rock</v>
      </c>
    </row>
    <row r="2500" spans="1:20" ht="45" x14ac:dyDescent="0.25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s="12">
        <f t="shared" si="234"/>
        <v>42017.967442129629</v>
      </c>
      <c r="L2500" s="12">
        <f t="shared" si="235"/>
        <v>42031.967442129629</v>
      </c>
      <c r="M2500" t="b">
        <v>0</v>
      </c>
      <c r="N2500">
        <v>20</v>
      </c>
      <c r="O2500" t="b">
        <v>1</v>
      </c>
      <c r="P2500" t="s">
        <v>8279</v>
      </c>
      <c r="Q2500" s="5">
        <f t="shared" si="236"/>
        <v>1.056</v>
      </c>
      <c r="R2500" s="6">
        <f t="shared" si="237"/>
        <v>52.8</v>
      </c>
      <c r="S2500" t="str">
        <f t="shared" si="238"/>
        <v>music</v>
      </c>
      <c r="T2500" t="str">
        <f t="shared" si="239"/>
        <v>indie rock</v>
      </c>
    </row>
    <row r="2501" spans="1:20" ht="60" x14ac:dyDescent="0.25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s="12">
        <f t="shared" si="234"/>
        <v>41226.648576388885</v>
      </c>
      <c r="L2501" s="12">
        <f t="shared" si="235"/>
        <v>41274.75</v>
      </c>
      <c r="M2501" t="b">
        <v>0</v>
      </c>
      <c r="N2501">
        <v>170</v>
      </c>
      <c r="O2501" t="b">
        <v>1</v>
      </c>
      <c r="P2501" t="s">
        <v>8279</v>
      </c>
      <c r="Q2501" s="5">
        <f t="shared" si="236"/>
        <v>2.0262500000000001</v>
      </c>
      <c r="R2501" s="6">
        <f t="shared" si="237"/>
        <v>47.676470588235297</v>
      </c>
      <c r="S2501" t="str">
        <f t="shared" si="238"/>
        <v>music</v>
      </c>
      <c r="T2501" t="str">
        <f t="shared" si="239"/>
        <v>indie rock</v>
      </c>
    </row>
    <row r="2502" spans="1:20" ht="45" x14ac:dyDescent="0.25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s="12">
        <f t="shared" si="234"/>
        <v>41053.772858796299</v>
      </c>
      <c r="L2502" s="12">
        <f t="shared" si="235"/>
        <v>41083.772858796299</v>
      </c>
      <c r="M2502" t="b">
        <v>0</v>
      </c>
      <c r="N2502">
        <v>29</v>
      </c>
      <c r="O2502" t="b">
        <v>1</v>
      </c>
      <c r="P2502" t="s">
        <v>8279</v>
      </c>
      <c r="Q2502" s="5">
        <f t="shared" si="236"/>
        <v>1.1333333333333333</v>
      </c>
      <c r="R2502" s="6">
        <f t="shared" si="237"/>
        <v>23.448275862068964</v>
      </c>
      <c r="S2502" t="str">
        <f t="shared" si="238"/>
        <v>music</v>
      </c>
      <c r="T2502" t="str">
        <f t="shared" si="239"/>
        <v>indie rock</v>
      </c>
    </row>
    <row r="2503" spans="1:20" ht="60" x14ac:dyDescent="0.25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s="12">
        <f t="shared" si="234"/>
        <v>42244.776666666665</v>
      </c>
      <c r="L2503" s="12">
        <f t="shared" si="235"/>
        <v>42274.776666666665</v>
      </c>
      <c r="M2503" t="b">
        <v>0</v>
      </c>
      <c r="N2503">
        <v>7</v>
      </c>
      <c r="O2503" t="b">
        <v>0</v>
      </c>
      <c r="P2503" t="s">
        <v>8299</v>
      </c>
      <c r="Q2503" s="5">
        <f t="shared" si="236"/>
        <v>2.5545454545454545E-2</v>
      </c>
      <c r="R2503" s="6">
        <f t="shared" si="237"/>
        <v>40.142857142857146</v>
      </c>
      <c r="S2503" t="str">
        <f t="shared" si="238"/>
        <v>food</v>
      </c>
      <c r="T2503" t="str">
        <f t="shared" si="239"/>
        <v>restaurants</v>
      </c>
    </row>
    <row r="2504" spans="1:20" ht="60" x14ac:dyDescent="0.25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s="12">
        <f t="shared" si="234"/>
        <v>41858.825439814813</v>
      </c>
      <c r="L2504" s="12">
        <f t="shared" si="235"/>
        <v>41903.825439814813</v>
      </c>
      <c r="M2504" t="b">
        <v>0</v>
      </c>
      <c r="N2504">
        <v>5</v>
      </c>
      <c r="O2504" t="b">
        <v>0</v>
      </c>
      <c r="P2504" t="s">
        <v>8299</v>
      </c>
      <c r="Q2504" s="5">
        <f t="shared" si="236"/>
        <v>7.8181818181818181E-4</v>
      </c>
      <c r="R2504" s="6">
        <f t="shared" si="237"/>
        <v>17.2</v>
      </c>
      <c r="S2504" t="str">
        <f t="shared" si="238"/>
        <v>food</v>
      </c>
      <c r="T2504" t="str">
        <f t="shared" si="239"/>
        <v>restaurants</v>
      </c>
    </row>
    <row r="2505" spans="1:20" ht="60" x14ac:dyDescent="0.25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s="12">
        <f t="shared" si="234"/>
        <v>42498.899398148147</v>
      </c>
      <c r="L2505" s="12">
        <f t="shared" si="235"/>
        <v>42528.879166666666</v>
      </c>
      <c r="M2505" t="b">
        <v>0</v>
      </c>
      <c r="N2505">
        <v>0</v>
      </c>
      <c r="O2505" t="b">
        <v>0</v>
      </c>
      <c r="P2505" t="s">
        <v>8299</v>
      </c>
      <c r="Q2505" s="5">
        <f t="shared" si="236"/>
        <v>0</v>
      </c>
      <c r="R2505" s="6" t="e">
        <f t="shared" si="237"/>
        <v>#DIV/0!</v>
      </c>
      <c r="S2505" t="str">
        <f t="shared" si="238"/>
        <v>food</v>
      </c>
      <c r="T2505" t="str">
        <f t="shared" si="239"/>
        <v>restaurants</v>
      </c>
    </row>
    <row r="2506" spans="1:20" ht="45" x14ac:dyDescent="0.25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s="12">
        <f t="shared" si="234"/>
        <v>41928.015439814815</v>
      </c>
      <c r="L2506" s="12">
        <f t="shared" si="235"/>
        <v>41958.057106481487</v>
      </c>
      <c r="M2506" t="b">
        <v>0</v>
      </c>
      <c r="N2506">
        <v>0</v>
      </c>
      <c r="O2506" t="b">
        <v>0</v>
      </c>
      <c r="P2506" t="s">
        <v>8299</v>
      </c>
      <c r="Q2506" s="5">
        <f t="shared" si="236"/>
        <v>0</v>
      </c>
      <c r="R2506" s="6" t="e">
        <f t="shared" si="237"/>
        <v>#DIV/0!</v>
      </c>
      <c r="S2506" t="str">
        <f t="shared" si="238"/>
        <v>food</v>
      </c>
      <c r="T2506" t="str">
        <f t="shared" si="239"/>
        <v>restaurants</v>
      </c>
    </row>
    <row r="2507" spans="1:20" ht="60" x14ac:dyDescent="0.25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s="12">
        <f t="shared" si="234"/>
        <v>42047.05574074074</v>
      </c>
      <c r="L2507" s="12">
        <f t="shared" si="235"/>
        <v>42077.014074074075</v>
      </c>
      <c r="M2507" t="b">
        <v>0</v>
      </c>
      <c r="N2507">
        <v>0</v>
      </c>
      <c r="O2507" t="b">
        <v>0</v>
      </c>
      <c r="P2507" t="s">
        <v>8299</v>
      </c>
      <c r="Q2507" s="5">
        <f t="shared" si="236"/>
        <v>0</v>
      </c>
      <c r="R2507" s="6" t="e">
        <f t="shared" si="237"/>
        <v>#DIV/0!</v>
      </c>
      <c r="S2507" t="str">
        <f t="shared" si="238"/>
        <v>food</v>
      </c>
      <c r="T2507" t="str">
        <f t="shared" si="239"/>
        <v>restaurants</v>
      </c>
    </row>
    <row r="2508" spans="1:20" ht="60" x14ac:dyDescent="0.25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s="12">
        <f t="shared" si="234"/>
        <v>42258.297094907408</v>
      </c>
      <c r="L2508" s="12">
        <f t="shared" si="235"/>
        <v>42280.875</v>
      </c>
      <c r="M2508" t="b">
        <v>0</v>
      </c>
      <c r="N2508">
        <v>2</v>
      </c>
      <c r="O2508" t="b">
        <v>0</v>
      </c>
      <c r="P2508" t="s">
        <v>8299</v>
      </c>
      <c r="Q2508" s="5">
        <f t="shared" si="236"/>
        <v>6.0000000000000001E-3</v>
      </c>
      <c r="R2508" s="6">
        <f t="shared" si="237"/>
        <v>15</v>
      </c>
      <c r="S2508" t="str">
        <f t="shared" si="238"/>
        <v>food</v>
      </c>
      <c r="T2508" t="str">
        <f t="shared" si="239"/>
        <v>restaurants</v>
      </c>
    </row>
    <row r="2509" spans="1:20" x14ac:dyDescent="0.25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s="12">
        <f t="shared" si="234"/>
        <v>42105.072962962964</v>
      </c>
      <c r="L2509" s="12">
        <f t="shared" si="235"/>
        <v>42135.072962962964</v>
      </c>
      <c r="M2509" t="b">
        <v>0</v>
      </c>
      <c r="N2509">
        <v>0</v>
      </c>
      <c r="O2509" t="b">
        <v>0</v>
      </c>
      <c r="P2509" t="s">
        <v>8299</v>
      </c>
      <c r="Q2509" s="5">
        <f t="shared" si="236"/>
        <v>0</v>
      </c>
      <c r="R2509" s="6" t="e">
        <f t="shared" si="237"/>
        <v>#DIV/0!</v>
      </c>
      <c r="S2509" t="str">
        <f t="shared" si="238"/>
        <v>food</v>
      </c>
      <c r="T2509" t="str">
        <f t="shared" si="239"/>
        <v>restaurants</v>
      </c>
    </row>
    <row r="2510" spans="1:20" ht="60" x14ac:dyDescent="0.25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s="12">
        <f t="shared" si="234"/>
        <v>41835.951782407406</v>
      </c>
      <c r="L2510" s="12">
        <f t="shared" si="235"/>
        <v>41865.951782407406</v>
      </c>
      <c r="M2510" t="b">
        <v>0</v>
      </c>
      <c r="N2510">
        <v>0</v>
      </c>
      <c r="O2510" t="b">
        <v>0</v>
      </c>
      <c r="P2510" t="s">
        <v>8299</v>
      </c>
      <c r="Q2510" s="5">
        <f t="shared" si="236"/>
        <v>0</v>
      </c>
      <c r="R2510" s="6" t="e">
        <f t="shared" si="237"/>
        <v>#DIV/0!</v>
      </c>
      <c r="S2510" t="str">
        <f t="shared" si="238"/>
        <v>food</v>
      </c>
      <c r="T2510" t="str">
        <f t="shared" si="239"/>
        <v>restaurants</v>
      </c>
    </row>
    <row r="2511" spans="1:20" ht="60" x14ac:dyDescent="0.25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s="12">
        <f t="shared" si="234"/>
        <v>42058.809594907405</v>
      </c>
      <c r="L2511" s="12">
        <f t="shared" si="235"/>
        <v>42114.767928240741</v>
      </c>
      <c r="M2511" t="b">
        <v>0</v>
      </c>
      <c r="N2511">
        <v>28</v>
      </c>
      <c r="O2511" t="b">
        <v>0</v>
      </c>
      <c r="P2511" t="s">
        <v>8299</v>
      </c>
      <c r="Q2511" s="5">
        <f t="shared" si="236"/>
        <v>1.0526315789473684E-2</v>
      </c>
      <c r="R2511" s="6">
        <f t="shared" si="237"/>
        <v>35.714285714285715</v>
      </c>
      <c r="S2511" t="str">
        <f t="shared" si="238"/>
        <v>food</v>
      </c>
      <c r="T2511" t="str">
        <f t="shared" si="239"/>
        <v>restaurants</v>
      </c>
    </row>
    <row r="2512" spans="1:20" ht="60" x14ac:dyDescent="0.25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s="12">
        <f t="shared" si="234"/>
        <v>42078.997361111105</v>
      </c>
      <c r="L2512" s="12">
        <f t="shared" si="235"/>
        <v>42138.997361111105</v>
      </c>
      <c r="M2512" t="b">
        <v>0</v>
      </c>
      <c r="N2512">
        <v>2</v>
      </c>
      <c r="O2512" t="b">
        <v>0</v>
      </c>
      <c r="P2512" t="s">
        <v>8299</v>
      </c>
      <c r="Q2512" s="5">
        <f t="shared" si="236"/>
        <v>1.5E-3</v>
      </c>
      <c r="R2512" s="6">
        <f t="shared" si="237"/>
        <v>37.5</v>
      </c>
      <c r="S2512" t="str">
        <f t="shared" si="238"/>
        <v>food</v>
      </c>
      <c r="T2512" t="str">
        <f t="shared" si="239"/>
        <v>restaurants</v>
      </c>
    </row>
    <row r="2513" spans="1:20" ht="45" x14ac:dyDescent="0.25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s="12">
        <f t="shared" si="234"/>
        <v>42371.446909722217</v>
      </c>
      <c r="L2513" s="12">
        <f t="shared" si="235"/>
        <v>42401.446909722217</v>
      </c>
      <c r="M2513" t="b">
        <v>0</v>
      </c>
      <c r="N2513">
        <v>0</v>
      </c>
      <c r="O2513" t="b">
        <v>0</v>
      </c>
      <c r="P2513" t="s">
        <v>8299</v>
      </c>
      <c r="Q2513" s="5">
        <f t="shared" si="236"/>
        <v>0</v>
      </c>
      <c r="R2513" s="6" t="e">
        <f t="shared" si="237"/>
        <v>#DIV/0!</v>
      </c>
      <c r="S2513" t="str">
        <f t="shared" si="238"/>
        <v>food</v>
      </c>
      <c r="T2513" t="str">
        <f t="shared" si="239"/>
        <v>restaurants</v>
      </c>
    </row>
    <row r="2514" spans="1:20" ht="45" x14ac:dyDescent="0.25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s="12">
        <f t="shared" si="234"/>
        <v>41971.876863425925</v>
      </c>
      <c r="L2514" s="12">
        <f t="shared" si="235"/>
        <v>41986.876863425925</v>
      </c>
      <c r="M2514" t="b">
        <v>0</v>
      </c>
      <c r="N2514">
        <v>0</v>
      </c>
      <c r="O2514" t="b">
        <v>0</v>
      </c>
      <c r="P2514" t="s">
        <v>8299</v>
      </c>
      <c r="Q2514" s="5">
        <f t="shared" si="236"/>
        <v>0</v>
      </c>
      <c r="R2514" s="6" t="e">
        <f t="shared" si="237"/>
        <v>#DIV/0!</v>
      </c>
      <c r="S2514" t="str">
        <f t="shared" si="238"/>
        <v>food</v>
      </c>
      <c r="T2514" t="str">
        <f t="shared" si="239"/>
        <v>restaurants</v>
      </c>
    </row>
    <row r="2515" spans="1:20" ht="60" x14ac:dyDescent="0.25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s="12">
        <f t="shared" si="234"/>
        <v>42732.00681712963</v>
      </c>
      <c r="L2515" s="12">
        <f t="shared" si="235"/>
        <v>42792.00681712963</v>
      </c>
      <c r="M2515" t="b">
        <v>0</v>
      </c>
      <c r="N2515">
        <v>0</v>
      </c>
      <c r="O2515" t="b">
        <v>0</v>
      </c>
      <c r="P2515" t="s">
        <v>8299</v>
      </c>
      <c r="Q2515" s="5">
        <f t="shared" si="236"/>
        <v>0</v>
      </c>
      <c r="R2515" s="6" t="e">
        <f t="shared" si="237"/>
        <v>#DIV/0!</v>
      </c>
      <c r="S2515" t="str">
        <f t="shared" si="238"/>
        <v>food</v>
      </c>
      <c r="T2515" t="str">
        <f t="shared" si="239"/>
        <v>restaurants</v>
      </c>
    </row>
    <row r="2516" spans="1:20" ht="60" x14ac:dyDescent="0.25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s="12">
        <f t="shared" si="234"/>
        <v>41854.389780092592</v>
      </c>
      <c r="L2516" s="12">
        <f t="shared" si="235"/>
        <v>41871.389780092592</v>
      </c>
      <c r="M2516" t="b">
        <v>0</v>
      </c>
      <c r="N2516">
        <v>4</v>
      </c>
      <c r="O2516" t="b">
        <v>0</v>
      </c>
      <c r="P2516" t="s">
        <v>8299</v>
      </c>
      <c r="Q2516" s="5">
        <f t="shared" si="236"/>
        <v>1.7500000000000002E-2</v>
      </c>
      <c r="R2516" s="6">
        <f t="shared" si="237"/>
        <v>52.5</v>
      </c>
      <c r="S2516" t="str">
        <f t="shared" si="238"/>
        <v>food</v>
      </c>
      <c r="T2516" t="str">
        <f t="shared" si="239"/>
        <v>restaurants</v>
      </c>
    </row>
    <row r="2517" spans="1:20" ht="60" x14ac:dyDescent="0.25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s="12">
        <f t="shared" si="234"/>
        <v>42027.839733796296</v>
      </c>
      <c r="L2517" s="12">
        <f t="shared" si="235"/>
        <v>42057.839733796296</v>
      </c>
      <c r="M2517" t="b">
        <v>0</v>
      </c>
      <c r="N2517">
        <v>12</v>
      </c>
      <c r="O2517" t="b">
        <v>0</v>
      </c>
      <c r="P2517" t="s">
        <v>8299</v>
      </c>
      <c r="Q2517" s="5">
        <f t="shared" si="236"/>
        <v>0.186</v>
      </c>
      <c r="R2517" s="6">
        <f t="shared" si="237"/>
        <v>77.5</v>
      </c>
      <c r="S2517" t="str">
        <f t="shared" si="238"/>
        <v>food</v>
      </c>
      <c r="T2517" t="str">
        <f t="shared" si="239"/>
        <v>restaurants</v>
      </c>
    </row>
    <row r="2518" spans="1:20" ht="60" x14ac:dyDescent="0.25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s="12">
        <f t="shared" si="234"/>
        <v>41942.653379629628</v>
      </c>
      <c r="L2518" s="12">
        <f t="shared" si="235"/>
        <v>41972.6950462963</v>
      </c>
      <c r="M2518" t="b">
        <v>0</v>
      </c>
      <c r="N2518">
        <v>0</v>
      </c>
      <c r="O2518" t="b">
        <v>0</v>
      </c>
      <c r="P2518" t="s">
        <v>8299</v>
      </c>
      <c r="Q2518" s="5">
        <f t="shared" si="236"/>
        <v>0</v>
      </c>
      <c r="R2518" s="6" t="e">
        <f t="shared" si="237"/>
        <v>#DIV/0!</v>
      </c>
      <c r="S2518" t="str">
        <f t="shared" si="238"/>
        <v>food</v>
      </c>
      <c r="T2518" t="str">
        <f t="shared" si="239"/>
        <v>restaurants</v>
      </c>
    </row>
    <row r="2519" spans="1:20" ht="60" x14ac:dyDescent="0.25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s="12">
        <f t="shared" si="234"/>
        <v>42052.802430555559</v>
      </c>
      <c r="L2519" s="12">
        <f t="shared" si="235"/>
        <v>42082.760763888888</v>
      </c>
      <c r="M2519" t="b">
        <v>0</v>
      </c>
      <c r="N2519">
        <v>33</v>
      </c>
      <c r="O2519" t="b">
        <v>0</v>
      </c>
      <c r="P2519" t="s">
        <v>8299</v>
      </c>
      <c r="Q2519" s="5">
        <f t="shared" si="236"/>
        <v>9.8166666666666666E-2</v>
      </c>
      <c r="R2519" s="6">
        <f t="shared" si="237"/>
        <v>53.545454545454547</v>
      </c>
      <c r="S2519" t="str">
        <f t="shared" si="238"/>
        <v>food</v>
      </c>
      <c r="T2519" t="str">
        <f t="shared" si="239"/>
        <v>restaurants</v>
      </c>
    </row>
    <row r="2520" spans="1:20" ht="45" x14ac:dyDescent="0.25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s="12">
        <f t="shared" si="234"/>
        <v>41926.680879629632</v>
      </c>
      <c r="L2520" s="12">
        <f t="shared" si="235"/>
        <v>41956.722546296296</v>
      </c>
      <c r="M2520" t="b">
        <v>0</v>
      </c>
      <c r="N2520">
        <v>0</v>
      </c>
      <c r="O2520" t="b">
        <v>0</v>
      </c>
      <c r="P2520" t="s">
        <v>8299</v>
      </c>
      <c r="Q2520" s="5">
        <f t="shared" si="236"/>
        <v>0</v>
      </c>
      <c r="R2520" s="6" t="e">
        <f t="shared" si="237"/>
        <v>#DIV/0!</v>
      </c>
      <c r="S2520" t="str">
        <f t="shared" si="238"/>
        <v>food</v>
      </c>
      <c r="T2520" t="str">
        <f t="shared" si="239"/>
        <v>restaurants</v>
      </c>
    </row>
    <row r="2521" spans="1:20" ht="45" x14ac:dyDescent="0.25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s="12">
        <f t="shared" si="234"/>
        <v>41809.155138888891</v>
      </c>
      <c r="L2521" s="12">
        <f t="shared" si="235"/>
        <v>41839.155138888891</v>
      </c>
      <c r="M2521" t="b">
        <v>0</v>
      </c>
      <c r="N2521">
        <v>4</v>
      </c>
      <c r="O2521" t="b">
        <v>0</v>
      </c>
      <c r="P2521" t="s">
        <v>8299</v>
      </c>
      <c r="Q2521" s="5">
        <f t="shared" si="236"/>
        <v>4.3333333333333331E-4</v>
      </c>
      <c r="R2521" s="6">
        <f t="shared" si="237"/>
        <v>16.25</v>
      </c>
      <c r="S2521" t="str">
        <f t="shared" si="238"/>
        <v>food</v>
      </c>
      <c r="T2521" t="str">
        <f t="shared" si="239"/>
        <v>restaurants</v>
      </c>
    </row>
    <row r="2522" spans="1:20" ht="60" x14ac:dyDescent="0.25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s="12">
        <f t="shared" si="234"/>
        <v>42612.600520833337</v>
      </c>
      <c r="L2522" s="12">
        <f t="shared" si="235"/>
        <v>42658.806249999994</v>
      </c>
      <c r="M2522" t="b">
        <v>0</v>
      </c>
      <c r="N2522">
        <v>0</v>
      </c>
      <c r="O2522" t="b">
        <v>0</v>
      </c>
      <c r="P2522" t="s">
        <v>8299</v>
      </c>
      <c r="Q2522" s="5">
        <f t="shared" si="236"/>
        <v>0</v>
      </c>
      <c r="R2522" s="6" t="e">
        <f t="shared" si="237"/>
        <v>#DIV/0!</v>
      </c>
      <c r="S2522" t="str">
        <f t="shared" si="238"/>
        <v>food</v>
      </c>
      <c r="T2522" t="str">
        <f t="shared" si="239"/>
        <v>restaurants</v>
      </c>
    </row>
    <row r="2523" spans="1:20" ht="60" x14ac:dyDescent="0.25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s="12">
        <f t="shared" si="234"/>
        <v>42269.967835648145</v>
      </c>
      <c r="L2523" s="12">
        <f t="shared" si="235"/>
        <v>42290.967835648145</v>
      </c>
      <c r="M2523" t="b">
        <v>0</v>
      </c>
      <c r="N2523">
        <v>132</v>
      </c>
      <c r="O2523" t="b">
        <v>1</v>
      </c>
      <c r="P2523" t="s">
        <v>8300</v>
      </c>
      <c r="Q2523" s="5">
        <f t="shared" si="236"/>
        <v>1.0948792000000001</v>
      </c>
      <c r="R2523" s="6">
        <f t="shared" si="237"/>
        <v>103.68174242424243</v>
      </c>
      <c r="S2523" t="str">
        <f t="shared" si="238"/>
        <v>music</v>
      </c>
      <c r="T2523" t="str">
        <f t="shared" si="239"/>
        <v>classical music</v>
      </c>
    </row>
    <row r="2524" spans="1:20" ht="60" x14ac:dyDescent="0.25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s="12">
        <f t="shared" si="234"/>
        <v>42460.573611111111</v>
      </c>
      <c r="L2524" s="12">
        <f t="shared" si="235"/>
        <v>42482.619444444441</v>
      </c>
      <c r="M2524" t="b">
        <v>0</v>
      </c>
      <c r="N2524">
        <v>27</v>
      </c>
      <c r="O2524" t="b">
        <v>1</v>
      </c>
      <c r="P2524" t="s">
        <v>8300</v>
      </c>
      <c r="Q2524" s="5">
        <f t="shared" si="236"/>
        <v>1</v>
      </c>
      <c r="R2524" s="6">
        <f t="shared" si="237"/>
        <v>185.18518518518519</v>
      </c>
      <c r="S2524" t="str">
        <f t="shared" si="238"/>
        <v>music</v>
      </c>
      <c r="T2524" t="str">
        <f t="shared" si="239"/>
        <v>classical music</v>
      </c>
    </row>
    <row r="2525" spans="1:20" ht="45" x14ac:dyDescent="0.25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s="12">
        <f t="shared" si="234"/>
        <v>41930.975601851853</v>
      </c>
      <c r="L2525" s="12">
        <f t="shared" si="235"/>
        <v>41961.017268518524</v>
      </c>
      <c r="M2525" t="b">
        <v>0</v>
      </c>
      <c r="N2525">
        <v>26</v>
      </c>
      <c r="O2525" t="b">
        <v>1</v>
      </c>
      <c r="P2525" t="s">
        <v>8300</v>
      </c>
      <c r="Q2525" s="5">
        <f t="shared" si="236"/>
        <v>1.5644444444444445</v>
      </c>
      <c r="R2525" s="6">
        <f t="shared" si="237"/>
        <v>54.153846153846153</v>
      </c>
      <c r="S2525" t="str">
        <f t="shared" si="238"/>
        <v>music</v>
      </c>
      <c r="T2525" t="str">
        <f t="shared" si="239"/>
        <v>classical music</v>
      </c>
    </row>
    <row r="2526" spans="1:20" ht="45" x14ac:dyDescent="0.25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s="12">
        <f t="shared" si="234"/>
        <v>41961.807372685187</v>
      </c>
      <c r="L2526" s="12">
        <f t="shared" si="235"/>
        <v>41994.1875</v>
      </c>
      <c r="M2526" t="b">
        <v>0</v>
      </c>
      <c r="N2526">
        <v>43</v>
      </c>
      <c r="O2526" t="b">
        <v>1</v>
      </c>
      <c r="P2526" t="s">
        <v>8300</v>
      </c>
      <c r="Q2526" s="5">
        <f t="shared" si="236"/>
        <v>1.016</v>
      </c>
      <c r="R2526" s="6">
        <f t="shared" si="237"/>
        <v>177.2093023255814</v>
      </c>
      <c r="S2526" t="str">
        <f t="shared" si="238"/>
        <v>music</v>
      </c>
      <c r="T2526" t="str">
        <f t="shared" si="239"/>
        <v>classical music</v>
      </c>
    </row>
    <row r="2527" spans="1:20" ht="45" x14ac:dyDescent="0.25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s="12">
        <f t="shared" si="234"/>
        <v>41058.844571759262</v>
      </c>
      <c r="L2527" s="12">
        <f t="shared" si="235"/>
        <v>41088.844571759262</v>
      </c>
      <c r="M2527" t="b">
        <v>0</v>
      </c>
      <c r="N2527">
        <v>80</v>
      </c>
      <c r="O2527" t="b">
        <v>1</v>
      </c>
      <c r="P2527" t="s">
        <v>8300</v>
      </c>
      <c r="Q2527" s="5">
        <f t="shared" si="236"/>
        <v>1.00325</v>
      </c>
      <c r="R2527" s="6">
        <f t="shared" si="237"/>
        <v>100.325</v>
      </c>
      <c r="S2527" t="str">
        <f t="shared" si="238"/>
        <v>music</v>
      </c>
      <c r="T2527" t="str">
        <f t="shared" si="239"/>
        <v>classical music</v>
      </c>
    </row>
    <row r="2528" spans="1:20" ht="45" x14ac:dyDescent="0.25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s="12">
        <f t="shared" si="234"/>
        <v>41953.091134259259</v>
      </c>
      <c r="L2528" s="12">
        <f t="shared" si="235"/>
        <v>41981.207638888889</v>
      </c>
      <c r="M2528" t="b">
        <v>0</v>
      </c>
      <c r="N2528">
        <v>33</v>
      </c>
      <c r="O2528" t="b">
        <v>1</v>
      </c>
      <c r="P2528" t="s">
        <v>8300</v>
      </c>
      <c r="Q2528" s="5">
        <f t="shared" si="236"/>
        <v>1.1294999999999999</v>
      </c>
      <c r="R2528" s="6">
        <f t="shared" si="237"/>
        <v>136.90909090909091</v>
      </c>
      <c r="S2528" t="str">
        <f t="shared" si="238"/>
        <v>music</v>
      </c>
      <c r="T2528" t="str">
        <f t="shared" si="239"/>
        <v>classical music</v>
      </c>
    </row>
    <row r="2529" spans="1:20" ht="45" x14ac:dyDescent="0.25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s="12">
        <f t="shared" si="234"/>
        <v>41546.75105324074</v>
      </c>
      <c r="L2529" s="12">
        <f t="shared" si="235"/>
        <v>41565.165972222225</v>
      </c>
      <c r="M2529" t="b">
        <v>0</v>
      </c>
      <c r="N2529">
        <v>71</v>
      </c>
      <c r="O2529" t="b">
        <v>1</v>
      </c>
      <c r="P2529" t="s">
        <v>8300</v>
      </c>
      <c r="Q2529" s="5">
        <f t="shared" si="236"/>
        <v>1.02125</v>
      </c>
      <c r="R2529" s="6">
        <f t="shared" si="237"/>
        <v>57.535211267605632</v>
      </c>
      <c r="S2529" t="str">
        <f t="shared" si="238"/>
        <v>music</v>
      </c>
      <c r="T2529" t="str">
        <f t="shared" si="239"/>
        <v>classical music</v>
      </c>
    </row>
    <row r="2530" spans="1:20" ht="60" x14ac:dyDescent="0.25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s="12">
        <f t="shared" si="234"/>
        <v>42217.834525462968</v>
      </c>
      <c r="L2530" s="12">
        <f t="shared" si="235"/>
        <v>42236.458333333328</v>
      </c>
      <c r="M2530" t="b">
        <v>0</v>
      </c>
      <c r="N2530">
        <v>81</v>
      </c>
      <c r="O2530" t="b">
        <v>1</v>
      </c>
      <c r="P2530" t="s">
        <v>8300</v>
      </c>
      <c r="Q2530" s="5">
        <f t="shared" si="236"/>
        <v>1.0724974999999999</v>
      </c>
      <c r="R2530" s="6">
        <f t="shared" si="237"/>
        <v>52.962839506172834</v>
      </c>
      <c r="S2530" t="str">
        <f t="shared" si="238"/>
        <v>music</v>
      </c>
      <c r="T2530" t="str">
        <f t="shared" si="239"/>
        <v>classical music</v>
      </c>
    </row>
    <row r="2531" spans="1:20" ht="30" x14ac:dyDescent="0.25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s="12">
        <f t="shared" si="234"/>
        <v>40948.080729166664</v>
      </c>
      <c r="L2531" s="12">
        <f t="shared" si="235"/>
        <v>40993.0390625</v>
      </c>
      <c r="M2531" t="b">
        <v>0</v>
      </c>
      <c r="N2531">
        <v>76</v>
      </c>
      <c r="O2531" t="b">
        <v>1</v>
      </c>
      <c r="P2531" t="s">
        <v>8300</v>
      </c>
      <c r="Q2531" s="5">
        <f t="shared" si="236"/>
        <v>1.0428333333333333</v>
      </c>
      <c r="R2531" s="6">
        <f t="shared" si="237"/>
        <v>82.328947368421055</v>
      </c>
      <c r="S2531" t="str">
        <f t="shared" si="238"/>
        <v>music</v>
      </c>
      <c r="T2531" t="str">
        <f t="shared" si="239"/>
        <v>classical music</v>
      </c>
    </row>
    <row r="2532" spans="1:20" ht="45" x14ac:dyDescent="0.25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s="12">
        <f t="shared" si="234"/>
        <v>42081.864641203705</v>
      </c>
      <c r="L2532" s="12">
        <f t="shared" si="235"/>
        <v>42114.201388888891</v>
      </c>
      <c r="M2532" t="b">
        <v>0</v>
      </c>
      <c r="N2532">
        <v>48</v>
      </c>
      <c r="O2532" t="b">
        <v>1</v>
      </c>
      <c r="P2532" t="s">
        <v>8300</v>
      </c>
      <c r="Q2532" s="5">
        <f t="shared" si="236"/>
        <v>1</v>
      </c>
      <c r="R2532" s="6">
        <f t="shared" si="237"/>
        <v>135.41666666666666</v>
      </c>
      <c r="S2532" t="str">
        <f t="shared" si="238"/>
        <v>music</v>
      </c>
      <c r="T2532" t="str">
        <f t="shared" si="239"/>
        <v>classical music</v>
      </c>
    </row>
    <row r="2533" spans="1:20" ht="60" x14ac:dyDescent="0.25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s="12">
        <f t="shared" si="234"/>
        <v>42208.680023148147</v>
      </c>
      <c r="L2533" s="12">
        <f t="shared" si="235"/>
        <v>42231.165972222225</v>
      </c>
      <c r="M2533" t="b">
        <v>0</v>
      </c>
      <c r="N2533">
        <v>61</v>
      </c>
      <c r="O2533" t="b">
        <v>1</v>
      </c>
      <c r="P2533" t="s">
        <v>8300</v>
      </c>
      <c r="Q2533" s="5">
        <f t="shared" si="236"/>
        <v>1.004</v>
      </c>
      <c r="R2533" s="6">
        <f t="shared" si="237"/>
        <v>74.06557377049181</v>
      </c>
      <c r="S2533" t="str">
        <f t="shared" si="238"/>
        <v>music</v>
      </c>
      <c r="T2533" t="str">
        <f t="shared" si="239"/>
        <v>classical music</v>
      </c>
    </row>
    <row r="2534" spans="1:20" ht="60" x14ac:dyDescent="0.25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s="12">
        <f t="shared" si="234"/>
        <v>41107.849143518521</v>
      </c>
      <c r="L2534" s="12">
        <f t="shared" si="235"/>
        <v>41137.849143518521</v>
      </c>
      <c r="M2534" t="b">
        <v>0</v>
      </c>
      <c r="N2534">
        <v>60</v>
      </c>
      <c r="O2534" t="b">
        <v>1</v>
      </c>
      <c r="P2534" t="s">
        <v>8300</v>
      </c>
      <c r="Q2534" s="5">
        <f t="shared" si="236"/>
        <v>1.26125</v>
      </c>
      <c r="R2534" s="6">
        <f t="shared" si="237"/>
        <v>84.083333333333329</v>
      </c>
      <c r="S2534" t="str">
        <f t="shared" si="238"/>
        <v>music</v>
      </c>
      <c r="T2534" t="str">
        <f t="shared" si="239"/>
        <v>classical music</v>
      </c>
    </row>
    <row r="2535" spans="1:20" ht="60" x14ac:dyDescent="0.25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s="12">
        <f t="shared" si="234"/>
        <v>41304.751284722224</v>
      </c>
      <c r="L2535" s="12">
        <f t="shared" si="235"/>
        <v>41334.750787037039</v>
      </c>
      <c r="M2535" t="b">
        <v>0</v>
      </c>
      <c r="N2535">
        <v>136</v>
      </c>
      <c r="O2535" t="b">
        <v>1</v>
      </c>
      <c r="P2535" t="s">
        <v>8300</v>
      </c>
      <c r="Q2535" s="5">
        <f t="shared" si="236"/>
        <v>1.1066666666666667</v>
      </c>
      <c r="R2535" s="6">
        <f t="shared" si="237"/>
        <v>61.029411764705884</v>
      </c>
      <c r="S2535" t="str">
        <f t="shared" si="238"/>
        <v>music</v>
      </c>
      <c r="T2535" t="str">
        <f t="shared" si="239"/>
        <v>classical music</v>
      </c>
    </row>
    <row r="2536" spans="1:20" ht="75" x14ac:dyDescent="0.25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s="12">
        <f t="shared" si="234"/>
        <v>40127.700370370374</v>
      </c>
      <c r="L2536" s="12">
        <f t="shared" si="235"/>
        <v>40179.25</v>
      </c>
      <c r="M2536" t="b">
        <v>0</v>
      </c>
      <c r="N2536">
        <v>14</v>
      </c>
      <c r="O2536" t="b">
        <v>1</v>
      </c>
      <c r="P2536" t="s">
        <v>8300</v>
      </c>
      <c r="Q2536" s="5">
        <f t="shared" si="236"/>
        <v>1.05</v>
      </c>
      <c r="R2536" s="6">
        <f t="shared" si="237"/>
        <v>150</v>
      </c>
      <c r="S2536" t="str">
        <f t="shared" si="238"/>
        <v>music</v>
      </c>
      <c r="T2536" t="str">
        <f t="shared" si="239"/>
        <v>classical music</v>
      </c>
    </row>
    <row r="2537" spans="1:20" x14ac:dyDescent="0.25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s="12">
        <f t="shared" si="234"/>
        <v>41943.791030092594</v>
      </c>
      <c r="L2537" s="12">
        <f t="shared" si="235"/>
        <v>41974.832696759258</v>
      </c>
      <c r="M2537" t="b">
        <v>0</v>
      </c>
      <c r="N2537">
        <v>78</v>
      </c>
      <c r="O2537" t="b">
        <v>1</v>
      </c>
      <c r="P2537" t="s">
        <v>8300</v>
      </c>
      <c r="Q2537" s="5">
        <f t="shared" si="236"/>
        <v>1.03775</v>
      </c>
      <c r="R2537" s="6">
        <f t="shared" si="237"/>
        <v>266.08974358974359</v>
      </c>
      <c r="S2537" t="str">
        <f t="shared" si="238"/>
        <v>music</v>
      </c>
      <c r="T2537" t="str">
        <f t="shared" si="239"/>
        <v>classical music</v>
      </c>
    </row>
    <row r="2538" spans="1:20" ht="60" x14ac:dyDescent="0.25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s="12">
        <f t="shared" si="234"/>
        <v>41464.106087962966</v>
      </c>
      <c r="L2538" s="12">
        <f t="shared" si="235"/>
        <v>41485.106087962966</v>
      </c>
      <c r="M2538" t="b">
        <v>0</v>
      </c>
      <c r="N2538">
        <v>4</v>
      </c>
      <c r="O2538" t="b">
        <v>1</v>
      </c>
      <c r="P2538" t="s">
        <v>8300</v>
      </c>
      <c r="Q2538" s="5">
        <f t="shared" si="236"/>
        <v>1.1599999999999999</v>
      </c>
      <c r="R2538" s="6">
        <f t="shared" si="237"/>
        <v>7.25</v>
      </c>
      <c r="S2538" t="str">
        <f t="shared" si="238"/>
        <v>music</v>
      </c>
      <c r="T2538" t="str">
        <f t="shared" si="239"/>
        <v>classical music</v>
      </c>
    </row>
    <row r="2539" spans="1:20" ht="45" x14ac:dyDescent="0.25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s="12">
        <f t="shared" si="234"/>
        <v>40696.648784722223</v>
      </c>
      <c r="L2539" s="12">
        <f t="shared" si="235"/>
        <v>40756.648784722223</v>
      </c>
      <c r="M2539" t="b">
        <v>0</v>
      </c>
      <c r="N2539">
        <v>11</v>
      </c>
      <c r="O2539" t="b">
        <v>1</v>
      </c>
      <c r="P2539" t="s">
        <v>8300</v>
      </c>
      <c r="Q2539" s="5">
        <f t="shared" si="236"/>
        <v>1.1000000000000001</v>
      </c>
      <c r="R2539" s="6">
        <f t="shared" si="237"/>
        <v>100</v>
      </c>
      <c r="S2539" t="str">
        <f t="shared" si="238"/>
        <v>music</v>
      </c>
      <c r="T2539" t="str">
        <f t="shared" si="239"/>
        <v>classical music</v>
      </c>
    </row>
    <row r="2540" spans="1:20" ht="45" x14ac:dyDescent="0.25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s="12">
        <f t="shared" si="234"/>
        <v>41298.509965277779</v>
      </c>
      <c r="L2540" s="12">
        <f t="shared" si="235"/>
        <v>41329.207638888889</v>
      </c>
      <c r="M2540" t="b">
        <v>0</v>
      </c>
      <c r="N2540">
        <v>185</v>
      </c>
      <c r="O2540" t="b">
        <v>1</v>
      </c>
      <c r="P2540" t="s">
        <v>8300</v>
      </c>
      <c r="Q2540" s="5">
        <f t="shared" si="236"/>
        <v>1.130176111111111</v>
      </c>
      <c r="R2540" s="6">
        <f t="shared" si="237"/>
        <v>109.96308108108107</v>
      </c>
      <c r="S2540" t="str">
        <f t="shared" si="238"/>
        <v>music</v>
      </c>
      <c r="T2540" t="str">
        <f t="shared" si="239"/>
        <v>classical music</v>
      </c>
    </row>
    <row r="2541" spans="1:20" ht="60" x14ac:dyDescent="0.25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s="12">
        <f t="shared" si="234"/>
        <v>41977.902222222227</v>
      </c>
      <c r="L2541" s="12">
        <f t="shared" si="235"/>
        <v>42037.902222222227</v>
      </c>
      <c r="M2541" t="b">
        <v>0</v>
      </c>
      <c r="N2541">
        <v>59</v>
      </c>
      <c r="O2541" t="b">
        <v>1</v>
      </c>
      <c r="P2541" t="s">
        <v>8300</v>
      </c>
      <c r="Q2541" s="5">
        <f t="shared" si="236"/>
        <v>1.0024999999999999</v>
      </c>
      <c r="R2541" s="6">
        <f t="shared" si="237"/>
        <v>169.91525423728814</v>
      </c>
      <c r="S2541" t="str">
        <f t="shared" si="238"/>
        <v>music</v>
      </c>
      <c r="T2541" t="str">
        <f t="shared" si="239"/>
        <v>classical music</v>
      </c>
    </row>
    <row r="2542" spans="1:20" ht="60" x14ac:dyDescent="0.25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s="12">
        <f t="shared" si="234"/>
        <v>40785.675011574072</v>
      </c>
      <c r="L2542" s="12">
        <f t="shared" si="235"/>
        <v>40845.675011574072</v>
      </c>
      <c r="M2542" t="b">
        <v>0</v>
      </c>
      <c r="N2542">
        <v>27</v>
      </c>
      <c r="O2542" t="b">
        <v>1</v>
      </c>
      <c r="P2542" t="s">
        <v>8300</v>
      </c>
      <c r="Q2542" s="5">
        <f t="shared" si="236"/>
        <v>1.034</v>
      </c>
      <c r="R2542" s="6">
        <f t="shared" si="237"/>
        <v>95.740740740740748</v>
      </c>
      <c r="S2542" t="str">
        <f t="shared" si="238"/>
        <v>music</v>
      </c>
      <c r="T2542" t="str">
        <f t="shared" si="239"/>
        <v>classical music</v>
      </c>
    </row>
    <row r="2543" spans="1:20" ht="60" x14ac:dyDescent="0.25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s="12">
        <f t="shared" si="234"/>
        <v>41483.449282407404</v>
      </c>
      <c r="L2543" s="12">
        <f t="shared" si="235"/>
        <v>41543.449282407404</v>
      </c>
      <c r="M2543" t="b">
        <v>0</v>
      </c>
      <c r="N2543">
        <v>63</v>
      </c>
      <c r="O2543" t="b">
        <v>1</v>
      </c>
      <c r="P2543" t="s">
        <v>8300</v>
      </c>
      <c r="Q2543" s="5">
        <f t="shared" si="236"/>
        <v>1.0702857142857143</v>
      </c>
      <c r="R2543" s="6">
        <f t="shared" si="237"/>
        <v>59.460317460317462</v>
      </c>
      <c r="S2543" t="str">
        <f t="shared" si="238"/>
        <v>music</v>
      </c>
      <c r="T2543" t="str">
        <f t="shared" si="239"/>
        <v>classical music</v>
      </c>
    </row>
    <row r="2544" spans="1:20" ht="45" x14ac:dyDescent="0.25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s="12">
        <f t="shared" si="234"/>
        <v>41509.426585648151</v>
      </c>
      <c r="L2544" s="12">
        <f t="shared" si="235"/>
        <v>41548.165972222225</v>
      </c>
      <c r="M2544" t="b">
        <v>0</v>
      </c>
      <c r="N2544">
        <v>13</v>
      </c>
      <c r="O2544" t="b">
        <v>1</v>
      </c>
      <c r="P2544" t="s">
        <v>8300</v>
      </c>
      <c r="Q2544" s="5">
        <f t="shared" si="236"/>
        <v>1.0357142857142858</v>
      </c>
      <c r="R2544" s="6">
        <f t="shared" si="237"/>
        <v>55.769230769230766</v>
      </c>
      <c r="S2544" t="str">
        <f t="shared" si="238"/>
        <v>music</v>
      </c>
      <c r="T2544" t="str">
        <f t="shared" si="239"/>
        <v>classical music</v>
      </c>
    </row>
    <row r="2545" spans="1:20" ht="60" x14ac:dyDescent="0.25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s="12">
        <f t="shared" si="234"/>
        <v>40514.107615740737</v>
      </c>
      <c r="L2545" s="12">
        <f t="shared" si="235"/>
        <v>40545.125</v>
      </c>
      <c r="M2545" t="b">
        <v>0</v>
      </c>
      <c r="N2545">
        <v>13</v>
      </c>
      <c r="O2545" t="b">
        <v>1</v>
      </c>
      <c r="P2545" t="s">
        <v>8300</v>
      </c>
      <c r="Q2545" s="5">
        <f t="shared" si="236"/>
        <v>1.5640000000000001</v>
      </c>
      <c r="R2545" s="6">
        <f t="shared" si="237"/>
        <v>30.076923076923077</v>
      </c>
      <c r="S2545" t="str">
        <f t="shared" si="238"/>
        <v>music</v>
      </c>
      <c r="T2545" t="str">
        <f t="shared" si="239"/>
        <v>classical music</v>
      </c>
    </row>
    <row r="2546" spans="1:20" ht="45" x14ac:dyDescent="0.25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s="12">
        <f t="shared" si="234"/>
        <v>41068.520474537036</v>
      </c>
      <c r="L2546" s="12">
        <f t="shared" si="235"/>
        <v>41098.520474537036</v>
      </c>
      <c r="M2546" t="b">
        <v>0</v>
      </c>
      <c r="N2546">
        <v>57</v>
      </c>
      <c r="O2546" t="b">
        <v>1</v>
      </c>
      <c r="P2546" t="s">
        <v>8300</v>
      </c>
      <c r="Q2546" s="5">
        <f t="shared" si="236"/>
        <v>1.0082</v>
      </c>
      <c r="R2546" s="6">
        <f t="shared" si="237"/>
        <v>88.438596491228068</v>
      </c>
      <c r="S2546" t="str">
        <f t="shared" si="238"/>
        <v>music</v>
      </c>
      <c r="T2546" t="str">
        <f t="shared" si="239"/>
        <v>classical music</v>
      </c>
    </row>
    <row r="2547" spans="1:20" ht="45" x14ac:dyDescent="0.25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s="12">
        <f t="shared" si="234"/>
        <v>42027.13817129629</v>
      </c>
      <c r="L2547" s="12">
        <f t="shared" si="235"/>
        <v>42062.020833333328</v>
      </c>
      <c r="M2547" t="b">
        <v>0</v>
      </c>
      <c r="N2547">
        <v>61</v>
      </c>
      <c r="O2547" t="b">
        <v>1</v>
      </c>
      <c r="P2547" t="s">
        <v>8300</v>
      </c>
      <c r="Q2547" s="5">
        <f t="shared" si="236"/>
        <v>1.9530000000000001</v>
      </c>
      <c r="R2547" s="6">
        <f t="shared" si="237"/>
        <v>64.032786885245898</v>
      </c>
      <c r="S2547" t="str">
        <f t="shared" si="238"/>
        <v>music</v>
      </c>
      <c r="T2547" t="str">
        <f t="shared" si="239"/>
        <v>classical music</v>
      </c>
    </row>
    <row r="2548" spans="1:20" ht="45" x14ac:dyDescent="0.25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s="12">
        <f t="shared" si="234"/>
        <v>41524.858553240738</v>
      </c>
      <c r="L2548" s="12">
        <f t="shared" si="235"/>
        <v>41552.208333333336</v>
      </c>
      <c r="M2548" t="b">
        <v>0</v>
      </c>
      <c r="N2548">
        <v>65</v>
      </c>
      <c r="O2548" t="b">
        <v>1</v>
      </c>
      <c r="P2548" t="s">
        <v>8300</v>
      </c>
      <c r="Q2548" s="5">
        <f t="shared" si="236"/>
        <v>1.1171428571428572</v>
      </c>
      <c r="R2548" s="6">
        <f t="shared" si="237"/>
        <v>60.153846153846153</v>
      </c>
      <c r="S2548" t="str">
        <f t="shared" si="238"/>
        <v>music</v>
      </c>
      <c r="T2548" t="str">
        <f t="shared" si="239"/>
        <v>classical music</v>
      </c>
    </row>
    <row r="2549" spans="1:20" ht="60" x14ac:dyDescent="0.25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s="12">
        <f t="shared" si="234"/>
        <v>40973.773182870369</v>
      </c>
      <c r="L2549" s="12">
        <f t="shared" si="235"/>
        <v>41003.731516203705</v>
      </c>
      <c r="M2549" t="b">
        <v>0</v>
      </c>
      <c r="N2549">
        <v>134</v>
      </c>
      <c r="O2549" t="b">
        <v>1</v>
      </c>
      <c r="P2549" t="s">
        <v>8300</v>
      </c>
      <c r="Q2549" s="5">
        <f t="shared" si="236"/>
        <v>1.1985454545454546</v>
      </c>
      <c r="R2549" s="6">
        <f t="shared" si="237"/>
        <v>49.194029850746269</v>
      </c>
      <c r="S2549" t="str">
        <f t="shared" si="238"/>
        <v>music</v>
      </c>
      <c r="T2549" t="str">
        <f t="shared" si="239"/>
        <v>classical music</v>
      </c>
    </row>
    <row r="2550" spans="1:20" ht="60" x14ac:dyDescent="0.25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s="12">
        <f t="shared" si="234"/>
        <v>42618.625428240746</v>
      </c>
      <c r="L2550" s="12">
        <f t="shared" si="235"/>
        <v>42643.185416666667</v>
      </c>
      <c r="M2550" t="b">
        <v>0</v>
      </c>
      <c r="N2550">
        <v>37</v>
      </c>
      <c r="O2550" t="b">
        <v>1</v>
      </c>
      <c r="P2550" t="s">
        <v>8300</v>
      </c>
      <c r="Q2550" s="5">
        <f t="shared" si="236"/>
        <v>1.0185</v>
      </c>
      <c r="R2550" s="6">
        <f t="shared" si="237"/>
        <v>165.16216216216216</v>
      </c>
      <c r="S2550" t="str">
        <f t="shared" si="238"/>
        <v>music</v>
      </c>
      <c r="T2550" t="str">
        <f t="shared" si="239"/>
        <v>classical music</v>
      </c>
    </row>
    <row r="2551" spans="1:20" ht="45" x14ac:dyDescent="0.25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s="12">
        <f t="shared" si="234"/>
        <v>41390.757754629631</v>
      </c>
      <c r="L2551" s="12">
        <f t="shared" si="235"/>
        <v>41425.708333333336</v>
      </c>
      <c r="M2551" t="b">
        <v>0</v>
      </c>
      <c r="N2551">
        <v>37</v>
      </c>
      <c r="O2551" t="b">
        <v>1</v>
      </c>
      <c r="P2551" t="s">
        <v>8300</v>
      </c>
      <c r="Q2551" s="5">
        <f t="shared" si="236"/>
        <v>1.0280254777070064</v>
      </c>
      <c r="R2551" s="6">
        <f t="shared" si="237"/>
        <v>43.621621621621621</v>
      </c>
      <c r="S2551" t="str">
        <f t="shared" si="238"/>
        <v>music</v>
      </c>
      <c r="T2551" t="str">
        <f t="shared" si="239"/>
        <v>classical music</v>
      </c>
    </row>
    <row r="2552" spans="1:20" ht="60" x14ac:dyDescent="0.25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s="12">
        <f t="shared" si="234"/>
        <v>42228.634328703702</v>
      </c>
      <c r="L2552" s="12">
        <f t="shared" si="235"/>
        <v>42285.165972222225</v>
      </c>
      <c r="M2552" t="b">
        <v>0</v>
      </c>
      <c r="N2552">
        <v>150</v>
      </c>
      <c r="O2552" t="b">
        <v>1</v>
      </c>
      <c r="P2552" t="s">
        <v>8300</v>
      </c>
      <c r="Q2552" s="5">
        <f t="shared" si="236"/>
        <v>1.0084615384615385</v>
      </c>
      <c r="R2552" s="6">
        <f t="shared" si="237"/>
        <v>43.7</v>
      </c>
      <c r="S2552" t="str">
        <f t="shared" si="238"/>
        <v>music</v>
      </c>
      <c r="T2552" t="str">
        <f t="shared" si="239"/>
        <v>classical music</v>
      </c>
    </row>
    <row r="2553" spans="1:20" ht="45" x14ac:dyDescent="0.25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s="12">
        <f t="shared" si="234"/>
        <v>40961.252141203702</v>
      </c>
      <c r="L2553" s="12">
        <f t="shared" si="235"/>
        <v>40989.866666666669</v>
      </c>
      <c r="M2553" t="b">
        <v>0</v>
      </c>
      <c r="N2553">
        <v>56</v>
      </c>
      <c r="O2553" t="b">
        <v>1</v>
      </c>
      <c r="P2553" t="s">
        <v>8300</v>
      </c>
      <c r="Q2553" s="5">
        <f t="shared" si="236"/>
        <v>1.0273469387755103</v>
      </c>
      <c r="R2553" s="6">
        <f t="shared" si="237"/>
        <v>67.419642857142861</v>
      </c>
      <c r="S2553" t="str">
        <f t="shared" si="238"/>
        <v>music</v>
      </c>
      <c r="T2553" t="str">
        <f t="shared" si="239"/>
        <v>classical music</v>
      </c>
    </row>
    <row r="2554" spans="1:20" ht="60" x14ac:dyDescent="0.25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s="12">
        <f t="shared" si="234"/>
        <v>42769.809965277775</v>
      </c>
      <c r="L2554" s="12">
        <f t="shared" si="235"/>
        <v>42799.809965277775</v>
      </c>
      <c r="M2554" t="b">
        <v>0</v>
      </c>
      <c r="N2554">
        <v>18</v>
      </c>
      <c r="O2554" t="b">
        <v>1</v>
      </c>
      <c r="P2554" t="s">
        <v>8300</v>
      </c>
      <c r="Q2554" s="5">
        <f t="shared" si="236"/>
        <v>1.0649999999999999</v>
      </c>
      <c r="R2554" s="6">
        <f t="shared" si="237"/>
        <v>177.5</v>
      </c>
      <c r="S2554" t="str">
        <f t="shared" si="238"/>
        <v>music</v>
      </c>
      <c r="T2554" t="str">
        <f t="shared" si="239"/>
        <v>classical music</v>
      </c>
    </row>
    <row r="2555" spans="1:20" ht="45" x14ac:dyDescent="0.25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s="12">
        <f t="shared" si="234"/>
        <v>41113.199155092596</v>
      </c>
      <c r="L2555" s="12">
        <f t="shared" si="235"/>
        <v>41173.199155092596</v>
      </c>
      <c r="M2555" t="b">
        <v>0</v>
      </c>
      <c r="N2555">
        <v>60</v>
      </c>
      <c r="O2555" t="b">
        <v>1</v>
      </c>
      <c r="P2555" t="s">
        <v>8300</v>
      </c>
      <c r="Q2555" s="5">
        <f t="shared" si="236"/>
        <v>1.5553333333333332</v>
      </c>
      <c r="R2555" s="6">
        <f t="shared" si="237"/>
        <v>38.883333333333333</v>
      </c>
      <c r="S2555" t="str">
        <f t="shared" si="238"/>
        <v>music</v>
      </c>
      <c r="T2555" t="str">
        <f t="shared" si="239"/>
        <v>classical music</v>
      </c>
    </row>
    <row r="2556" spans="1:20" ht="60" x14ac:dyDescent="0.25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s="12">
        <f t="shared" si="234"/>
        <v>42125.078275462962</v>
      </c>
      <c r="L2556" s="12">
        <f t="shared" si="235"/>
        <v>42156.165972222225</v>
      </c>
      <c r="M2556" t="b">
        <v>0</v>
      </c>
      <c r="N2556">
        <v>67</v>
      </c>
      <c r="O2556" t="b">
        <v>1</v>
      </c>
      <c r="P2556" t="s">
        <v>8300</v>
      </c>
      <c r="Q2556" s="5">
        <f t="shared" si="236"/>
        <v>1.228</v>
      </c>
      <c r="R2556" s="6">
        <f t="shared" si="237"/>
        <v>54.985074626865675</v>
      </c>
      <c r="S2556" t="str">
        <f t="shared" si="238"/>
        <v>music</v>
      </c>
      <c r="T2556" t="str">
        <f t="shared" si="239"/>
        <v>classical music</v>
      </c>
    </row>
    <row r="2557" spans="1:20" ht="60" x14ac:dyDescent="0.25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s="12">
        <f t="shared" si="234"/>
        <v>41026.655011574076</v>
      </c>
      <c r="L2557" s="12">
        <f t="shared" si="235"/>
        <v>41057.655011574076</v>
      </c>
      <c r="M2557" t="b">
        <v>0</v>
      </c>
      <c r="N2557">
        <v>35</v>
      </c>
      <c r="O2557" t="b">
        <v>1</v>
      </c>
      <c r="P2557" t="s">
        <v>8300</v>
      </c>
      <c r="Q2557" s="5">
        <f t="shared" si="236"/>
        <v>1.0734999999999999</v>
      </c>
      <c r="R2557" s="6">
        <f t="shared" si="237"/>
        <v>61.342857142857142</v>
      </c>
      <c r="S2557" t="str">
        <f t="shared" si="238"/>
        <v>music</v>
      </c>
      <c r="T2557" t="str">
        <f t="shared" si="239"/>
        <v>classical music</v>
      </c>
    </row>
    <row r="2558" spans="1:20" ht="60" x14ac:dyDescent="0.25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s="12">
        <f t="shared" si="234"/>
        <v>41222.991400462961</v>
      </c>
      <c r="L2558" s="12">
        <f t="shared" si="235"/>
        <v>41267.991400462961</v>
      </c>
      <c r="M2558" t="b">
        <v>0</v>
      </c>
      <c r="N2558">
        <v>34</v>
      </c>
      <c r="O2558" t="b">
        <v>1</v>
      </c>
      <c r="P2558" t="s">
        <v>8300</v>
      </c>
      <c r="Q2558" s="5">
        <f t="shared" si="236"/>
        <v>1.0550335570469798</v>
      </c>
      <c r="R2558" s="6">
        <f t="shared" si="237"/>
        <v>23.117647058823529</v>
      </c>
      <c r="S2558" t="str">
        <f t="shared" si="238"/>
        <v>music</v>
      </c>
      <c r="T2558" t="str">
        <f t="shared" si="239"/>
        <v>classical music</v>
      </c>
    </row>
    <row r="2559" spans="1:20" ht="30" x14ac:dyDescent="0.25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s="12">
        <f t="shared" si="234"/>
        <v>41744.745208333334</v>
      </c>
      <c r="L2559" s="12">
        <f t="shared" si="235"/>
        <v>41774.745208333334</v>
      </c>
      <c r="M2559" t="b">
        <v>0</v>
      </c>
      <c r="N2559">
        <v>36</v>
      </c>
      <c r="O2559" t="b">
        <v>1</v>
      </c>
      <c r="P2559" t="s">
        <v>8300</v>
      </c>
      <c r="Q2559" s="5">
        <f t="shared" si="236"/>
        <v>1.1844444444444444</v>
      </c>
      <c r="R2559" s="6">
        <f t="shared" si="237"/>
        <v>29.611111111111111</v>
      </c>
      <c r="S2559" t="str">
        <f t="shared" si="238"/>
        <v>music</v>
      </c>
      <c r="T2559" t="str">
        <f t="shared" si="239"/>
        <v>classical music</v>
      </c>
    </row>
    <row r="2560" spans="1:20" ht="45" x14ac:dyDescent="0.25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s="12">
        <f t="shared" si="234"/>
        <v>42093.860023148154</v>
      </c>
      <c r="L2560" s="12">
        <f t="shared" si="235"/>
        <v>42125.582638888889</v>
      </c>
      <c r="M2560" t="b">
        <v>0</v>
      </c>
      <c r="N2560">
        <v>18</v>
      </c>
      <c r="O2560" t="b">
        <v>1</v>
      </c>
      <c r="P2560" t="s">
        <v>8300</v>
      </c>
      <c r="Q2560" s="5">
        <f t="shared" si="236"/>
        <v>1.0888</v>
      </c>
      <c r="R2560" s="6">
        <f t="shared" si="237"/>
        <v>75.611111111111114</v>
      </c>
      <c r="S2560" t="str">
        <f t="shared" si="238"/>
        <v>music</v>
      </c>
      <c r="T2560" t="str">
        <f t="shared" si="239"/>
        <v>classical music</v>
      </c>
    </row>
    <row r="2561" spans="1:20" ht="60" x14ac:dyDescent="0.25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s="12">
        <f t="shared" si="234"/>
        <v>40829.873657407406</v>
      </c>
      <c r="L2561" s="12">
        <f t="shared" si="235"/>
        <v>40862.817361111112</v>
      </c>
      <c r="M2561" t="b">
        <v>0</v>
      </c>
      <c r="N2561">
        <v>25</v>
      </c>
      <c r="O2561" t="b">
        <v>1</v>
      </c>
      <c r="P2561" t="s">
        <v>8300</v>
      </c>
      <c r="Q2561" s="5">
        <f t="shared" si="236"/>
        <v>1.1125</v>
      </c>
      <c r="R2561" s="6">
        <f t="shared" si="237"/>
        <v>35.6</v>
      </c>
      <c r="S2561" t="str">
        <f t="shared" si="238"/>
        <v>music</v>
      </c>
      <c r="T2561" t="str">
        <f t="shared" si="239"/>
        <v>classical music</v>
      </c>
    </row>
    <row r="2562" spans="1:20" ht="60" x14ac:dyDescent="0.25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s="12">
        <f t="shared" ref="K2562:K2625" si="240">(((J2562/60)/60)/24)+DATE(1970,1,1)</f>
        <v>42039.951087962967</v>
      </c>
      <c r="L2562" s="12">
        <f t="shared" ref="L2562:L2625" si="241">(((I2562/60)/60)/24)+DATE(1970,1,1)</f>
        <v>42069.951087962967</v>
      </c>
      <c r="M2562" t="b">
        <v>0</v>
      </c>
      <c r="N2562">
        <v>21</v>
      </c>
      <c r="O2562" t="b">
        <v>1</v>
      </c>
      <c r="P2562" t="s">
        <v>8300</v>
      </c>
      <c r="Q2562" s="5">
        <f t="shared" ref="Q2562:Q2625" si="242">E2562/D2562</f>
        <v>1.0009999999999999</v>
      </c>
      <c r="R2562" s="6">
        <f t="shared" ref="R2562:R2625" si="243">E2562/N2562</f>
        <v>143</v>
      </c>
      <c r="S2562" t="str">
        <f t="shared" ref="S2562:S2625" si="244">LEFT(P2562,FIND("/",P2562,1)-1)</f>
        <v>music</v>
      </c>
      <c r="T2562" t="str">
        <f t="shared" ref="T2562:T2625" si="245">MID(P2562,FIND("/",P2562,1)+1,LEN(P2561))</f>
        <v>classical music</v>
      </c>
    </row>
    <row r="2563" spans="1:20" ht="60" x14ac:dyDescent="0.25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s="12">
        <f t="shared" si="240"/>
        <v>42260.528807870374</v>
      </c>
      <c r="L2563" s="12">
        <f t="shared" si="241"/>
        <v>42290.528807870374</v>
      </c>
      <c r="M2563" t="b">
        <v>0</v>
      </c>
      <c r="N2563">
        <v>0</v>
      </c>
      <c r="O2563" t="b">
        <v>0</v>
      </c>
      <c r="P2563" t="s">
        <v>8284</v>
      </c>
      <c r="Q2563" s="5">
        <f t="shared" si="242"/>
        <v>0</v>
      </c>
      <c r="R2563" s="6" t="e">
        <f t="shared" si="243"/>
        <v>#DIV/0!</v>
      </c>
      <c r="S2563" t="str">
        <f t="shared" si="244"/>
        <v>food</v>
      </c>
      <c r="T2563" t="str">
        <f t="shared" si="245"/>
        <v>food trucks</v>
      </c>
    </row>
    <row r="2564" spans="1:20" ht="60" x14ac:dyDescent="0.25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s="12">
        <f t="shared" si="240"/>
        <v>42594.524756944447</v>
      </c>
      <c r="L2564" s="12">
        <f t="shared" si="241"/>
        <v>42654.524756944447</v>
      </c>
      <c r="M2564" t="b">
        <v>0</v>
      </c>
      <c r="N2564">
        <v>3</v>
      </c>
      <c r="O2564" t="b">
        <v>0</v>
      </c>
      <c r="P2564" t="s">
        <v>8284</v>
      </c>
      <c r="Q2564" s="5">
        <f t="shared" si="242"/>
        <v>7.4999999999999997E-3</v>
      </c>
      <c r="R2564" s="6">
        <f t="shared" si="243"/>
        <v>25</v>
      </c>
      <c r="S2564" t="str">
        <f t="shared" si="244"/>
        <v>food</v>
      </c>
      <c r="T2564" t="str">
        <f t="shared" si="245"/>
        <v>food trucks</v>
      </c>
    </row>
    <row r="2565" spans="1:20" ht="30" x14ac:dyDescent="0.25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s="12">
        <f t="shared" si="240"/>
        <v>42155.139479166668</v>
      </c>
      <c r="L2565" s="12">
        <f t="shared" si="241"/>
        <v>42215.139479166668</v>
      </c>
      <c r="M2565" t="b">
        <v>0</v>
      </c>
      <c r="N2565">
        <v>0</v>
      </c>
      <c r="O2565" t="b">
        <v>0</v>
      </c>
      <c r="P2565" t="s">
        <v>8284</v>
      </c>
      <c r="Q2565" s="5">
        <f t="shared" si="242"/>
        <v>0</v>
      </c>
      <c r="R2565" s="6" t="e">
        <f t="shared" si="243"/>
        <v>#DIV/0!</v>
      </c>
      <c r="S2565" t="str">
        <f t="shared" si="244"/>
        <v>food</v>
      </c>
      <c r="T2565" t="str">
        <f t="shared" si="245"/>
        <v>food trucks</v>
      </c>
    </row>
    <row r="2566" spans="1:20" ht="45" x14ac:dyDescent="0.25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s="12">
        <f t="shared" si="240"/>
        <v>41822.040497685186</v>
      </c>
      <c r="L2566" s="12">
        <f t="shared" si="241"/>
        <v>41852.040497685186</v>
      </c>
      <c r="M2566" t="b">
        <v>0</v>
      </c>
      <c r="N2566">
        <v>0</v>
      </c>
      <c r="O2566" t="b">
        <v>0</v>
      </c>
      <c r="P2566" t="s">
        <v>8284</v>
      </c>
      <c r="Q2566" s="5">
        <f t="shared" si="242"/>
        <v>0</v>
      </c>
      <c r="R2566" s="6" t="e">
        <f t="shared" si="243"/>
        <v>#DIV/0!</v>
      </c>
      <c r="S2566" t="str">
        <f t="shared" si="244"/>
        <v>food</v>
      </c>
      <c r="T2566" t="str">
        <f t="shared" si="245"/>
        <v>food trucks</v>
      </c>
    </row>
    <row r="2567" spans="1:20" ht="45" x14ac:dyDescent="0.25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s="12">
        <f t="shared" si="240"/>
        <v>42440.650335648148</v>
      </c>
      <c r="L2567" s="12">
        <f t="shared" si="241"/>
        <v>42499.868055555555</v>
      </c>
      <c r="M2567" t="b">
        <v>0</v>
      </c>
      <c r="N2567">
        <v>1</v>
      </c>
      <c r="O2567" t="b">
        <v>0</v>
      </c>
      <c r="P2567" t="s">
        <v>8284</v>
      </c>
      <c r="Q2567" s="5">
        <f t="shared" si="242"/>
        <v>0.01</v>
      </c>
      <c r="R2567" s="6">
        <f t="shared" si="243"/>
        <v>100</v>
      </c>
      <c r="S2567" t="str">
        <f t="shared" si="244"/>
        <v>food</v>
      </c>
      <c r="T2567" t="str">
        <f t="shared" si="245"/>
        <v>food trucks</v>
      </c>
    </row>
    <row r="2568" spans="1:20" ht="45" x14ac:dyDescent="0.25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s="12">
        <f t="shared" si="240"/>
        <v>41842.980879629627</v>
      </c>
      <c r="L2568" s="12">
        <f t="shared" si="241"/>
        <v>41872.980879629627</v>
      </c>
      <c r="M2568" t="b">
        <v>0</v>
      </c>
      <c r="N2568">
        <v>0</v>
      </c>
      <c r="O2568" t="b">
        <v>0</v>
      </c>
      <c r="P2568" t="s">
        <v>8284</v>
      </c>
      <c r="Q2568" s="5">
        <f t="shared" si="242"/>
        <v>0</v>
      </c>
      <c r="R2568" s="6" t="e">
        <f t="shared" si="243"/>
        <v>#DIV/0!</v>
      </c>
      <c r="S2568" t="str">
        <f t="shared" si="244"/>
        <v>food</v>
      </c>
      <c r="T2568" t="str">
        <f t="shared" si="245"/>
        <v>food trucks</v>
      </c>
    </row>
    <row r="2569" spans="1:20" ht="45" x14ac:dyDescent="0.25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s="12">
        <f t="shared" si="240"/>
        <v>42087.878912037035</v>
      </c>
      <c r="L2569" s="12">
        <f t="shared" si="241"/>
        <v>42117.878912037035</v>
      </c>
      <c r="M2569" t="b">
        <v>0</v>
      </c>
      <c r="N2569">
        <v>2</v>
      </c>
      <c r="O2569" t="b">
        <v>0</v>
      </c>
      <c r="P2569" t="s">
        <v>8284</v>
      </c>
      <c r="Q2569" s="5">
        <f t="shared" si="242"/>
        <v>2.6666666666666666E-3</v>
      </c>
      <c r="R2569" s="6">
        <f t="shared" si="243"/>
        <v>60</v>
      </c>
      <c r="S2569" t="str">
        <f t="shared" si="244"/>
        <v>food</v>
      </c>
      <c r="T2569" t="str">
        <f t="shared" si="245"/>
        <v>food trucks</v>
      </c>
    </row>
    <row r="2570" spans="1:20" ht="60" x14ac:dyDescent="0.25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s="12">
        <f t="shared" si="240"/>
        <v>42584.666597222225</v>
      </c>
      <c r="L2570" s="12">
        <f t="shared" si="241"/>
        <v>42614.666597222225</v>
      </c>
      <c r="M2570" t="b">
        <v>0</v>
      </c>
      <c r="N2570">
        <v>1</v>
      </c>
      <c r="O2570" t="b">
        <v>0</v>
      </c>
      <c r="P2570" t="s">
        <v>8284</v>
      </c>
      <c r="Q2570" s="5">
        <f t="shared" si="242"/>
        <v>5.0000000000000001E-3</v>
      </c>
      <c r="R2570" s="6">
        <f t="shared" si="243"/>
        <v>50</v>
      </c>
      <c r="S2570" t="str">
        <f t="shared" si="244"/>
        <v>food</v>
      </c>
      <c r="T2570" t="str">
        <f t="shared" si="245"/>
        <v>food trucks</v>
      </c>
    </row>
    <row r="2571" spans="1:20" ht="45" x14ac:dyDescent="0.25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s="12">
        <f t="shared" si="240"/>
        <v>42234.105462962965</v>
      </c>
      <c r="L2571" s="12">
        <f t="shared" si="241"/>
        <v>42264.105462962965</v>
      </c>
      <c r="M2571" t="b">
        <v>0</v>
      </c>
      <c r="N2571">
        <v>2</v>
      </c>
      <c r="O2571" t="b">
        <v>0</v>
      </c>
      <c r="P2571" t="s">
        <v>8284</v>
      </c>
      <c r="Q2571" s="5">
        <f t="shared" si="242"/>
        <v>2.2307692307692306E-2</v>
      </c>
      <c r="R2571" s="6">
        <f t="shared" si="243"/>
        <v>72.5</v>
      </c>
      <c r="S2571" t="str">
        <f t="shared" si="244"/>
        <v>food</v>
      </c>
      <c r="T2571" t="str">
        <f t="shared" si="245"/>
        <v>food trucks</v>
      </c>
    </row>
    <row r="2572" spans="1:20" ht="45" x14ac:dyDescent="0.25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s="12">
        <f t="shared" si="240"/>
        <v>42744.903182870374</v>
      </c>
      <c r="L2572" s="12">
        <f t="shared" si="241"/>
        <v>42774.903182870374</v>
      </c>
      <c r="M2572" t="b">
        <v>0</v>
      </c>
      <c r="N2572">
        <v>2</v>
      </c>
      <c r="O2572" t="b">
        <v>0</v>
      </c>
      <c r="P2572" t="s">
        <v>8284</v>
      </c>
      <c r="Q2572" s="5">
        <f t="shared" si="242"/>
        <v>8.4285714285714294E-3</v>
      </c>
      <c r="R2572" s="6">
        <f t="shared" si="243"/>
        <v>29.5</v>
      </c>
      <c r="S2572" t="str">
        <f t="shared" si="244"/>
        <v>food</v>
      </c>
      <c r="T2572" t="str">
        <f t="shared" si="245"/>
        <v>food trucks</v>
      </c>
    </row>
    <row r="2573" spans="1:20" ht="45" x14ac:dyDescent="0.25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s="12">
        <f t="shared" si="240"/>
        <v>42449.341678240744</v>
      </c>
      <c r="L2573" s="12">
        <f t="shared" si="241"/>
        <v>42509.341678240744</v>
      </c>
      <c r="M2573" t="b">
        <v>0</v>
      </c>
      <c r="N2573">
        <v>4</v>
      </c>
      <c r="O2573" t="b">
        <v>0</v>
      </c>
      <c r="P2573" t="s">
        <v>8284</v>
      </c>
      <c r="Q2573" s="5">
        <f t="shared" si="242"/>
        <v>2.5000000000000001E-3</v>
      </c>
      <c r="R2573" s="6">
        <f t="shared" si="243"/>
        <v>62.5</v>
      </c>
      <c r="S2573" t="str">
        <f t="shared" si="244"/>
        <v>food</v>
      </c>
      <c r="T2573" t="str">
        <f t="shared" si="245"/>
        <v>food trucks</v>
      </c>
    </row>
    <row r="2574" spans="1:20" ht="45" x14ac:dyDescent="0.25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s="12">
        <f t="shared" si="240"/>
        <v>42077.119409722218</v>
      </c>
      <c r="L2574" s="12">
        <f t="shared" si="241"/>
        <v>42107.119409722218</v>
      </c>
      <c r="M2574" t="b">
        <v>0</v>
      </c>
      <c r="N2574">
        <v>0</v>
      </c>
      <c r="O2574" t="b">
        <v>0</v>
      </c>
      <c r="P2574" t="s">
        <v>8284</v>
      </c>
      <c r="Q2574" s="5">
        <f t="shared" si="242"/>
        <v>0</v>
      </c>
      <c r="R2574" s="6" t="e">
        <f t="shared" si="243"/>
        <v>#DIV/0!</v>
      </c>
      <c r="S2574" t="str">
        <f t="shared" si="244"/>
        <v>food</v>
      </c>
      <c r="T2574" t="str">
        <f t="shared" si="245"/>
        <v>food trucks</v>
      </c>
    </row>
    <row r="2575" spans="1:20" ht="60" x14ac:dyDescent="0.25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s="12">
        <f t="shared" si="240"/>
        <v>41829.592002314814</v>
      </c>
      <c r="L2575" s="12">
        <f t="shared" si="241"/>
        <v>41874.592002314814</v>
      </c>
      <c r="M2575" t="b">
        <v>0</v>
      </c>
      <c r="N2575">
        <v>0</v>
      </c>
      <c r="O2575" t="b">
        <v>0</v>
      </c>
      <c r="P2575" t="s">
        <v>8284</v>
      </c>
      <c r="Q2575" s="5">
        <f t="shared" si="242"/>
        <v>0</v>
      </c>
      <c r="R2575" s="6" t="e">
        <f t="shared" si="243"/>
        <v>#DIV/0!</v>
      </c>
      <c r="S2575" t="str">
        <f t="shared" si="244"/>
        <v>food</v>
      </c>
      <c r="T2575" t="str">
        <f t="shared" si="245"/>
        <v>food trucks</v>
      </c>
    </row>
    <row r="2576" spans="1:20" ht="60" x14ac:dyDescent="0.25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s="12">
        <f t="shared" si="240"/>
        <v>42487.825752314813</v>
      </c>
      <c r="L2576" s="12">
        <f t="shared" si="241"/>
        <v>42508.825752314813</v>
      </c>
      <c r="M2576" t="b">
        <v>0</v>
      </c>
      <c r="N2576">
        <v>0</v>
      </c>
      <c r="O2576" t="b">
        <v>0</v>
      </c>
      <c r="P2576" t="s">
        <v>8284</v>
      </c>
      <c r="Q2576" s="5">
        <f t="shared" si="242"/>
        <v>0</v>
      </c>
      <c r="R2576" s="6" t="e">
        <f t="shared" si="243"/>
        <v>#DIV/0!</v>
      </c>
      <c r="S2576" t="str">
        <f t="shared" si="244"/>
        <v>food</v>
      </c>
      <c r="T2576" t="str">
        <f t="shared" si="245"/>
        <v>food trucks</v>
      </c>
    </row>
    <row r="2577" spans="1:20" ht="60" x14ac:dyDescent="0.25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s="12">
        <f t="shared" si="240"/>
        <v>41986.108726851846</v>
      </c>
      <c r="L2577" s="12">
        <f t="shared" si="241"/>
        <v>42016.108726851846</v>
      </c>
      <c r="M2577" t="b">
        <v>0</v>
      </c>
      <c r="N2577">
        <v>0</v>
      </c>
      <c r="O2577" t="b">
        <v>0</v>
      </c>
      <c r="P2577" t="s">
        <v>8284</v>
      </c>
      <c r="Q2577" s="5">
        <f t="shared" si="242"/>
        <v>0</v>
      </c>
      <c r="R2577" s="6" t="e">
        <f t="shared" si="243"/>
        <v>#DIV/0!</v>
      </c>
      <c r="S2577" t="str">
        <f t="shared" si="244"/>
        <v>food</v>
      </c>
      <c r="T2577" t="str">
        <f t="shared" si="245"/>
        <v>food trucks</v>
      </c>
    </row>
    <row r="2578" spans="1:20" ht="30" x14ac:dyDescent="0.25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s="12">
        <f t="shared" si="240"/>
        <v>42060.00980324074</v>
      </c>
      <c r="L2578" s="12">
        <f t="shared" si="241"/>
        <v>42104.968136574069</v>
      </c>
      <c r="M2578" t="b">
        <v>0</v>
      </c>
      <c r="N2578">
        <v>0</v>
      </c>
      <c r="O2578" t="b">
        <v>0</v>
      </c>
      <c r="P2578" t="s">
        <v>8284</v>
      </c>
      <c r="Q2578" s="5">
        <f t="shared" si="242"/>
        <v>0</v>
      </c>
      <c r="R2578" s="6" t="e">
        <f t="shared" si="243"/>
        <v>#DIV/0!</v>
      </c>
      <c r="S2578" t="str">
        <f t="shared" si="244"/>
        <v>food</v>
      </c>
      <c r="T2578" t="str">
        <f t="shared" si="245"/>
        <v>food trucks</v>
      </c>
    </row>
    <row r="2579" spans="1:20" ht="60" x14ac:dyDescent="0.25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s="12">
        <f t="shared" si="240"/>
        <v>41830.820567129631</v>
      </c>
      <c r="L2579" s="12">
        <f t="shared" si="241"/>
        <v>41855.820567129631</v>
      </c>
      <c r="M2579" t="b">
        <v>0</v>
      </c>
      <c r="N2579">
        <v>0</v>
      </c>
      <c r="O2579" t="b">
        <v>0</v>
      </c>
      <c r="P2579" t="s">
        <v>8284</v>
      </c>
      <c r="Q2579" s="5">
        <f t="shared" si="242"/>
        <v>0</v>
      </c>
      <c r="R2579" s="6" t="e">
        <f t="shared" si="243"/>
        <v>#DIV/0!</v>
      </c>
      <c r="S2579" t="str">
        <f t="shared" si="244"/>
        <v>food</v>
      </c>
      <c r="T2579" t="str">
        <f t="shared" si="245"/>
        <v>food trucks</v>
      </c>
    </row>
    <row r="2580" spans="1:20" ht="60" x14ac:dyDescent="0.25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s="12">
        <f t="shared" si="240"/>
        <v>42238.022905092599</v>
      </c>
      <c r="L2580" s="12">
        <f t="shared" si="241"/>
        <v>42286.708333333328</v>
      </c>
      <c r="M2580" t="b">
        <v>0</v>
      </c>
      <c r="N2580">
        <v>0</v>
      </c>
      <c r="O2580" t="b">
        <v>0</v>
      </c>
      <c r="P2580" t="s">
        <v>8284</v>
      </c>
      <c r="Q2580" s="5">
        <f t="shared" si="242"/>
        <v>0</v>
      </c>
      <c r="R2580" s="6" t="e">
        <f t="shared" si="243"/>
        <v>#DIV/0!</v>
      </c>
      <c r="S2580" t="str">
        <f t="shared" si="244"/>
        <v>food</v>
      </c>
      <c r="T2580" t="str">
        <f t="shared" si="245"/>
        <v>food trucks</v>
      </c>
    </row>
    <row r="2581" spans="1:20" ht="45" x14ac:dyDescent="0.25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s="12">
        <f t="shared" si="240"/>
        <v>41837.829895833333</v>
      </c>
      <c r="L2581" s="12">
        <f t="shared" si="241"/>
        <v>41897.829895833333</v>
      </c>
      <c r="M2581" t="b">
        <v>0</v>
      </c>
      <c r="N2581">
        <v>12</v>
      </c>
      <c r="O2581" t="b">
        <v>0</v>
      </c>
      <c r="P2581" t="s">
        <v>8284</v>
      </c>
      <c r="Q2581" s="5">
        <f t="shared" si="242"/>
        <v>1.3849999999999999E-3</v>
      </c>
      <c r="R2581" s="6">
        <f t="shared" si="243"/>
        <v>23.083333333333332</v>
      </c>
      <c r="S2581" t="str">
        <f t="shared" si="244"/>
        <v>food</v>
      </c>
      <c r="T2581" t="str">
        <f t="shared" si="245"/>
        <v>food trucks</v>
      </c>
    </row>
    <row r="2582" spans="1:20" ht="45" x14ac:dyDescent="0.25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s="12">
        <f t="shared" si="240"/>
        <v>42110.326423611114</v>
      </c>
      <c r="L2582" s="12">
        <f t="shared" si="241"/>
        <v>42140.125</v>
      </c>
      <c r="M2582" t="b">
        <v>0</v>
      </c>
      <c r="N2582">
        <v>2</v>
      </c>
      <c r="O2582" t="b">
        <v>0</v>
      </c>
      <c r="P2582" t="s">
        <v>8284</v>
      </c>
      <c r="Q2582" s="5">
        <f t="shared" si="242"/>
        <v>6.0000000000000001E-3</v>
      </c>
      <c r="R2582" s="6">
        <f t="shared" si="243"/>
        <v>25.5</v>
      </c>
      <c r="S2582" t="str">
        <f t="shared" si="244"/>
        <v>food</v>
      </c>
      <c r="T2582" t="str">
        <f t="shared" si="245"/>
        <v>food trucks</v>
      </c>
    </row>
    <row r="2583" spans="1:20" ht="45" x14ac:dyDescent="0.25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s="12">
        <f t="shared" si="240"/>
        <v>42294.628449074073</v>
      </c>
      <c r="L2583" s="12">
        <f t="shared" si="241"/>
        <v>42324.670115740737</v>
      </c>
      <c r="M2583" t="b">
        <v>0</v>
      </c>
      <c r="N2583">
        <v>11</v>
      </c>
      <c r="O2583" t="b">
        <v>0</v>
      </c>
      <c r="P2583" t="s">
        <v>8284</v>
      </c>
      <c r="Q2583" s="5">
        <f t="shared" si="242"/>
        <v>0.106</v>
      </c>
      <c r="R2583" s="6">
        <f t="shared" si="243"/>
        <v>48.18181818181818</v>
      </c>
      <c r="S2583" t="str">
        <f t="shared" si="244"/>
        <v>food</v>
      </c>
      <c r="T2583" t="str">
        <f t="shared" si="245"/>
        <v>food trucks</v>
      </c>
    </row>
    <row r="2584" spans="1:20" ht="30" x14ac:dyDescent="0.25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s="12">
        <f t="shared" si="240"/>
        <v>42642.988819444443</v>
      </c>
      <c r="L2584" s="12">
        <f t="shared" si="241"/>
        <v>42672.988819444443</v>
      </c>
      <c r="M2584" t="b">
        <v>0</v>
      </c>
      <c r="N2584">
        <v>1</v>
      </c>
      <c r="O2584" t="b">
        <v>0</v>
      </c>
      <c r="P2584" t="s">
        <v>8284</v>
      </c>
      <c r="Q2584" s="5">
        <f t="shared" si="242"/>
        <v>1.1111111111111112E-5</v>
      </c>
      <c r="R2584" s="6">
        <f t="shared" si="243"/>
        <v>1</v>
      </c>
      <c r="S2584" t="str">
        <f t="shared" si="244"/>
        <v>food</v>
      </c>
      <c r="T2584" t="str">
        <f t="shared" si="245"/>
        <v>food trucks</v>
      </c>
    </row>
    <row r="2585" spans="1:20" ht="45" x14ac:dyDescent="0.25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s="12">
        <f t="shared" si="240"/>
        <v>42019.76944444445</v>
      </c>
      <c r="L2585" s="12">
        <f t="shared" si="241"/>
        <v>42079.727777777778</v>
      </c>
      <c r="M2585" t="b">
        <v>0</v>
      </c>
      <c r="N2585">
        <v>5</v>
      </c>
      <c r="O2585" t="b">
        <v>0</v>
      </c>
      <c r="P2585" t="s">
        <v>8284</v>
      </c>
      <c r="Q2585" s="5">
        <f t="shared" si="242"/>
        <v>5.0000000000000001E-3</v>
      </c>
      <c r="R2585" s="6">
        <f t="shared" si="243"/>
        <v>1</v>
      </c>
      <c r="S2585" t="str">
        <f t="shared" si="244"/>
        <v>food</v>
      </c>
      <c r="T2585" t="str">
        <f t="shared" si="245"/>
        <v>food trucks</v>
      </c>
    </row>
    <row r="2586" spans="1:20" ht="45" x14ac:dyDescent="0.25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s="12">
        <f t="shared" si="240"/>
        <v>42140.173252314817</v>
      </c>
      <c r="L2586" s="12">
        <f t="shared" si="241"/>
        <v>42170.173252314817</v>
      </c>
      <c r="M2586" t="b">
        <v>0</v>
      </c>
      <c r="N2586">
        <v>0</v>
      </c>
      <c r="O2586" t="b">
        <v>0</v>
      </c>
      <c r="P2586" t="s">
        <v>8284</v>
      </c>
      <c r="Q2586" s="5">
        <f t="shared" si="242"/>
        <v>0</v>
      </c>
      <c r="R2586" s="6" t="e">
        <f t="shared" si="243"/>
        <v>#DIV/0!</v>
      </c>
      <c r="S2586" t="str">
        <f t="shared" si="244"/>
        <v>food</v>
      </c>
      <c r="T2586" t="str">
        <f t="shared" si="245"/>
        <v>food trucks</v>
      </c>
    </row>
    <row r="2587" spans="1:20" ht="45" x14ac:dyDescent="0.25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s="12">
        <f t="shared" si="240"/>
        <v>41795.963333333333</v>
      </c>
      <c r="L2587" s="12">
        <f t="shared" si="241"/>
        <v>41825.963333333333</v>
      </c>
      <c r="M2587" t="b">
        <v>0</v>
      </c>
      <c r="N2587">
        <v>1</v>
      </c>
      <c r="O2587" t="b">
        <v>0</v>
      </c>
      <c r="P2587" t="s">
        <v>8284</v>
      </c>
      <c r="Q2587" s="5">
        <f t="shared" si="242"/>
        <v>1.6666666666666668E-3</v>
      </c>
      <c r="R2587" s="6">
        <f t="shared" si="243"/>
        <v>50</v>
      </c>
      <c r="S2587" t="str">
        <f t="shared" si="244"/>
        <v>food</v>
      </c>
      <c r="T2587" t="str">
        <f t="shared" si="245"/>
        <v>food trucks</v>
      </c>
    </row>
    <row r="2588" spans="1:20" ht="30" x14ac:dyDescent="0.25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s="12">
        <f t="shared" si="240"/>
        <v>42333.330277777779</v>
      </c>
      <c r="L2588" s="12">
        <f t="shared" si="241"/>
        <v>42363.330277777779</v>
      </c>
      <c r="M2588" t="b">
        <v>0</v>
      </c>
      <c r="N2588">
        <v>1</v>
      </c>
      <c r="O2588" t="b">
        <v>0</v>
      </c>
      <c r="P2588" t="s">
        <v>8284</v>
      </c>
      <c r="Q2588" s="5">
        <f t="shared" si="242"/>
        <v>1.6666666666666668E-3</v>
      </c>
      <c r="R2588" s="6">
        <f t="shared" si="243"/>
        <v>5</v>
      </c>
      <c r="S2588" t="str">
        <f t="shared" si="244"/>
        <v>food</v>
      </c>
      <c r="T2588" t="str">
        <f t="shared" si="245"/>
        <v>food trucks</v>
      </c>
    </row>
    <row r="2589" spans="1:20" ht="45" x14ac:dyDescent="0.25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s="12">
        <f t="shared" si="240"/>
        <v>42338.675381944442</v>
      </c>
      <c r="L2589" s="12">
        <f t="shared" si="241"/>
        <v>42368.675381944442</v>
      </c>
      <c r="M2589" t="b">
        <v>0</v>
      </c>
      <c r="N2589">
        <v>6</v>
      </c>
      <c r="O2589" t="b">
        <v>0</v>
      </c>
      <c r="P2589" t="s">
        <v>8284</v>
      </c>
      <c r="Q2589" s="5">
        <f t="shared" si="242"/>
        <v>2.4340000000000001E-2</v>
      </c>
      <c r="R2589" s="6">
        <f t="shared" si="243"/>
        <v>202.83333333333334</v>
      </c>
      <c r="S2589" t="str">
        <f t="shared" si="244"/>
        <v>food</v>
      </c>
      <c r="T2589" t="str">
        <f t="shared" si="245"/>
        <v>food trucks</v>
      </c>
    </row>
    <row r="2590" spans="1:20" ht="60" x14ac:dyDescent="0.25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s="12">
        <f t="shared" si="240"/>
        <v>42042.676226851851</v>
      </c>
      <c r="L2590" s="12">
        <f t="shared" si="241"/>
        <v>42094.551388888889</v>
      </c>
      <c r="M2590" t="b">
        <v>0</v>
      </c>
      <c r="N2590">
        <v>8</v>
      </c>
      <c r="O2590" t="b">
        <v>0</v>
      </c>
      <c r="P2590" t="s">
        <v>8284</v>
      </c>
      <c r="Q2590" s="5">
        <f t="shared" si="242"/>
        <v>3.8833333333333331E-2</v>
      </c>
      <c r="R2590" s="6">
        <f t="shared" si="243"/>
        <v>29.125</v>
      </c>
      <c r="S2590" t="str">
        <f t="shared" si="244"/>
        <v>food</v>
      </c>
      <c r="T2590" t="str">
        <f t="shared" si="245"/>
        <v>food trucks</v>
      </c>
    </row>
    <row r="2591" spans="1:20" ht="60" x14ac:dyDescent="0.25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s="12">
        <f t="shared" si="240"/>
        <v>42422.536192129628</v>
      </c>
      <c r="L2591" s="12">
        <f t="shared" si="241"/>
        <v>42452.494525462964</v>
      </c>
      <c r="M2591" t="b">
        <v>0</v>
      </c>
      <c r="N2591">
        <v>1</v>
      </c>
      <c r="O2591" t="b">
        <v>0</v>
      </c>
      <c r="P2591" t="s">
        <v>8284</v>
      </c>
      <c r="Q2591" s="5">
        <f t="shared" si="242"/>
        <v>1E-4</v>
      </c>
      <c r="R2591" s="6">
        <f t="shared" si="243"/>
        <v>5</v>
      </c>
      <c r="S2591" t="str">
        <f t="shared" si="244"/>
        <v>food</v>
      </c>
      <c r="T2591" t="str">
        <f t="shared" si="245"/>
        <v>food trucks</v>
      </c>
    </row>
    <row r="2592" spans="1:20" ht="60" x14ac:dyDescent="0.25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s="12">
        <f t="shared" si="240"/>
        <v>42388.589085648149</v>
      </c>
      <c r="L2592" s="12">
        <f t="shared" si="241"/>
        <v>42395.589085648149</v>
      </c>
      <c r="M2592" t="b">
        <v>0</v>
      </c>
      <c r="N2592">
        <v>0</v>
      </c>
      <c r="O2592" t="b">
        <v>0</v>
      </c>
      <c r="P2592" t="s">
        <v>8284</v>
      </c>
      <c r="Q2592" s="5">
        <f t="shared" si="242"/>
        <v>0</v>
      </c>
      <c r="R2592" s="6" t="e">
        <f t="shared" si="243"/>
        <v>#DIV/0!</v>
      </c>
      <c r="S2592" t="str">
        <f t="shared" si="244"/>
        <v>food</v>
      </c>
      <c r="T2592" t="str">
        <f t="shared" si="245"/>
        <v>food trucks</v>
      </c>
    </row>
    <row r="2593" spans="1:20" ht="60" x14ac:dyDescent="0.25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s="12">
        <f t="shared" si="240"/>
        <v>42382.906527777777</v>
      </c>
      <c r="L2593" s="12">
        <f t="shared" si="241"/>
        <v>42442.864861111113</v>
      </c>
      <c r="M2593" t="b">
        <v>0</v>
      </c>
      <c r="N2593">
        <v>2</v>
      </c>
      <c r="O2593" t="b">
        <v>0</v>
      </c>
      <c r="P2593" t="s">
        <v>8284</v>
      </c>
      <c r="Q2593" s="5">
        <f t="shared" si="242"/>
        <v>1.7333333333333333E-2</v>
      </c>
      <c r="R2593" s="6">
        <f t="shared" si="243"/>
        <v>13</v>
      </c>
      <c r="S2593" t="str">
        <f t="shared" si="244"/>
        <v>food</v>
      </c>
      <c r="T2593" t="str">
        <f t="shared" si="245"/>
        <v>food trucks</v>
      </c>
    </row>
    <row r="2594" spans="1:20" ht="60" x14ac:dyDescent="0.25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s="12">
        <f t="shared" si="240"/>
        <v>41887.801168981481</v>
      </c>
      <c r="L2594" s="12">
        <f t="shared" si="241"/>
        <v>41917.801168981481</v>
      </c>
      <c r="M2594" t="b">
        <v>0</v>
      </c>
      <c r="N2594">
        <v>1</v>
      </c>
      <c r="O2594" t="b">
        <v>0</v>
      </c>
      <c r="P2594" t="s">
        <v>8284</v>
      </c>
      <c r="Q2594" s="5">
        <f t="shared" si="242"/>
        <v>1.6666666666666668E-3</v>
      </c>
      <c r="R2594" s="6">
        <f t="shared" si="243"/>
        <v>50</v>
      </c>
      <c r="S2594" t="str">
        <f t="shared" si="244"/>
        <v>food</v>
      </c>
      <c r="T2594" t="str">
        <f t="shared" si="245"/>
        <v>food trucks</v>
      </c>
    </row>
    <row r="2595" spans="1:20" ht="45" x14ac:dyDescent="0.25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s="12">
        <f t="shared" si="240"/>
        <v>42089.84520833334</v>
      </c>
      <c r="L2595" s="12">
        <f t="shared" si="241"/>
        <v>42119.84520833334</v>
      </c>
      <c r="M2595" t="b">
        <v>0</v>
      </c>
      <c r="N2595">
        <v>0</v>
      </c>
      <c r="O2595" t="b">
        <v>0</v>
      </c>
      <c r="P2595" t="s">
        <v>8284</v>
      </c>
      <c r="Q2595" s="5">
        <f t="shared" si="242"/>
        <v>0</v>
      </c>
      <c r="R2595" s="6" t="e">
        <f t="shared" si="243"/>
        <v>#DIV/0!</v>
      </c>
      <c r="S2595" t="str">
        <f t="shared" si="244"/>
        <v>food</v>
      </c>
      <c r="T2595" t="str">
        <f t="shared" si="245"/>
        <v>food trucks</v>
      </c>
    </row>
    <row r="2596" spans="1:20" ht="45" x14ac:dyDescent="0.25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s="12">
        <f t="shared" si="240"/>
        <v>41828.967916666668</v>
      </c>
      <c r="L2596" s="12">
        <f t="shared" si="241"/>
        <v>41858.967916666668</v>
      </c>
      <c r="M2596" t="b">
        <v>0</v>
      </c>
      <c r="N2596">
        <v>1</v>
      </c>
      <c r="O2596" t="b">
        <v>0</v>
      </c>
      <c r="P2596" t="s">
        <v>8284</v>
      </c>
      <c r="Q2596" s="5">
        <f t="shared" si="242"/>
        <v>1.2500000000000001E-5</v>
      </c>
      <c r="R2596" s="6">
        <f t="shared" si="243"/>
        <v>1</v>
      </c>
      <c r="S2596" t="str">
        <f t="shared" si="244"/>
        <v>food</v>
      </c>
      <c r="T2596" t="str">
        <f t="shared" si="245"/>
        <v>food trucks</v>
      </c>
    </row>
    <row r="2597" spans="1:20" ht="30" x14ac:dyDescent="0.25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s="12">
        <f t="shared" si="240"/>
        <v>42760.244212962964</v>
      </c>
      <c r="L2597" s="12">
        <f t="shared" si="241"/>
        <v>42790.244212962964</v>
      </c>
      <c r="M2597" t="b">
        <v>0</v>
      </c>
      <c r="N2597">
        <v>19</v>
      </c>
      <c r="O2597" t="b">
        <v>0</v>
      </c>
      <c r="P2597" t="s">
        <v>8284</v>
      </c>
      <c r="Q2597" s="5">
        <f t="shared" si="242"/>
        <v>0.12166666666666667</v>
      </c>
      <c r="R2597" s="6">
        <f t="shared" si="243"/>
        <v>96.05263157894737</v>
      </c>
      <c r="S2597" t="str">
        <f t="shared" si="244"/>
        <v>food</v>
      </c>
      <c r="T2597" t="str">
        <f t="shared" si="245"/>
        <v>food trucks</v>
      </c>
    </row>
    <row r="2598" spans="1:20" ht="60" x14ac:dyDescent="0.25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s="12">
        <f t="shared" si="240"/>
        <v>41828.664456018516</v>
      </c>
      <c r="L2598" s="12">
        <f t="shared" si="241"/>
        <v>41858.664456018516</v>
      </c>
      <c r="M2598" t="b">
        <v>0</v>
      </c>
      <c r="N2598">
        <v>27</v>
      </c>
      <c r="O2598" t="b">
        <v>0</v>
      </c>
      <c r="P2598" t="s">
        <v>8284</v>
      </c>
      <c r="Q2598" s="5">
        <f t="shared" si="242"/>
        <v>0.23588571428571428</v>
      </c>
      <c r="R2598" s="6">
        <f t="shared" si="243"/>
        <v>305.77777777777777</v>
      </c>
      <c r="S2598" t="str">
        <f t="shared" si="244"/>
        <v>food</v>
      </c>
      <c r="T2598" t="str">
        <f t="shared" si="245"/>
        <v>food trucks</v>
      </c>
    </row>
    <row r="2599" spans="1:20" ht="45" x14ac:dyDescent="0.25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s="12">
        <f t="shared" si="240"/>
        <v>42510.341631944444</v>
      </c>
      <c r="L2599" s="12">
        <f t="shared" si="241"/>
        <v>42540.341631944444</v>
      </c>
      <c r="M2599" t="b">
        <v>0</v>
      </c>
      <c r="N2599">
        <v>7</v>
      </c>
      <c r="O2599" t="b">
        <v>0</v>
      </c>
      <c r="P2599" t="s">
        <v>8284</v>
      </c>
      <c r="Q2599" s="5">
        <f t="shared" si="242"/>
        <v>5.6666666666666664E-2</v>
      </c>
      <c r="R2599" s="6">
        <f t="shared" si="243"/>
        <v>12.142857142857142</v>
      </c>
      <c r="S2599" t="str">
        <f t="shared" si="244"/>
        <v>food</v>
      </c>
      <c r="T2599" t="str">
        <f t="shared" si="245"/>
        <v>food trucks</v>
      </c>
    </row>
    <row r="2600" spans="1:20" ht="45" x14ac:dyDescent="0.25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s="12">
        <f t="shared" si="240"/>
        <v>42240.840289351851</v>
      </c>
      <c r="L2600" s="12">
        <f t="shared" si="241"/>
        <v>42270.840289351851</v>
      </c>
      <c r="M2600" t="b">
        <v>0</v>
      </c>
      <c r="N2600">
        <v>14</v>
      </c>
      <c r="O2600" t="b">
        <v>0</v>
      </c>
      <c r="P2600" t="s">
        <v>8284</v>
      </c>
      <c r="Q2600" s="5">
        <f t="shared" si="242"/>
        <v>0.39</v>
      </c>
      <c r="R2600" s="6">
        <f t="shared" si="243"/>
        <v>83.571428571428569</v>
      </c>
      <c r="S2600" t="str">
        <f t="shared" si="244"/>
        <v>food</v>
      </c>
      <c r="T2600" t="str">
        <f t="shared" si="245"/>
        <v>food trucks</v>
      </c>
    </row>
    <row r="2601" spans="1:20" ht="45" x14ac:dyDescent="0.25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s="12">
        <f t="shared" si="240"/>
        <v>41809.754016203704</v>
      </c>
      <c r="L2601" s="12">
        <f t="shared" si="241"/>
        <v>41854.754016203704</v>
      </c>
      <c r="M2601" t="b">
        <v>0</v>
      </c>
      <c r="N2601">
        <v>5</v>
      </c>
      <c r="O2601" t="b">
        <v>0</v>
      </c>
      <c r="P2601" t="s">
        <v>8284</v>
      </c>
      <c r="Q2601" s="5">
        <f t="shared" si="242"/>
        <v>9.9546510341776348E-3</v>
      </c>
      <c r="R2601" s="6">
        <f t="shared" si="243"/>
        <v>18</v>
      </c>
      <c r="S2601" t="str">
        <f t="shared" si="244"/>
        <v>food</v>
      </c>
      <c r="T2601" t="str">
        <f t="shared" si="245"/>
        <v>food trucks</v>
      </c>
    </row>
    <row r="2602" spans="1:20" ht="45" x14ac:dyDescent="0.25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s="12">
        <f t="shared" si="240"/>
        <v>42394.900462962964</v>
      </c>
      <c r="L2602" s="12">
        <f t="shared" si="241"/>
        <v>42454.858796296292</v>
      </c>
      <c r="M2602" t="b">
        <v>0</v>
      </c>
      <c r="N2602">
        <v>30</v>
      </c>
      <c r="O2602" t="b">
        <v>0</v>
      </c>
      <c r="P2602" t="s">
        <v>8284</v>
      </c>
      <c r="Q2602" s="5">
        <f t="shared" si="242"/>
        <v>6.9320000000000007E-2</v>
      </c>
      <c r="R2602" s="6">
        <f t="shared" si="243"/>
        <v>115.53333333333333</v>
      </c>
      <c r="S2602" t="str">
        <f t="shared" si="244"/>
        <v>food</v>
      </c>
      <c r="T2602" t="str">
        <f t="shared" si="245"/>
        <v>food trucks</v>
      </c>
    </row>
    <row r="2603" spans="1:20" ht="60" x14ac:dyDescent="0.25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s="12">
        <f t="shared" si="240"/>
        <v>41150.902187499996</v>
      </c>
      <c r="L2603" s="12">
        <f t="shared" si="241"/>
        <v>41165.165972222225</v>
      </c>
      <c r="M2603" t="b">
        <v>1</v>
      </c>
      <c r="N2603">
        <v>151</v>
      </c>
      <c r="O2603" t="b">
        <v>1</v>
      </c>
      <c r="P2603" t="s">
        <v>8301</v>
      </c>
      <c r="Q2603" s="5">
        <f t="shared" si="242"/>
        <v>6.6139999999999999</v>
      </c>
      <c r="R2603" s="6">
        <f t="shared" si="243"/>
        <v>21.900662251655628</v>
      </c>
      <c r="S2603" t="str">
        <f t="shared" si="244"/>
        <v>technology</v>
      </c>
      <c r="T2603" t="str">
        <f t="shared" si="245"/>
        <v>space exploratio</v>
      </c>
    </row>
    <row r="2604" spans="1:20" ht="45" x14ac:dyDescent="0.25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s="12">
        <f t="shared" si="240"/>
        <v>41915.747314814813</v>
      </c>
      <c r="L2604" s="12">
        <f t="shared" si="241"/>
        <v>41955.888888888891</v>
      </c>
      <c r="M2604" t="b">
        <v>1</v>
      </c>
      <c r="N2604">
        <v>489</v>
      </c>
      <c r="O2604" t="b">
        <v>1</v>
      </c>
      <c r="P2604" t="s">
        <v>8301</v>
      </c>
      <c r="Q2604" s="5">
        <f t="shared" si="242"/>
        <v>3.2609166666666667</v>
      </c>
      <c r="R2604" s="6">
        <f t="shared" si="243"/>
        <v>80.022494887525568</v>
      </c>
      <c r="S2604" t="str">
        <f t="shared" si="244"/>
        <v>technology</v>
      </c>
      <c r="T2604" t="str">
        <f t="shared" si="245"/>
        <v>space exploration</v>
      </c>
    </row>
    <row r="2605" spans="1:20" ht="30" x14ac:dyDescent="0.25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s="12">
        <f t="shared" si="240"/>
        <v>41617.912662037037</v>
      </c>
      <c r="L2605" s="12">
        <f t="shared" si="241"/>
        <v>41631.912662037037</v>
      </c>
      <c r="M2605" t="b">
        <v>1</v>
      </c>
      <c r="N2605">
        <v>50</v>
      </c>
      <c r="O2605" t="b">
        <v>1</v>
      </c>
      <c r="P2605" t="s">
        <v>8301</v>
      </c>
      <c r="Q2605" s="5">
        <f t="shared" si="242"/>
        <v>1.0148571428571429</v>
      </c>
      <c r="R2605" s="6">
        <f t="shared" si="243"/>
        <v>35.520000000000003</v>
      </c>
      <c r="S2605" t="str">
        <f t="shared" si="244"/>
        <v>technology</v>
      </c>
      <c r="T2605" t="str">
        <f t="shared" si="245"/>
        <v>space exploration</v>
      </c>
    </row>
    <row r="2606" spans="1:20" ht="45" x14ac:dyDescent="0.25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s="12">
        <f t="shared" si="240"/>
        <v>40998.051192129627</v>
      </c>
      <c r="L2606" s="12">
        <f t="shared" si="241"/>
        <v>41028.051192129627</v>
      </c>
      <c r="M2606" t="b">
        <v>1</v>
      </c>
      <c r="N2606">
        <v>321</v>
      </c>
      <c r="O2606" t="b">
        <v>1</v>
      </c>
      <c r="P2606" t="s">
        <v>8301</v>
      </c>
      <c r="Q2606" s="5">
        <f t="shared" si="242"/>
        <v>1.0421799999999999</v>
      </c>
      <c r="R2606" s="6">
        <f t="shared" si="243"/>
        <v>64.933333333333323</v>
      </c>
      <c r="S2606" t="str">
        <f t="shared" si="244"/>
        <v>technology</v>
      </c>
      <c r="T2606" t="str">
        <f t="shared" si="245"/>
        <v>space exploration</v>
      </c>
    </row>
    <row r="2607" spans="1:20" ht="60" x14ac:dyDescent="0.25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s="12">
        <f t="shared" si="240"/>
        <v>42508.541550925926</v>
      </c>
      <c r="L2607" s="12">
        <f t="shared" si="241"/>
        <v>42538.541550925926</v>
      </c>
      <c r="M2607" t="b">
        <v>1</v>
      </c>
      <c r="N2607">
        <v>1762</v>
      </c>
      <c r="O2607" t="b">
        <v>1</v>
      </c>
      <c r="P2607" t="s">
        <v>8301</v>
      </c>
      <c r="Q2607" s="5">
        <f t="shared" si="242"/>
        <v>1.0742157000000001</v>
      </c>
      <c r="R2607" s="6">
        <f t="shared" si="243"/>
        <v>60.965703745743475</v>
      </c>
      <c r="S2607" t="str">
        <f t="shared" si="244"/>
        <v>technology</v>
      </c>
      <c r="T2607" t="str">
        <f t="shared" si="245"/>
        <v>space exploration</v>
      </c>
    </row>
    <row r="2608" spans="1:20" ht="75" x14ac:dyDescent="0.25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s="12">
        <f t="shared" si="240"/>
        <v>41726.712754629632</v>
      </c>
      <c r="L2608" s="12">
        <f t="shared" si="241"/>
        <v>41758.712754629632</v>
      </c>
      <c r="M2608" t="b">
        <v>1</v>
      </c>
      <c r="N2608">
        <v>385</v>
      </c>
      <c r="O2608" t="b">
        <v>1</v>
      </c>
      <c r="P2608" t="s">
        <v>8301</v>
      </c>
      <c r="Q2608" s="5">
        <f t="shared" si="242"/>
        <v>1.1005454545454545</v>
      </c>
      <c r="R2608" s="6">
        <f t="shared" si="243"/>
        <v>31.444155844155844</v>
      </c>
      <c r="S2608" t="str">
        <f t="shared" si="244"/>
        <v>technology</v>
      </c>
      <c r="T2608" t="str">
        <f t="shared" si="245"/>
        <v>space exploration</v>
      </c>
    </row>
    <row r="2609" spans="1:20" ht="60" x14ac:dyDescent="0.25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s="12">
        <f t="shared" si="240"/>
        <v>42184.874675925923</v>
      </c>
      <c r="L2609" s="12">
        <f t="shared" si="241"/>
        <v>42228.083333333328</v>
      </c>
      <c r="M2609" t="b">
        <v>1</v>
      </c>
      <c r="N2609">
        <v>398</v>
      </c>
      <c r="O2609" t="b">
        <v>1</v>
      </c>
      <c r="P2609" t="s">
        <v>8301</v>
      </c>
      <c r="Q2609" s="5">
        <f t="shared" si="242"/>
        <v>4.077</v>
      </c>
      <c r="R2609" s="6">
        <f t="shared" si="243"/>
        <v>81.949748743718587</v>
      </c>
      <c r="S2609" t="str">
        <f t="shared" si="244"/>
        <v>technology</v>
      </c>
      <c r="T2609" t="str">
        <f t="shared" si="245"/>
        <v>space exploration</v>
      </c>
    </row>
    <row r="2610" spans="1:20" ht="45" x14ac:dyDescent="0.25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s="12">
        <f t="shared" si="240"/>
        <v>42767.801712962959</v>
      </c>
      <c r="L2610" s="12">
        <f t="shared" si="241"/>
        <v>42809</v>
      </c>
      <c r="M2610" t="b">
        <v>1</v>
      </c>
      <c r="N2610">
        <v>304</v>
      </c>
      <c r="O2610" t="b">
        <v>1</v>
      </c>
      <c r="P2610" t="s">
        <v>8301</v>
      </c>
      <c r="Q2610" s="5">
        <f t="shared" si="242"/>
        <v>2.2392500000000002</v>
      </c>
      <c r="R2610" s="6">
        <f t="shared" si="243"/>
        <v>58.92763157894737</v>
      </c>
      <c r="S2610" t="str">
        <f t="shared" si="244"/>
        <v>technology</v>
      </c>
      <c r="T2610" t="str">
        <f t="shared" si="245"/>
        <v>space exploration</v>
      </c>
    </row>
    <row r="2611" spans="1:20" ht="60" x14ac:dyDescent="0.25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s="12">
        <f t="shared" si="240"/>
        <v>41075.237858796296</v>
      </c>
      <c r="L2611" s="12">
        <f t="shared" si="241"/>
        <v>41105.237858796296</v>
      </c>
      <c r="M2611" t="b">
        <v>1</v>
      </c>
      <c r="N2611">
        <v>676</v>
      </c>
      <c r="O2611" t="b">
        <v>1</v>
      </c>
      <c r="P2611" t="s">
        <v>8301</v>
      </c>
      <c r="Q2611" s="5">
        <f t="shared" si="242"/>
        <v>3.038011142857143</v>
      </c>
      <c r="R2611" s="6">
        <f t="shared" si="243"/>
        <v>157.29347633136095</v>
      </c>
      <c r="S2611" t="str">
        <f t="shared" si="244"/>
        <v>technology</v>
      </c>
      <c r="T2611" t="str">
        <f t="shared" si="245"/>
        <v>space exploration</v>
      </c>
    </row>
    <row r="2612" spans="1:20" ht="45" x14ac:dyDescent="0.25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s="12">
        <f t="shared" si="240"/>
        <v>42564.881076388891</v>
      </c>
      <c r="L2612" s="12">
        <f t="shared" si="241"/>
        <v>42604.290972222225</v>
      </c>
      <c r="M2612" t="b">
        <v>1</v>
      </c>
      <c r="N2612">
        <v>577</v>
      </c>
      <c r="O2612" t="b">
        <v>1</v>
      </c>
      <c r="P2612" t="s">
        <v>8301</v>
      </c>
      <c r="Q2612" s="5">
        <f t="shared" si="242"/>
        <v>1.4132510432681749</v>
      </c>
      <c r="R2612" s="6">
        <f t="shared" si="243"/>
        <v>55.758509532062391</v>
      </c>
      <c r="S2612" t="str">
        <f t="shared" si="244"/>
        <v>technology</v>
      </c>
      <c r="T2612" t="str">
        <f t="shared" si="245"/>
        <v>space exploration</v>
      </c>
    </row>
    <row r="2613" spans="1:20" ht="60" x14ac:dyDescent="0.25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s="12">
        <f t="shared" si="240"/>
        <v>42704.335810185185</v>
      </c>
      <c r="L2613" s="12">
        <f t="shared" si="241"/>
        <v>42737.957638888889</v>
      </c>
      <c r="M2613" t="b">
        <v>1</v>
      </c>
      <c r="N2613">
        <v>3663</v>
      </c>
      <c r="O2613" t="b">
        <v>1</v>
      </c>
      <c r="P2613" t="s">
        <v>8301</v>
      </c>
      <c r="Q2613" s="5">
        <f t="shared" si="242"/>
        <v>27.906363636363636</v>
      </c>
      <c r="R2613" s="6">
        <f t="shared" si="243"/>
        <v>83.802893802893806</v>
      </c>
      <c r="S2613" t="str">
        <f t="shared" si="244"/>
        <v>technology</v>
      </c>
      <c r="T2613" t="str">
        <f t="shared" si="245"/>
        <v>space exploration</v>
      </c>
    </row>
    <row r="2614" spans="1:20" ht="45" x14ac:dyDescent="0.25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s="12">
        <f t="shared" si="240"/>
        <v>41982.143171296295</v>
      </c>
      <c r="L2614" s="12">
        <f t="shared" si="241"/>
        <v>42013.143171296295</v>
      </c>
      <c r="M2614" t="b">
        <v>1</v>
      </c>
      <c r="N2614">
        <v>294</v>
      </c>
      <c r="O2614" t="b">
        <v>1</v>
      </c>
      <c r="P2614" t="s">
        <v>8301</v>
      </c>
      <c r="Q2614" s="5">
        <f t="shared" si="242"/>
        <v>1.7176130000000001</v>
      </c>
      <c r="R2614" s="6">
        <f t="shared" si="243"/>
        <v>58.422210884353746</v>
      </c>
      <c r="S2614" t="str">
        <f t="shared" si="244"/>
        <v>technology</v>
      </c>
      <c r="T2614" t="str">
        <f t="shared" si="245"/>
        <v>space exploration</v>
      </c>
    </row>
    <row r="2615" spans="1:20" ht="60" x14ac:dyDescent="0.25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s="12">
        <f t="shared" si="240"/>
        <v>41143.81821759259</v>
      </c>
      <c r="L2615" s="12">
        <f t="shared" si="241"/>
        <v>41173.81821759259</v>
      </c>
      <c r="M2615" t="b">
        <v>1</v>
      </c>
      <c r="N2615">
        <v>28</v>
      </c>
      <c r="O2615" t="b">
        <v>1</v>
      </c>
      <c r="P2615" t="s">
        <v>8301</v>
      </c>
      <c r="Q2615" s="5">
        <f t="shared" si="242"/>
        <v>1.0101333333333333</v>
      </c>
      <c r="R2615" s="6">
        <f t="shared" si="243"/>
        <v>270.57142857142856</v>
      </c>
      <c r="S2615" t="str">
        <f t="shared" si="244"/>
        <v>technology</v>
      </c>
      <c r="T2615" t="str">
        <f t="shared" si="245"/>
        <v>space exploration</v>
      </c>
    </row>
    <row r="2616" spans="1:20" ht="60" x14ac:dyDescent="0.25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s="12">
        <f t="shared" si="240"/>
        <v>41730.708472222221</v>
      </c>
      <c r="L2616" s="12">
        <f t="shared" si="241"/>
        <v>41759.208333333336</v>
      </c>
      <c r="M2616" t="b">
        <v>1</v>
      </c>
      <c r="N2616">
        <v>100</v>
      </c>
      <c r="O2616" t="b">
        <v>1</v>
      </c>
      <c r="P2616" t="s">
        <v>8301</v>
      </c>
      <c r="Q2616" s="5">
        <f t="shared" si="242"/>
        <v>1.02</v>
      </c>
      <c r="R2616" s="6">
        <f t="shared" si="243"/>
        <v>107.1</v>
      </c>
      <c r="S2616" t="str">
        <f t="shared" si="244"/>
        <v>technology</v>
      </c>
      <c r="T2616" t="str">
        <f t="shared" si="245"/>
        <v>space exploration</v>
      </c>
    </row>
    <row r="2617" spans="1:20" ht="60" x14ac:dyDescent="0.25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s="12">
        <f t="shared" si="240"/>
        <v>42453.49726851852</v>
      </c>
      <c r="L2617" s="12">
        <f t="shared" si="241"/>
        <v>42490.5</v>
      </c>
      <c r="M2617" t="b">
        <v>0</v>
      </c>
      <c r="N2617">
        <v>72</v>
      </c>
      <c r="O2617" t="b">
        <v>1</v>
      </c>
      <c r="P2617" t="s">
        <v>8301</v>
      </c>
      <c r="Q2617" s="5">
        <f t="shared" si="242"/>
        <v>1.6976511744127936</v>
      </c>
      <c r="R2617" s="6">
        <f t="shared" si="243"/>
        <v>47.180555555555557</v>
      </c>
      <c r="S2617" t="str">
        <f t="shared" si="244"/>
        <v>technology</v>
      </c>
      <c r="T2617" t="str">
        <f t="shared" si="245"/>
        <v>space exploration</v>
      </c>
    </row>
    <row r="2618" spans="1:20" ht="45" x14ac:dyDescent="0.25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s="12">
        <f t="shared" si="240"/>
        <v>42211.99454861111</v>
      </c>
      <c r="L2618" s="12">
        <f t="shared" si="241"/>
        <v>42241.99454861111</v>
      </c>
      <c r="M2618" t="b">
        <v>1</v>
      </c>
      <c r="N2618">
        <v>238</v>
      </c>
      <c r="O2618" t="b">
        <v>1</v>
      </c>
      <c r="P2618" t="s">
        <v>8301</v>
      </c>
      <c r="Q2618" s="5">
        <f t="shared" si="242"/>
        <v>1.14534</v>
      </c>
      <c r="R2618" s="6">
        <f t="shared" si="243"/>
        <v>120.30882352941177</v>
      </c>
      <c r="S2618" t="str">
        <f t="shared" si="244"/>
        <v>technology</v>
      </c>
      <c r="T2618" t="str">
        <f t="shared" si="245"/>
        <v>space exploration</v>
      </c>
    </row>
    <row r="2619" spans="1:20" ht="60" x14ac:dyDescent="0.25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s="12">
        <f t="shared" si="240"/>
        <v>41902.874432870369</v>
      </c>
      <c r="L2619" s="12">
        <f t="shared" si="241"/>
        <v>41932.874432870369</v>
      </c>
      <c r="M2619" t="b">
        <v>1</v>
      </c>
      <c r="N2619">
        <v>159</v>
      </c>
      <c r="O2619" t="b">
        <v>1</v>
      </c>
      <c r="P2619" t="s">
        <v>8301</v>
      </c>
      <c r="Q2619" s="5">
        <f t="shared" si="242"/>
        <v>8.7759999999999998</v>
      </c>
      <c r="R2619" s="6">
        <f t="shared" si="243"/>
        <v>27.59748427672956</v>
      </c>
      <c r="S2619" t="str">
        <f t="shared" si="244"/>
        <v>technology</v>
      </c>
      <c r="T2619" t="str">
        <f t="shared" si="245"/>
        <v>space exploration</v>
      </c>
    </row>
    <row r="2620" spans="1:20" ht="30" x14ac:dyDescent="0.25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s="12">
        <f t="shared" si="240"/>
        <v>42279.792372685188</v>
      </c>
      <c r="L2620" s="12">
        <f t="shared" si="241"/>
        <v>42339.834039351852</v>
      </c>
      <c r="M2620" t="b">
        <v>1</v>
      </c>
      <c r="N2620">
        <v>77</v>
      </c>
      <c r="O2620" t="b">
        <v>1</v>
      </c>
      <c r="P2620" t="s">
        <v>8301</v>
      </c>
      <c r="Q2620" s="5">
        <f t="shared" si="242"/>
        <v>1.0538666666666667</v>
      </c>
      <c r="R2620" s="6">
        <f t="shared" si="243"/>
        <v>205.2987012987013</v>
      </c>
      <c r="S2620" t="str">
        <f t="shared" si="244"/>
        <v>technology</v>
      </c>
      <c r="T2620" t="str">
        <f t="shared" si="245"/>
        <v>space exploration</v>
      </c>
    </row>
    <row r="2621" spans="1:20" ht="60" x14ac:dyDescent="0.25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s="12">
        <f t="shared" si="240"/>
        <v>42273.884305555555</v>
      </c>
      <c r="L2621" s="12">
        <f t="shared" si="241"/>
        <v>42300.458333333328</v>
      </c>
      <c r="M2621" t="b">
        <v>1</v>
      </c>
      <c r="N2621">
        <v>53</v>
      </c>
      <c r="O2621" t="b">
        <v>1</v>
      </c>
      <c r="P2621" t="s">
        <v>8301</v>
      </c>
      <c r="Q2621" s="5">
        <f t="shared" si="242"/>
        <v>1.8839999999999999</v>
      </c>
      <c r="R2621" s="6">
        <f t="shared" si="243"/>
        <v>35.547169811320757</v>
      </c>
      <c r="S2621" t="str">
        <f t="shared" si="244"/>
        <v>technology</v>
      </c>
      <c r="T2621" t="str">
        <f t="shared" si="245"/>
        <v>space exploration</v>
      </c>
    </row>
    <row r="2622" spans="1:20" ht="60" x14ac:dyDescent="0.25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s="12">
        <f t="shared" si="240"/>
        <v>42251.16715277778</v>
      </c>
      <c r="L2622" s="12">
        <f t="shared" si="241"/>
        <v>42288.041666666672</v>
      </c>
      <c r="M2622" t="b">
        <v>1</v>
      </c>
      <c r="N2622">
        <v>1251</v>
      </c>
      <c r="O2622" t="b">
        <v>1</v>
      </c>
      <c r="P2622" t="s">
        <v>8301</v>
      </c>
      <c r="Q2622" s="5">
        <f t="shared" si="242"/>
        <v>1.436523076923077</v>
      </c>
      <c r="R2622" s="6">
        <f t="shared" si="243"/>
        <v>74.639488409272587</v>
      </c>
      <c r="S2622" t="str">
        <f t="shared" si="244"/>
        <v>technology</v>
      </c>
      <c r="T2622" t="str">
        <f t="shared" si="245"/>
        <v>space exploration</v>
      </c>
    </row>
    <row r="2623" spans="1:20" ht="60" x14ac:dyDescent="0.25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s="12">
        <f t="shared" si="240"/>
        <v>42115.74754629629</v>
      </c>
      <c r="L2623" s="12">
        <f t="shared" si="241"/>
        <v>42145.74754629629</v>
      </c>
      <c r="M2623" t="b">
        <v>1</v>
      </c>
      <c r="N2623">
        <v>465</v>
      </c>
      <c r="O2623" t="b">
        <v>1</v>
      </c>
      <c r="P2623" t="s">
        <v>8301</v>
      </c>
      <c r="Q2623" s="5">
        <f t="shared" si="242"/>
        <v>1.4588000000000001</v>
      </c>
      <c r="R2623" s="6">
        <f t="shared" si="243"/>
        <v>47.058064516129029</v>
      </c>
      <c r="S2623" t="str">
        <f t="shared" si="244"/>
        <v>technology</v>
      </c>
      <c r="T2623" t="str">
        <f t="shared" si="245"/>
        <v>space exploration</v>
      </c>
    </row>
    <row r="2624" spans="1:20" ht="60" x14ac:dyDescent="0.25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s="12">
        <f t="shared" si="240"/>
        <v>42689.74324074074</v>
      </c>
      <c r="L2624" s="12">
        <f t="shared" si="241"/>
        <v>42734.74324074074</v>
      </c>
      <c r="M2624" t="b">
        <v>0</v>
      </c>
      <c r="N2624">
        <v>74</v>
      </c>
      <c r="O2624" t="b">
        <v>1</v>
      </c>
      <c r="P2624" t="s">
        <v>8301</v>
      </c>
      <c r="Q2624" s="5">
        <f t="shared" si="242"/>
        <v>1.3118399999999999</v>
      </c>
      <c r="R2624" s="6">
        <f t="shared" si="243"/>
        <v>26.591351351351353</v>
      </c>
      <c r="S2624" t="str">
        <f t="shared" si="244"/>
        <v>technology</v>
      </c>
      <c r="T2624" t="str">
        <f t="shared" si="245"/>
        <v>space exploration</v>
      </c>
    </row>
    <row r="2625" spans="1:20" ht="60" x14ac:dyDescent="0.25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s="12">
        <f t="shared" si="240"/>
        <v>42692.256550925929</v>
      </c>
      <c r="L2625" s="12">
        <f t="shared" si="241"/>
        <v>42706.256550925929</v>
      </c>
      <c r="M2625" t="b">
        <v>0</v>
      </c>
      <c r="N2625">
        <v>62</v>
      </c>
      <c r="O2625" t="b">
        <v>1</v>
      </c>
      <c r="P2625" t="s">
        <v>8301</v>
      </c>
      <c r="Q2625" s="5">
        <f t="shared" si="242"/>
        <v>1.1399999999999999</v>
      </c>
      <c r="R2625" s="6">
        <f t="shared" si="243"/>
        <v>36.774193548387096</v>
      </c>
      <c r="S2625" t="str">
        <f t="shared" si="244"/>
        <v>technology</v>
      </c>
      <c r="T2625" t="str">
        <f t="shared" si="245"/>
        <v>space exploration</v>
      </c>
    </row>
    <row r="2626" spans="1:20" ht="60" x14ac:dyDescent="0.25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s="12">
        <f t="shared" ref="K2626:K2689" si="246">(((J2626/60)/60)/24)+DATE(1970,1,1)</f>
        <v>41144.42155092593</v>
      </c>
      <c r="L2626" s="12">
        <f t="shared" ref="L2626:L2689" si="247">(((I2626/60)/60)/24)+DATE(1970,1,1)</f>
        <v>41165.42155092593</v>
      </c>
      <c r="M2626" t="b">
        <v>0</v>
      </c>
      <c r="N2626">
        <v>3468</v>
      </c>
      <c r="O2626" t="b">
        <v>1</v>
      </c>
      <c r="P2626" t="s">
        <v>8301</v>
      </c>
      <c r="Q2626" s="5">
        <f t="shared" ref="Q2626:Q2689" si="248">E2626/D2626</f>
        <v>13.794206249999998</v>
      </c>
      <c r="R2626" s="6">
        <f t="shared" ref="R2626:R2689" si="249">E2626/N2626</f>
        <v>31.820544982698959</v>
      </c>
      <c r="S2626" t="str">
        <f t="shared" ref="S2626:S2689" si="250">LEFT(P2626,FIND("/",P2626,1)-1)</f>
        <v>technology</v>
      </c>
      <c r="T2626" t="str">
        <f t="shared" ref="T2626:T2689" si="251">MID(P2626,FIND("/",P2626,1)+1,LEN(P2625))</f>
        <v>space exploration</v>
      </c>
    </row>
    <row r="2627" spans="1:20" ht="60" x14ac:dyDescent="0.25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s="12">
        <f t="shared" si="246"/>
        <v>42658.810277777782</v>
      </c>
      <c r="L2627" s="12">
        <f t="shared" si="247"/>
        <v>42683.851944444439</v>
      </c>
      <c r="M2627" t="b">
        <v>0</v>
      </c>
      <c r="N2627">
        <v>52</v>
      </c>
      <c r="O2627" t="b">
        <v>1</v>
      </c>
      <c r="P2627" t="s">
        <v>8301</v>
      </c>
      <c r="Q2627" s="5">
        <f t="shared" si="248"/>
        <v>9.56</v>
      </c>
      <c r="R2627" s="6">
        <f t="shared" si="249"/>
        <v>27.576923076923077</v>
      </c>
      <c r="S2627" t="str">
        <f t="shared" si="250"/>
        <v>technology</v>
      </c>
      <c r="T2627" t="str">
        <f t="shared" si="251"/>
        <v>space exploration</v>
      </c>
    </row>
    <row r="2628" spans="1:20" ht="45" x14ac:dyDescent="0.25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s="12">
        <f t="shared" si="246"/>
        <v>42128.628113425926</v>
      </c>
      <c r="L2628" s="12">
        <f t="shared" si="247"/>
        <v>42158.628113425926</v>
      </c>
      <c r="M2628" t="b">
        <v>0</v>
      </c>
      <c r="N2628">
        <v>50</v>
      </c>
      <c r="O2628" t="b">
        <v>1</v>
      </c>
      <c r="P2628" t="s">
        <v>8301</v>
      </c>
      <c r="Q2628" s="5">
        <f t="shared" si="248"/>
        <v>1.1200000000000001</v>
      </c>
      <c r="R2628" s="6">
        <f t="shared" si="249"/>
        <v>56</v>
      </c>
      <c r="S2628" t="str">
        <f t="shared" si="250"/>
        <v>technology</v>
      </c>
      <c r="T2628" t="str">
        <f t="shared" si="251"/>
        <v>space exploration</v>
      </c>
    </row>
    <row r="2629" spans="1:20" ht="60" x14ac:dyDescent="0.25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s="12">
        <f t="shared" si="246"/>
        <v>42304.829409722224</v>
      </c>
      <c r="L2629" s="12">
        <f t="shared" si="247"/>
        <v>42334.871076388896</v>
      </c>
      <c r="M2629" t="b">
        <v>0</v>
      </c>
      <c r="N2629">
        <v>45</v>
      </c>
      <c r="O2629" t="b">
        <v>1</v>
      </c>
      <c r="P2629" t="s">
        <v>8301</v>
      </c>
      <c r="Q2629" s="5">
        <f t="shared" si="248"/>
        <v>6.4666666666666668</v>
      </c>
      <c r="R2629" s="6">
        <f t="shared" si="249"/>
        <v>21.555555555555557</v>
      </c>
      <c r="S2629" t="str">
        <f t="shared" si="250"/>
        <v>technology</v>
      </c>
      <c r="T2629" t="str">
        <f t="shared" si="251"/>
        <v>space exploration</v>
      </c>
    </row>
    <row r="2630" spans="1:20" ht="45" x14ac:dyDescent="0.25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s="12">
        <f t="shared" si="246"/>
        <v>41953.966053240743</v>
      </c>
      <c r="L2630" s="12">
        <f t="shared" si="247"/>
        <v>41973.966053240743</v>
      </c>
      <c r="M2630" t="b">
        <v>0</v>
      </c>
      <c r="N2630">
        <v>21</v>
      </c>
      <c r="O2630" t="b">
        <v>1</v>
      </c>
      <c r="P2630" t="s">
        <v>8301</v>
      </c>
      <c r="Q2630" s="5">
        <f t="shared" si="248"/>
        <v>1.1036948748510131</v>
      </c>
      <c r="R2630" s="6">
        <f t="shared" si="249"/>
        <v>44.095238095238095</v>
      </c>
      <c r="S2630" t="str">
        <f t="shared" si="250"/>
        <v>technology</v>
      </c>
      <c r="T2630" t="str">
        <f t="shared" si="251"/>
        <v>space exploration</v>
      </c>
    </row>
    <row r="2631" spans="1:20" ht="45" x14ac:dyDescent="0.25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s="12">
        <f t="shared" si="246"/>
        <v>42108.538449074069</v>
      </c>
      <c r="L2631" s="12">
        <f t="shared" si="247"/>
        <v>42138.538449074069</v>
      </c>
      <c r="M2631" t="b">
        <v>0</v>
      </c>
      <c r="N2631">
        <v>100</v>
      </c>
      <c r="O2631" t="b">
        <v>1</v>
      </c>
      <c r="P2631" t="s">
        <v>8301</v>
      </c>
      <c r="Q2631" s="5">
        <f t="shared" si="248"/>
        <v>1.2774000000000001</v>
      </c>
      <c r="R2631" s="6">
        <f t="shared" si="249"/>
        <v>63.87</v>
      </c>
      <c r="S2631" t="str">
        <f t="shared" si="250"/>
        <v>technology</v>
      </c>
      <c r="T2631" t="str">
        <f t="shared" si="251"/>
        <v>space exploration</v>
      </c>
    </row>
    <row r="2632" spans="1:20" ht="60" x14ac:dyDescent="0.25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s="12">
        <f t="shared" si="246"/>
        <v>42524.105462962965</v>
      </c>
      <c r="L2632" s="12">
        <f t="shared" si="247"/>
        <v>42551.416666666672</v>
      </c>
      <c r="M2632" t="b">
        <v>0</v>
      </c>
      <c r="N2632">
        <v>81</v>
      </c>
      <c r="O2632" t="b">
        <v>1</v>
      </c>
      <c r="P2632" t="s">
        <v>8301</v>
      </c>
      <c r="Q2632" s="5">
        <f t="shared" si="248"/>
        <v>1.579</v>
      </c>
      <c r="R2632" s="6">
        <f t="shared" si="249"/>
        <v>38.987654320987652</v>
      </c>
      <c r="S2632" t="str">
        <f t="shared" si="250"/>
        <v>technology</v>
      </c>
      <c r="T2632" t="str">
        <f t="shared" si="251"/>
        <v>space exploration</v>
      </c>
    </row>
    <row r="2633" spans="1:20" ht="45" x14ac:dyDescent="0.25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s="12">
        <f t="shared" si="246"/>
        <v>42218.169293981482</v>
      </c>
      <c r="L2633" s="12">
        <f t="shared" si="247"/>
        <v>42246.169293981482</v>
      </c>
      <c r="M2633" t="b">
        <v>0</v>
      </c>
      <c r="N2633">
        <v>286</v>
      </c>
      <c r="O2633" t="b">
        <v>1</v>
      </c>
      <c r="P2633" t="s">
        <v>8301</v>
      </c>
      <c r="Q2633" s="5">
        <f t="shared" si="248"/>
        <v>1.1466525000000001</v>
      </c>
      <c r="R2633" s="6">
        <f t="shared" si="249"/>
        <v>80.185489510489504</v>
      </c>
      <c r="S2633" t="str">
        <f t="shared" si="250"/>
        <v>technology</v>
      </c>
      <c r="T2633" t="str">
        <f t="shared" si="251"/>
        <v>space exploration</v>
      </c>
    </row>
    <row r="2634" spans="1:20" ht="45" x14ac:dyDescent="0.25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s="12">
        <f t="shared" si="246"/>
        <v>42494.061793981484</v>
      </c>
      <c r="L2634" s="12">
        <f t="shared" si="247"/>
        <v>42519.061793981484</v>
      </c>
      <c r="M2634" t="b">
        <v>0</v>
      </c>
      <c r="N2634">
        <v>42</v>
      </c>
      <c r="O2634" t="b">
        <v>1</v>
      </c>
      <c r="P2634" t="s">
        <v>8301</v>
      </c>
      <c r="Q2634" s="5">
        <f t="shared" si="248"/>
        <v>1.3700934579439252</v>
      </c>
      <c r="R2634" s="6">
        <f t="shared" si="249"/>
        <v>34.904761904761905</v>
      </c>
      <c r="S2634" t="str">
        <f t="shared" si="250"/>
        <v>technology</v>
      </c>
      <c r="T2634" t="str">
        <f t="shared" si="251"/>
        <v>space exploration</v>
      </c>
    </row>
    <row r="2635" spans="1:20" ht="60" x14ac:dyDescent="0.25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s="12">
        <f t="shared" si="246"/>
        <v>41667.823287037041</v>
      </c>
      <c r="L2635" s="12">
        <f t="shared" si="247"/>
        <v>41697.958333333336</v>
      </c>
      <c r="M2635" t="b">
        <v>0</v>
      </c>
      <c r="N2635">
        <v>199</v>
      </c>
      <c r="O2635" t="b">
        <v>1</v>
      </c>
      <c r="P2635" t="s">
        <v>8301</v>
      </c>
      <c r="Q2635" s="5">
        <f t="shared" si="248"/>
        <v>3.5461999999999998</v>
      </c>
      <c r="R2635" s="6">
        <f t="shared" si="249"/>
        <v>89.100502512562812</v>
      </c>
      <c r="S2635" t="str">
        <f t="shared" si="250"/>
        <v>technology</v>
      </c>
      <c r="T2635" t="str">
        <f t="shared" si="251"/>
        <v>space exploration</v>
      </c>
    </row>
    <row r="2636" spans="1:20" ht="45" x14ac:dyDescent="0.25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s="12">
        <f t="shared" si="246"/>
        <v>42612.656493055561</v>
      </c>
      <c r="L2636" s="12">
        <f t="shared" si="247"/>
        <v>42642.656493055561</v>
      </c>
      <c r="M2636" t="b">
        <v>0</v>
      </c>
      <c r="N2636">
        <v>25</v>
      </c>
      <c r="O2636" t="b">
        <v>1</v>
      </c>
      <c r="P2636" t="s">
        <v>8301</v>
      </c>
      <c r="Q2636" s="5">
        <f t="shared" si="248"/>
        <v>1.0602150537634409</v>
      </c>
      <c r="R2636" s="6">
        <f t="shared" si="249"/>
        <v>39.44</v>
      </c>
      <c r="S2636" t="str">
        <f t="shared" si="250"/>
        <v>technology</v>
      </c>
      <c r="T2636" t="str">
        <f t="shared" si="251"/>
        <v>space exploration</v>
      </c>
    </row>
    <row r="2637" spans="1:20" ht="60" x14ac:dyDescent="0.25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s="12">
        <f t="shared" si="246"/>
        <v>42037.950937500005</v>
      </c>
      <c r="L2637" s="12">
        <f t="shared" si="247"/>
        <v>42072.909270833334</v>
      </c>
      <c r="M2637" t="b">
        <v>0</v>
      </c>
      <c r="N2637">
        <v>84</v>
      </c>
      <c r="O2637" t="b">
        <v>1</v>
      </c>
      <c r="P2637" t="s">
        <v>8301</v>
      </c>
      <c r="Q2637" s="5">
        <f t="shared" si="248"/>
        <v>1</v>
      </c>
      <c r="R2637" s="6">
        <f t="shared" si="249"/>
        <v>136.9047619047619</v>
      </c>
      <c r="S2637" t="str">
        <f t="shared" si="250"/>
        <v>technology</v>
      </c>
      <c r="T2637" t="str">
        <f t="shared" si="251"/>
        <v>space exploration</v>
      </c>
    </row>
    <row r="2638" spans="1:20" ht="60" x14ac:dyDescent="0.25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s="12">
        <f t="shared" si="246"/>
        <v>42636.614745370374</v>
      </c>
      <c r="L2638" s="12">
        <f t="shared" si="247"/>
        <v>42659.041666666672</v>
      </c>
      <c r="M2638" t="b">
        <v>0</v>
      </c>
      <c r="N2638">
        <v>50</v>
      </c>
      <c r="O2638" t="b">
        <v>1</v>
      </c>
      <c r="P2638" t="s">
        <v>8301</v>
      </c>
      <c r="Q2638" s="5">
        <f t="shared" si="248"/>
        <v>1.873</v>
      </c>
      <c r="R2638" s="6">
        <f t="shared" si="249"/>
        <v>37.46</v>
      </c>
      <c r="S2638" t="str">
        <f t="shared" si="250"/>
        <v>technology</v>
      </c>
      <c r="T2638" t="str">
        <f t="shared" si="251"/>
        <v>space exploration</v>
      </c>
    </row>
    <row r="2639" spans="1:20" ht="45" x14ac:dyDescent="0.25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s="12">
        <f t="shared" si="246"/>
        <v>42639.549479166672</v>
      </c>
      <c r="L2639" s="12">
        <f t="shared" si="247"/>
        <v>42655.549479166672</v>
      </c>
      <c r="M2639" t="b">
        <v>0</v>
      </c>
      <c r="N2639">
        <v>26</v>
      </c>
      <c r="O2639" t="b">
        <v>1</v>
      </c>
      <c r="P2639" t="s">
        <v>8301</v>
      </c>
      <c r="Q2639" s="5">
        <f t="shared" si="248"/>
        <v>1.6619999999999999</v>
      </c>
      <c r="R2639" s="6">
        <f t="shared" si="249"/>
        <v>31.96153846153846</v>
      </c>
      <c r="S2639" t="str">
        <f t="shared" si="250"/>
        <v>technology</v>
      </c>
      <c r="T2639" t="str">
        <f t="shared" si="251"/>
        <v>space exploration</v>
      </c>
    </row>
    <row r="2640" spans="1:20" ht="45" x14ac:dyDescent="0.25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s="12">
        <f t="shared" si="246"/>
        <v>41989.913136574076</v>
      </c>
      <c r="L2640" s="12">
        <f t="shared" si="247"/>
        <v>42019.913136574076</v>
      </c>
      <c r="M2640" t="b">
        <v>0</v>
      </c>
      <c r="N2640">
        <v>14</v>
      </c>
      <c r="O2640" t="b">
        <v>1</v>
      </c>
      <c r="P2640" t="s">
        <v>8301</v>
      </c>
      <c r="Q2640" s="5">
        <f t="shared" si="248"/>
        <v>1.0172910662824208</v>
      </c>
      <c r="R2640" s="6">
        <f t="shared" si="249"/>
        <v>25.214285714285715</v>
      </c>
      <c r="S2640" t="str">
        <f t="shared" si="250"/>
        <v>technology</v>
      </c>
      <c r="T2640" t="str">
        <f t="shared" si="251"/>
        <v>space exploration</v>
      </c>
    </row>
    <row r="2641" spans="1:20" ht="60" x14ac:dyDescent="0.25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s="12">
        <f t="shared" si="246"/>
        <v>42024.86513888889</v>
      </c>
      <c r="L2641" s="12">
        <f t="shared" si="247"/>
        <v>42054.86513888889</v>
      </c>
      <c r="M2641" t="b">
        <v>0</v>
      </c>
      <c r="N2641">
        <v>49</v>
      </c>
      <c r="O2641" t="b">
        <v>1</v>
      </c>
      <c r="P2641" t="s">
        <v>8301</v>
      </c>
      <c r="Q2641" s="5">
        <f t="shared" si="248"/>
        <v>1.64</v>
      </c>
      <c r="R2641" s="6">
        <f t="shared" si="249"/>
        <v>10.040816326530612</v>
      </c>
      <c r="S2641" t="str">
        <f t="shared" si="250"/>
        <v>technology</v>
      </c>
      <c r="T2641" t="str">
        <f t="shared" si="251"/>
        <v>space exploration</v>
      </c>
    </row>
    <row r="2642" spans="1:20" ht="75" x14ac:dyDescent="0.25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s="12">
        <f t="shared" si="246"/>
        <v>42103.160578703704</v>
      </c>
      <c r="L2642" s="12">
        <f t="shared" si="247"/>
        <v>42163.160578703704</v>
      </c>
      <c r="M2642" t="b">
        <v>0</v>
      </c>
      <c r="N2642">
        <v>69</v>
      </c>
      <c r="O2642" t="b">
        <v>1</v>
      </c>
      <c r="P2642" t="s">
        <v>8301</v>
      </c>
      <c r="Q2642" s="5">
        <f t="shared" si="248"/>
        <v>1.0566666666666666</v>
      </c>
      <c r="R2642" s="6">
        <f t="shared" si="249"/>
        <v>45.94202898550725</v>
      </c>
      <c r="S2642" t="str">
        <f t="shared" si="250"/>
        <v>technology</v>
      </c>
      <c r="T2642" t="str">
        <f t="shared" si="251"/>
        <v>space exploration</v>
      </c>
    </row>
    <row r="2643" spans="1:20" ht="30" x14ac:dyDescent="0.25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s="12">
        <f t="shared" si="246"/>
        <v>41880.827118055553</v>
      </c>
      <c r="L2643" s="12">
        <f t="shared" si="247"/>
        <v>41897.839583333334</v>
      </c>
      <c r="M2643" t="b">
        <v>0</v>
      </c>
      <c r="N2643">
        <v>1</v>
      </c>
      <c r="O2643" t="b">
        <v>0</v>
      </c>
      <c r="P2643" t="s">
        <v>8301</v>
      </c>
      <c r="Q2643" s="5">
        <f t="shared" si="248"/>
        <v>0.01</v>
      </c>
      <c r="R2643" s="6">
        <f t="shared" si="249"/>
        <v>15</v>
      </c>
      <c r="S2643" t="str">
        <f t="shared" si="250"/>
        <v>technology</v>
      </c>
      <c r="T2643" t="str">
        <f t="shared" si="251"/>
        <v>space exploration</v>
      </c>
    </row>
    <row r="2644" spans="1:20" ht="60" x14ac:dyDescent="0.25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s="12">
        <f t="shared" si="246"/>
        <v>42536.246620370366</v>
      </c>
      <c r="L2644" s="12">
        <f t="shared" si="247"/>
        <v>42566.289583333331</v>
      </c>
      <c r="M2644" t="b">
        <v>0</v>
      </c>
      <c r="N2644">
        <v>0</v>
      </c>
      <c r="O2644" t="b">
        <v>0</v>
      </c>
      <c r="P2644" t="s">
        <v>8301</v>
      </c>
      <c r="Q2644" s="5">
        <f t="shared" si="248"/>
        <v>0</v>
      </c>
      <c r="R2644" s="6" t="e">
        <f t="shared" si="249"/>
        <v>#DIV/0!</v>
      </c>
      <c r="S2644" t="str">
        <f t="shared" si="250"/>
        <v>technology</v>
      </c>
      <c r="T2644" t="str">
        <f t="shared" si="251"/>
        <v>space exploration</v>
      </c>
    </row>
    <row r="2645" spans="1:20" ht="60" x14ac:dyDescent="0.25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s="12">
        <f t="shared" si="246"/>
        <v>42689.582349537035</v>
      </c>
      <c r="L2645" s="12">
        <f t="shared" si="247"/>
        <v>42725.332638888889</v>
      </c>
      <c r="M2645" t="b">
        <v>1</v>
      </c>
      <c r="N2645">
        <v>1501</v>
      </c>
      <c r="O2645" t="b">
        <v>0</v>
      </c>
      <c r="P2645" t="s">
        <v>8301</v>
      </c>
      <c r="Q2645" s="5">
        <f t="shared" si="248"/>
        <v>0.33559730999999998</v>
      </c>
      <c r="R2645" s="6">
        <f t="shared" si="249"/>
        <v>223.58248500999335</v>
      </c>
      <c r="S2645" t="str">
        <f t="shared" si="250"/>
        <v>technology</v>
      </c>
      <c r="T2645" t="str">
        <f t="shared" si="251"/>
        <v>space exploration</v>
      </c>
    </row>
    <row r="2646" spans="1:20" ht="45" x14ac:dyDescent="0.25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s="12">
        <f t="shared" si="246"/>
        <v>42774.792071759264</v>
      </c>
      <c r="L2646" s="12">
        <f t="shared" si="247"/>
        <v>42804.792071759264</v>
      </c>
      <c r="M2646" t="b">
        <v>1</v>
      </c>
      <c r="N2646">
        <v>52</v>
      </c>
      <c r="O2646" t="b">
        <v>0</v>
      </c>
      <c r="P2646" t="s">
        <v>8301</v>
      </c>
      <c r="Q2646" s="5">
        <f t="shared" si="248"/>
        <v>2.053E-2</v>
      </c>
      <c r="R2646" s="6">
        <f t="shared" si="249"/>
        <v>39.480769230769234</v>
      </c>
      <c r="S2646" t="str">
        <f t="shared" si="250"/>
        <v>technology</v>
      </c>
      <c r="T2646" t="str">
        <f t="shared" si="251"/>
        <v>space exploration</v>
      </c>
    </row>
    <row r="2647" spans="1:20" ht="60" x14ac:dyDescent="0.25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s="12">
        <f t="shared" si="246"/>
        <v>41921.842627314814</v>
      </c>
      <c r="L2647" s="12">
        <f t="shared" si="247"/>
        <v>41951.884293981479</v>
      </c>
      <c r="M2647" t="b">
        <v>1</v>
      </c>
      <c r="N2647">
        <v>23</v>
      </c>
      <c r="O2647" t="b">
        <v>0</v>
      </c>
      <c r="P2647" t="s">
        <v>8301</v>
      </c>
      <c r="Q2647" s="5">
        <f t="shared" si="248"/>
        <v>0.105</v>
      </c>
      <c r="R2647" s="6">
        <f t="shared" si="249"/>
        <v>91.304347826086953</v>
      </c>
      <c r="S2647" t="str">
        <f t="shared" si="250"/>
        <v>technology</v>
      </c>
      <c r="T2647" t="str">
        <f t="shared" si="251"/>
        <v>space exploration</v>
      </c>
    </row>
    <row r="2648" spans="1:20" ht="45" x14ac:dyDescent="0.25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s="12">
        <f t="shared" si="246"/>
        <v>42226.313298611116</v>
      </c>
      <c r="L2648" s="12">
        <f t="shared" si="247"/>
        <v>42256.313298611116</v>
      </c>
      <c r="M2648" t="b">
        <v>1</v>
      </c>
      <c r="N2648">
        <v>535</v>
      </c>
      <c r="O2648" t="b">
        <v>0</v>
      </c>
      <c r="P2648" t="s">
        <v>8301</v>
      </c>
      <c r="Q2648" s="5">
        <f t="shared" si="248"/>
        <v>8.4172839999999999E-2</v>
      </c>
      <c r="R2648" s="6">
        <f t="shared" si="249"/>
        <v>78.666205607476627</v>
      </c>
      <c r="S2648" t="str">
        <f t="shared" si="250"/>
        <v>technology</v>
      </c>
      <c r="T2648" t="str">
        <f t="shared" si="251"/>
        <v>space exploration</v>
      </c>
    </row>
    <row r="2649" spans="1:20" ht="60" x14ac:dyDescent="0.25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s="12">
        <f t="shared" si="246"/>
        <v>42200.261793981481</v>
      </c>
      <c r="L2649" s="12">
        <f t="shared" si="247"/>
        <v>42230.261793981481</v>
      </c>
      <c r="M2649" t="b">
        <v>0</v>
      </c>
      <c r="N2649">
        <v>3</v>
      </c>
      <c r="O2649" t="b">
        <v>0</v>
      </c>
      <c r="P2649" t="s">
        <v>8301</v>
      </c>
      <c r="Q2649" s="5">
        <f t="shared" si="248"/>
        <v>1.44E-2</v>
      </c>
      <c r="R2649" s="6">
        <f t="shared" si="249"/>
        <v>12</v>
      </c>
      <c r="S2649" t="str">
        <f t="shared" si="250"/>
        <v>technology</v>
      </c>
      <c r="T2649" t="str">
        <f t="shared" si="251"/>
        <v>space exploration</v>
      </c>
    </row>
    <row r="2650" spans="1:20" ht="60" x14ac:dyDescent="0.25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s="12">
        <f t="shared" si="246"/>
        <v>42408.714814814812</v>
      </c>
      <c r="L2650" s="12">
        <f t="shared" si="247"/>
        <v>42438.714814814812</v>
      </c>
      <c r="M2650" t="b">
        <v>0</v>
      </c>
      <c r="N2650">
        <v>6</v>
      </c>
      <c r="O2650" t="b">
        <v>0</v>
      </c>
      <c r="P2650" t="s">
        <v>8301</v>
      </c>
      <c r="Q2650" s="5">
        <f t="shared" si="248"/>
        <v>8.8333333333333337E-3</v>
      </c>
      <c r="R2650" s="6">
        <f t="shared" si="249"/>
        <v>17.666666666666668</v>
      </c>
      <c r="S2650" t="str">
        <f t="shared" si="250"/>
        <v>technology</v>
      </c>
      <c r="T2650" t="str">
        <f t="shared" si="251"/>
        <v>space exploration</v>
      </c>
    </row>
    <row r="2651" spans="1:20" ht="30" x14ac:dyDescent="0.25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s="12">
        <f t="shared" si="246"/>
        <v>42341.99700231482</v>
      </c>
      <c r="L2651" s="12">
        <f t="shared" si="247"/>
        <v>42401.99700231482</v>
      </c>
      <c r="M2651" t="b">
        <v>0</v>
      </c>
      <c r="N2651">
        <v>3</v>
      </c>
      <c r="O2651" t="b">
        <v>0</v>
      </c>
      <c r="P2651" t="s">
        <v>8301</v>
      </c>
      <c r="Q2651" s="5">
        <f t="shared" si="248"/>
        <v>9.9200000000000004E-4</v>
      </c>
      <c r="R2651" s="6">
        <f t="shared" si="249"/>
        <v>41.333333333333336</v>
      </c>
      <c r="S2651" t="str">
        <f t="shared" si="250"/>
        <v>technology</v>
      </c>
      <c r="T2651" t="str">
        <f t="shared" si="251"/>
        <v>space exploration</v>
      </c>
    </row>
    <row r="2652" spans="1:20" ht="60" x14ac:dyDescent="0.25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s="12">
        <f t="shared" si="246"/>
        <v>42695.624340277776</v>
      </c>
      <c r="L2652" s="12">
        <f t="shared" si="247"/>
        <v>42725.624340277776</v>
      </c>
      <c r="M2652" t="b">
        <v>0</v>
      </c>
      <c r="N2652">
        <v>5</v>
      </c>
      <c r="O2652" t="b">
        <v>0</v>
      </c>
      <c r="P2652" t="s">
        <v>8301</v>
      </c>
      <c r="Q2652" s="5">
        <f t="shared" si="248"/>
        <v>5.966666666666667E-3</v>
      </c>
      <c r="R2652" s="6">
        <f t="shared" si="249"/>
        <v>71.599999999999994</v>
      </c>
      <c r="S2652" t="str">
        <f t="shared" si="250"/>
        <v>technology</v>
      </c>
      <c r="T2652" t="str">
        <f t="shared" si="251"/>
        <v>space exploration</v>
      </c>
    </row>
    <row r="2653" spans="1:20" ht="60" x14ac:dyDescent="0.25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s="12">
        <f t="shared" si="246"/>
        <v>42327.805659722217</v>
      </c>
      <c r="L2653" s="12">
        <f t="shared" si="247"/>
        <v>42355.805659722217</v>
      </c>
      <c r="M2653" t="b">
        <v>0</v>
      </c>
      <c r="N2653">
        <v>17</v>
      </c>
      <c r="O2653" t="b">
        <v>0</v>
      </c>
      <c r="P2653" t="s">
        <v>8301</v>
      </c>
      <c r="Q2653" s="5">
        <f t="shared" si="248"/>
        <v>1.8689285714285714E-2</v>
      </c>
      <c r="R2653" s="6">
        <f t="shared" si="249"/>
        <v>307.8235294117647</v>
      </c>
      <c r="S2653" t="str">
        <f t="shared" si="250"/>
        <v>technology</v>
      </c>
      <c r="T2653" t="str">
        <f t="shared" si="251"/>
        <v>space exploration</v>
      </c>
    </row>
    <row r="2654" spans="1:20" ht="60" x14ac:dyDescent="0.25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s="12">
        <f t="shared" si="246"/>
        <v>41953.158854166672</v>
      </c>
      <c r="L2654" s="12">
        <f t="shared" si="247"/>
        <v>41983.158854166672</v>
      </c>
      <c r="M2654" t="b">
        <v>0</v>
      </c>
      <c r="N2654">
        <v>11</v>
      </c>
      <c r="O2654" t="b">
        <v>0</v>
      </c>
      <c r="P2654" t="s">
        <v>8301</v>
      </c>
      <c r="Q2654" s="5">
        <f t="shared" si="248"/>
        <v>8.8500000000000002E-3</v>
      </c>
      <c r="R2654" s="6">
        <f t="shared" si="249"/>
        <v>80.454545454545453</v>
      </c>
      <c r="S2654" t="str">
        <f t="shared" si="250"/>
        <v>technology</v>
      </c>
      <c r="T2654" t="str">
        <f t="shared" si="251"/>
        <v>space exploration</v>
      </c>
    </row>
    <row r="2655" spans="1:20" ht="45" x14ac:dyDescent="0.25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s="12">
        <f t="shared" si="246"/>
        <v>41771.651932870373</v>
      </c>
      <c r="L2655" s="12">
        <f t="shared" si="247"/>
        <v>41803.166666666664</v>
      </c>
      <c r="M2655" t="b">
        <v>0</v>
      </c>
      <c r="N2655">
        <v>70</v>
      </c>
      <c r="O2655" t="b">
        <v>0</v>
      </c>
      <c r="P2655" t="s">
        <v>8301</v>
      </c>
      <c r="Q2655" s="5">
        <f t="shared" si="248"/>
        <v>0.1152156862745098</v>
      </c>
      <c r="R2655" s="6">
        <f t="shared" si="249"/>
        <v>83.942857142857136</v>
      </c>
      <c r="S2655" t="str">
        <f t="shared" si="250"/>
        <v>technology</v>
      </c>
      <c r="T2655" t="str">
        <f t="shared" si="251"/>
        <v>space exploration</v>
      </c>
    </row>
    <row r="2656" spans="1:20" ht="60" x14ac:dyDescent="0.25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s="12">
        <f t="shared" si="246"/>
        <v>42055.600995370376</v>
      </c>
      <c r="L2656" s="12">
        <f t="shared" si="247"/>
        <v>42115.559328703705</v>
      </c>
      <c r="M2656" t="b">
        <v>0</v>
      </c>
      <c r="N2656">
        <v>6</v>
      </c>
      <c r="O2656" t="b">
        <v>0</v>
      </c>
      <c r="P2656" t="s">
        <v>8301</v>
      </c>
      <c r="Q2656" s="5">
        <f t="shared" si="248"/>
        <v>5.1000000000000004E-4</v>
      </c>
      <c r="R2656" s="6">
        <f t="shared" si="249"/>
        <v>8.5</v>
      </c>
      <c r="S2656" t="str">
        <f t="shared" si="250"/>
        <v>technology</v>
      </c>
      <c r="T2656" t="str">
        <f t="shared" si="251"/>
        <v>space exploration</v>
      </c>
    </row>
    <row r="2657" spans="1:20" x14ac:dyDescent="0.25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s="12">
        <f t="shared" si="246"/>
        <v>42381.866284722222</v>
      </c>
      <c r="L2657" s="12">
        <f t="shared" si="247"/>
        <v>42409.833333333328</v>
      </c>
      <c r="M2657" t="b">
        <v>0</v>
      </c>
      <c r="N2657">
        <v>43</v>
      </c>
      <c r="O2657" t="b">
        <v>0</v>
      </c>
      <c r="P2657" t="s">
        <v>8301</v>
      </c>
      <c r="Q2657" s="5">
        <f t="shared" si="248"/>
        <v>0.21033333333333334</v>
      </c>
      <c r="R2657" s="6">
        <f t="shared" si="249"/>
        <v>73.372093023255815</v>
      </c>
      <c r="S2657" t="str">
        <f t="shared" si="250"/>
        <v>technology</v>
      </c>
      <c r="T2657" t="str">
        <f t="shared" si="251"/>
        <v>space exploration</v>
      </c>
    </row>
    <row r="2658" spans="1:20" ht="30" x14ac:dyDescent="0.25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s="12">
        <f t="shared" si="246"/>
        <v>42767.688518518517</v>
      </c>
      <c r="L2658" s="12">
        <f t="shared" si="247"/>
        <v>42806.791666666672</v>
      </c>
      <c r="M2658" t="b">
        <v>0</v>
      </c>
      <c r="N2658">
        <v>152</v>
      </c>
      <c r="O2658" t="b">
        <v>0</v>
      </c>
      <c r="P2658" t="s">
        <v>8301</v>
      </c>
      <c r="Q2658" s="5">
        <f t="shared" si="248"/>
        <v>0.11436666666666667</v>
      </c>
      <c r="R2658" s="6">
        <f t="shared" si="249"/>
        <v>112.86184210526316</v>
      </c>
      <c r="S2658" t="str">
        <f t="shared" si="250"/>
        <v>technology</v>
      </c>
      <c r="T2658" t="str">
        <f t="shared" si="251"/>
        <v>space exploration</v>
      </c>
    </row>
    <row r="2659" spans="1:20" ht="60" x14ac:dyDescent="0.25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s="12">
        <f t="shared" si="246"/>
        <v>42551.928854166668</v>
      </c>
      <c r="L2659" s="12">
        <f t="shared" si="247"/>
        <v>42585.0625</v>
      </c>
      <c r="M2659" t="b">
        <v>0</v>
      </c>
      <c r="N2659">
        <v>59</v>
      </c>
      <c r="O2659" t="b">
        <v>0</v>
      </c>
      <c r="P2659" t="s">
        <v>8301</v>
      </c>
      <c r="Q2659" s="5">
        <f t="shared" si="248"/>
        <v>0.18737933333333334</v>
      </c>
      <c r="R2659" s="6">
        <f t="shared" si="249"/>
        <v>95.277627118644077</v>
      </c>
      <c r="S2659" t="str">
        <f t="shared" si="250"/>
        <v>technology</v>
      </c>
      <c r="T2659" t="str">
        <f t="shared" si="251"/>
        <v>space exploration</v>
      </c>
    </row>
    <row r="2660" spans="1:20" ht="45" x14ac:dyDescent="0.25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s="12">
        <f t="shared" si="246"/>
        <v>42551.884189814817</v>
      </c>
      <c r="L2660" s="12">
        <f t="shared" si="247"/>
        <v>42581.884189814817</v>
      </c>
      <c r="M2660" t="b">
        <v>0</v>
      </c>
      <c r="N2660">
        <v>4</v>
      </c>
      <c r="O2660" t="b">
        <v>0</v>
      </c>
      <c r="P2660" t="s">
        <v>8301</v>
      </c>
      <c r="Q2660" s="5">
        <f t="shared" si="248"/>
        <v>9.2857142857142856E-4</v>
      </c>
      <c r="R2660" s="6">
        <f t="shared" si="249"/>
        <v>22.75</v>
      </c>
      <c r="S2660" t="str">
        <f t="shared" si="250"/>
        <v>technology</v>
      </c>
      <c r="T2660" t="str">
        <f t="shared" si="251"/>
        <v>space exploration</v>
      </c>
    </row>
    <row r="2661" spans="1:20" x14ac:dyDescent="0.25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s="12">
        <f t="shared" si="246"/>
        <v>42082.069560185191</v>
      </c>
      <c r="L2661" s="12">
        <f t="shared" si="247"/>
        <v>42112.069560185191</v>
      </c>
      <c r="M2661" t="b">
        <v>0</v>
      </c>
      <c r="N2661">
        <v>10</v>
      </c>
      <c r="O2661" t="b">
        <v>0</v>
      </c>
      <c r="P2661" t="s">
        <v>8301</v>
      </c>
      <c r="Q2661" s="5">
        <f t="shared" si="248"/>
        <v>2.720408163265306E-2</v>
      </c>
      <c r="R2661" s="6">
        <f t="shared" si="249"/>
        <v>133.30000000000001</v>
      </c>
      <c r="S2661" t="str">
        <f t="shared" si="250"/>
        <v>technology</v>
      </c>
      <c r="T2661" t="str">
        <f t="shared" si="251"/>
        <v>space exploration</v>
      </c>
    </row>
    <row r="2662" spans="1:20" ht="60" x14ac:dyDescent="0.25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s="12">
        <f t="shared" si="246"/>
        <v>42272.713171296295</v>
      </c>
      <c r="L2662" s="12">
        <f t="shared" si="247"/>
        <v>42332.754837962959</v>
      </c>
      <c r="M2662" t="b">
        <v>0</v>
      </c>
      <c r="N2662">
        <v>5</v>
      </c>
      <c r="O2662" t="b">
        <v>0</v>
      </c>
      <c r="P2662" t="s">
        <v>8301</v>
      </c>
      <c r="Q2662" s="5">
        <f t="shared" si="248"/>
        <v>9.5E-4</v>
      </c>
      <c r="R2662" s="6">
        <f t="shared" si="249"/>
        <v>3.8</v>
      </c>
      <c r="S2662" t="str">
        <f t="shared" si="250"/>
        <v>technology</v>
      </c>
      <c r="T2662" t="str">
        <f t="shared" si="251"/>
        <v>space exploration</v>
      </c>
    </row>
    <row r="2663" spans="1:20" ht="45" x14ac:dyDescent="0.25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s="12">
        <f t="shared" si="246"/>
        <v>41542.958449074074</v>
      </c>
      <c r="L2663" s="12">
        <f t="shared" si="247"/>
        <v>41572.958449074074</v>
      </c>
      <c r="M2663" t="b">
        <v>0</v>
      </c>
      <c r="N2663">
        <v>60</v>
      </c>
      <c r="O2663" t="b">
        <v>1</v>
      </c>
      <c r="P2663" t="s">
        <v>8302</v>
      </c>
      <c r="Q2663" s="5">
        <f t="shared" si="248"/>
        <v>1.0289999999999999</v>
      </c>
      <c r="R2663" s="6">
        <f t="shared" si="249"/>
        <v>85.75</v>
      </c>
      <c r="S2663" t="str">
        <f t="shared" si="250"/>
        <v>technology</v>
      </c>
      <c r="T2663" t="str">
        <f t="shared" si="251"/>
        <v>makerspaces</v>
      </c>
    </row>
    <row r="2664" spans="1:20" ht="45" x14ac:dyDescent="0.25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s="12">
        <f t="shared" si="246"/>
        <v>42207.746678240743</v>
      </c>
      <c r="L2664" s="12">
        <f t="shared" si="247"/>
        <v>42237.746678240743</v>
      </c>
      <c r="M2664" t="b">
        <v>0</v>
      </c>
      <c r="N2664">
        <v>80</v>
      </c>
      <c r="O2664" t="b">
        <v>1</v>
      </c>
      <c r="P2664" t="s">
        <v>8302</v>
      </c>
      <c r="Q2664" s="5">
        <f t="shared" si="248"/>
        <v>1.0680000000000001</v>
      </c>
      <c r="R2664" s="6">
        <f t="shared" si="249"/>
        <v>267</v>
      </c>
      <c r="S2664" t="str">
        <f t="shared" si="250"/>
        <v>technology</v>
      </c>
      <c r="T2664" t="str">
        <f t="shared" si="251"/>
        <v>makerspaces</v>
      </c>
    </row>
    <row r="2665" spans="1:20" ht="60" x14ac:dyDescent="0.25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s="12">
        <f t="shared" si="246"/>
        <v>42222.622766203705</v>
      </c>
      <c r="L2665" s="12">
        <f t="shared" si="247"/>
        <v>42251.625</v>
      </c>
      <c r="M2665" t="b">
        <v>0</v>
      </c>
      <c r="N2665">
        <v>56</v>
      </c>
      <c r="O2665" t="b">
        <v>1</v>
      </c>
      <c r="P2665" t="s">
        <v>8302</v>
      </c>
      <c r="Q2665" s="5">
        <f t="shared" si="248"/>
        <v>1.0459624999999999</v>
      </c>
      <c r="R2665" s="6">
        <f t="shared" si="249"/>
        <v>373.55803571428572</v>
      </c>
      <c r="S2665" t="str">
        <f t="shared" si="250"/>
        <v>technology</v>
      </c>
      <c r="T2665" t="str">
        <f t="shared" si="251"/>
        <v>makerspaces</v>
      </c>
    </row>
    <row r="2666" spans="1:20" ht="60" x14ac:dyDescent="0.25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s="12">
        <f t="shared" si="246"/>
        <v>42313.02542824074</v>
      </c>
      <c r="L2666" s="12">
        <f t="shared" si="247"/>
        <v>42347.290972222225</v>
      </c>
      <c r="M2666" t="b">
        <v>0</v>
      </c>
      <c r="N2666">
        <v>104</v>
      </c>
      <c r="O2666" t="b">
        <v>1</v>
      </c>
      <c r="P2666" t="s">
        <v>8302</v>
      </c>
      <c r="Q2666" s="5">
        <f t="shared" si="248"/>
        <v>1.0342857142857143</v>
      </c>
      <c r="R2666" s="6">
        <f t="shared" si="249"/>
        <v>174.03846153846155</v>
      </c>
      <c r="S2666" t="str">
        <f t="shared" si="250"/>
        <v>technology</v>
      </c>
      <c r="T2666" t="str">
        <f t="shared" si="251"/>
        <v>makerspaces</v>
      </c>
    </row>
    <row r="2667" spans="1:20" ht="60" x14ac:dyDescent="0.25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s="12">
        <f t="shared" si="246"/>
        <v>42083.895532407405</v>
      </c>
      <c r="L2667" s="12">
        <f t="shared" si="247"/>
        <v>42128.895532407405</v>
      </c>
      <c r="M2667" t="b">
        <v>0</v>
      </c>
      <c r="N2667">
        <v>46</v>
      </c>
      <c r="O2667" t="b">
        <v>1</v>
      </c>
      <c r="P2667" t="s">
        <v>8302</v>
      </c>
      <c r="Q2667" s="5">
        <f t="shared" si="248"/>
        <v>1.2314285714285715</v>
      </c>
      <c r="R2667" s="6">
        <f t="shared" si="249"/>
        <v>93.695652173913047</v>
      </c>
      <c r="S2667" t="str">
        <f t="shared" si="250"/>
        <v>technology</v>
      </c>
      <c r="T2667" t="str">
        <f t="shared" si="251"/>
        <v>makerspaces</v>
      </c>
    </row>
    <row r="2668" spans="1:20" ht="60" x14ac:dyDescent="0.25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s="12">
        <f t="shared" si="246"/>
        <v>42235.764340277776</v>
      </c>
      <c r="L2668" s="12">
        <f t="shared" si="247"/>
        <v>42272.875</v>
      </c>
      <c r="M2668" t="b">
        <v>0</v>
      </c>
      <c r="N2668">
        <v>206</v>
      </c>
      <c r="O2668" t="b">
        <v>1</v>
      </c>
      <c r="P2668" t="s">
        <v>8302</v>
      </c>
      <c r="Q2668" s="5">
        <f t="shared" si="248"/>
        <v>1.592951</v>
      </c>
      <c r="R2668" s="6">
        <f t="shared" si="249"/>
        <v>77.327718446601949</v>
      </c>
      <c r="S2668" t="str">
        <f t="shared" si="250"/>
        <v>technology</v>
      </c>
      <c r="T2668" t="str">
        <f t="shared" si="251"/>
        <v>makerspaces</v>
      </c>
    </row>
    <row r="2669" spans="1:20" ht="60" x14ac:dyDescent="0.25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s="12">
        <f t="shared" si="246"/>
        <v>42380.926111111112</v>
      </c>
      <c r="L2669" s="12">
        <f t="shared" si="247"/>
        <v>42410.926111111112</v>
      </c>
      <c r="M2669" t="b">
        <v>0</v>
      </c>
      <c r="N2669">
        <v>18</v>
      </c>
      <c r="O2669" t="b">
        <v>1</v>
      </c>
      <c r="P2669" t="s">
        <v>8302</v>
      </c>
      <c r="Q2669" s="5">
        <f t="shared" si="248"/>
        <v>1.1066666666666667</v>
      </c>
      <c r="R2669" s="6">
        <f t="shared" si="249"/>
        <v>92.222222222222229</v>
      </c>
      <c r="S2669" t="str">
        <f t="shared" si="250"/>
        <v>technology</v>
      </c>
      <c r="T2669" t="str">
        <f t="shared" si="251"/>
        <v>makerspaces</v>
      </c>
    </row>
    <row r="2670" spans="1:20" ht="30" x14ac:dyDescent="0.25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s="12">
        <f t="shared" si="246"/>
        <v>42275.588715277772</v>
      </c>
      <c r="L2670" s="12">
        <f t="shared" si="247"/>
        <v>42317.60555555555</v>
      </c>
      <c r="M2670" t="b">
        <v>0</v>
      </c>
      <c r="N2670">
        <v>28</v>
      </c>
      <c r="O2670" t="b">
        <v>1</v>
      </c>
      <c r="P2670" t="s">
        <v>8302</v>
      </c>
      <c r="Q2670" s="5">
        <f t="shared" si="248"/>
        <v>1.7070000000000001</v>
      </c>
      <c r="R2670" s="6">
        <f t="shared" si="249"/>
        <v>60.964285714285715</v>
      </c>
      <c r="S2670" t="str">
        <f t="shared" si="250"/>
        <v>technology</v>
      </c>
      <c r="T2670" t="str">
        <f t="shared" si="251"/>
        <v>makerspaces</v>
      </c>
    </row>
    <row r="2671" spans="1:20" ht="60" x14ac:dyDescent="0.25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s="12">
        <f t="shared" si="246"/>
        <v>42319.035833333335</v>
      </c>
      <c r="L2671" s="12">
        <f t="shared" si="247"/>
        <v>42379.035833333335</v>
      </c>
      <c r="M2671" t="b">
        <v>0</v>
      </c>
      <c r="N2671">
        <v>11</v>
      </c>
      <c r="O2671" t="b">
        <v>1</v>
      </c>
      <c r="P2671" t="s">
        <v>8302</v>
      </c>
      <c r="Q2671" s="5">
        <f t="shared" si="248"/>
        <v>1.25125</v>
      </c>
      <c r="R2671" s="6">
        <f t="shared" si="249"/>
        <v>91</v>
      </c>
      <c r="S2671" t="str">
        <f t="shared" si="250"/>
        <v>technology</v>
      </c>
      <c r="T2671" t="str">
        <f t="shared" si="251"/>
        <v>makerspaces</v>
      </c>
    </row>
    <row r="2672" spans="1:20" ht="60" x14ac:dyDescent="0.25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s="12">
        <f t="shared" si="246"/>
        <v>41821.020601851851</v>
      </c>
      <c r="L2672" s="12">
        <f t="shared" si="247"/>
        <v>41849.020601851851</v>
      </c>
      <c r="M2672" t="b">
        <v>1</v>
      </c>
      <c r="N2672">
        <v>60</v>
      </c>
      <c r="O2672" t="b">
        <v>0</v>
      </c>
      <c r="P2672" t="s">
        <v>8302</v>
      </c>
      <c r="Q2672" s="5">
        <f t="shared" si="248"/>
        <v>6.4158609339642042E-2</v>
      </c>
      <c r="R2672" s="6">
        <f t="shared" si="249"/>
        <v>41.583333333333336</v>
      </c>
      <c r="S2672" t="str">
        <f t="shared" si="250"/>
        <v>technology</v>
      </c>
      <c r="T2672" t="str">
        <f t="shared" si="251"/>
        <v>makerspaces</v>
      </c>
    </row>
    <row r="2673" spans="1:20" ht="45" x14ac:dyDescent="0.25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s="12">
        <f t="shared" si="246"/>
        <v>41962.749027777783</v>
      </c>
      <c r="L2673" s="12">
        <f t="shared" si="247"/>
        <v>41992.818055555559</v>
      </c>
      <c r="M2673" t="b">
        <v>1</v>
      </c>
      <c r="N2673">
        <v>84</v>
      </c>
      <c r="O2673" t="b">
        <v>0</v>
      </c>
      <c r="P2673" t="s">
        <v>8302</v>
      </c>
      <c r="Q2673" s="5">
        <f t="shared" si="248"/>
        <v>0.11344</v>
      </c>
      <c r="R2673" s="6">
        <f t="shared" si="249"/>
        <v>33.761904761904759</v>
      </c>
      <c r="S2673" t="str">
        <f t="shared" si="250"/>
        <v>technology</v>
      </c>
      <c r="T2673" t="str">
        <f t="shared" si="251"/>
        <v>makerspaces</v>
      </c>
    </row>
    <row r="2674" spans="1:20" ht="60" x14ac:dyDescent="0.25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s="12">
        <f t="shared" si="246"/>
        <v>42344.884143518517</v>
      </c>
      <c r="L2674" s="12">
        <f t="shared" si="247"/>
        <v>42366.25</v>
      </c>
      <c r="M2674" t="b">
        <v>1</v>
      </c>
      <c r="N2674">
        <v>47</v>
      </c>
      <c r="O2674" t="b">
        <v>0</v>
      </c>
      <c r="P2674" t="s">
        <v>8302</v>
      </c>
      <c r="Q2674" s="5">
        <f t="shared" si="248"/>
        <v>0.33189999999999997</v>
      </c>
      <c r="R2674" s="6">
        <f t="shared" si="249"/>
        <v>70.61702127659575</v>
      </c>
      <c r="S2674" t="str">
        <f t="shared" si="250"/>
        <v>technology</v>
      </c>
      <c r="T2674" t="str">
        <f t="shared" si="251"/>
        <v>makerspaces</v>
      </c>
    </row>
    <row r="2675" spans="1:20" ht="60" x14ac:dyDescent="0.25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s="12">
        <f t="shared" si="246"/>
        <v>41912.541655092595</v>
      </c>
      <c r="L2675" s="12">
        <f t="shared" si="247"/>
        <v>41941.947916666664</v>
      </c>
      <c r="M2675" t="b">
        <v>1</v>
      </c>
      <c r="N2675">
        <v>66</v>
      </c>
      <c r="O2675" t="b">
        <v>0</v>
      </c>
      <c r="P2675" t="s">
        <v>8302</v>
      </c>
      <c r="Q2675" s="5">
        <f t="shared" si="248"/>
        <v>0.27579999999999999</v>
      </c>
      <c r="R2675" s="6">
        <f t="shared" si="249"/>
        <v>167.15151515151516</v>
      </c>
      <c r="S2675" t="str">
        <f t="shared" si="250"/>
        <v>technology</v>
      </c>
      <c r="T2675" t="str">
        <f t="shared" si="251"/>
        <v>makerspaces</v>
      </c>
    </row>
    <row r="2676" spans="1:20" ht="60" x14ac:dyDescent="0.25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s="12">
        <f t="shared" si="246"/>
        <v>42529.632754629631</v>
      </c>
      <c r="L2676" s="12">
        <f t="shared" si="247"/>
        <v>42556.207638888889</v>
      </c>
      <c r="M2676" t="b">
        <v>1</v>
      </c>
      <c r="N2676">
        <v>171</v>
      </c>
      <c r="O2676" t="b">
        <v>0</v>
      </c>
      <c r="P2676" t="s">
        <v>8302</v>
      </c>
      <c r="Q2676" s="5">
        <f t="shared" si="248"/>
        <v>0.62839999999999996</v>
      </c>
      <c r="R2676" s="6">
        <f t="shared" si="249"/>
        <v>128.61988304093566</v>
      </c>
      <c r="S2676" t="str">
        <f t="shared" si="250"/>
        <v>technology</v>
      </c>
      <c r="T2676" t="str">
        <f t="shared" si="251"/>
        <v>makerspaces</v>
      </c>
    </row>
    <row r="2677" spans="1:20" ht="60" x14ac:dyDescent="0.25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s="12">
        <f t="shared" si="246"/>
        <v>41923.857511574075</v>
      </c>
      <c r="L2677" s="12">
        <f t="shared" si="247"/>
        <v>41953.899178240739</v>
      </c>
      <c r="M2677" t="b">
        <v>1</v>
      </c>
      <c r="N2677">
        <v>29</v>
      </c>
      <c r="O2677" t="b">
        <v>0</v>
      </c>
      <c r="P2677" t="s">
        <v>8302</v>
      </c>
      <c r="Q2677" s="5">
        <f t="shared" si="248"/>
        <v>7.5880000000000003E-2</v>
      </c>
      <c r="R2677" s="6">
        <f t="shared" si="249"/>
        <v>65.41379310344827</v>
      </c>
      <c r="S2677" t="str">
        <f t="shared" si="250"/>
        <v>technology</v>
      </c>
      <c r="T2677" t="str">
        <f t="shared" si="251"/>
        <v>makerspaces</v>
      </c>
    </row>
    <row r="2678" spans="1:20" ht="60" x14ac:dyDescent="0.25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s="12">
        <f t="shared" si="246"/>
        <v>42482.624699074076</v>
      </c>
      <c r="L2678" s="12">
        <f t="shared" si="247"/>
        <v>42512.624699074076</v>
      </c>
      <c r="M2678" t="b">
        <v>0</v>
      </c>
      <c r="N2678">
        <v>9</v>
      </c>
      <c r="O2678" t="b">
        <v>0</v>
      </c>
      <c r="P2678" t="s">
        <v>8302</v>
      </c>
      <c r="Q2678" s="5">
        <f t="shared" si="248"/>
        <v>0.50380952380952382</v>
      </c>
      <c r="R2678" s="6">
        <f t="shared" si="249"/>
        <v>117.55555555555556</v>
      </c>
      <c r="S2678" t="str">
        <f t="shared" si="250"/>
        <v>technology</v>
      </c>
      <c r="T2678" t="str">
        <f t="shared" si="251"/>
        <v>makerspaces</v>
      </c>
    </row>
    <row r="2679" spans="1:20" ht="45" x14ac:dyDescent="0.25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s="12">
        <f t="shared" si="246"/>
        <v>41793.029432870368</v>
      </c>
      <c r="L2679" s="12">
        <f t="shared" si="247"/>
        <v>41823.029432870368</v>
      </c>
      <c r="M2679" t="b">
        <v>0</v>
      </c>
      <c r="N2679">
        <v>27</v>
      </c>
      <c r="O2679" t="b">
        <v>0</v>
      </c>
      <c r="P2679" t="s">
        <v>8302</v>
      </c>
      <c r="Q2679" s="5">
        <f t="shared" si="248"/>
        <v>0.17512820512820512</v>
      </c>
      <c r="R2679" s="6">
        <f t="shared" si="249"/>
        <v>126.48148148148148</v>
      </c>
      <c r="S2679" t="str">
        <f t="shared" si="250"/>
        <v>technology</v>
      </c>
      <c r="T2679" t="str">
        <f t="shared" si="251"/>
        <v>makerspaces</v>
      </c>
    </row>
    <row r="2680" spans="1:20" ht="60" x14ac:dyDescent="0.25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s="12">
        <f t="shared" si="246"/>
        <v>42241.798206018517</v>
      </c>
      <c r="L2680" s="12">
        <f t="shared" si="247"/>
        <v>42271.798206018517</v>
      </c>
      <c r="M2680" t="b">
        <v>0</v>
      </c>
      <c r="N2680">
        <v>2</v>
      </c>
      <c r="O2680" t="b">
        <v>0</v>
      </c>
      <c r="P2680" t="s">
        <v>8302</v>
      </c>
      <c r="Q2680" s="5">
        <f t="shared" si="248"/>
        <v>1.3750000000000001E-4</v>
      </c>
      <c r="R2680" s="6">
        <f t="shared" si="249"/>
        <v>550</v>
      </c>
      <c r="S2680" t="str">
        <f t="shared" si="250"/>
        <v>technology</v>
      </c>
      <c r="T2680" t="str">
        <f t="shared" si="251"/>
        <v>makerspaces</v>
      </c>
    </row>
    <row r="2681" spans="1:20" ht="60" x14ac:dyDescent="0.25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s="12">
        <f t="shared" si="246"/>
        <v>42033.001087962963</v>
      </c>
      <c r="L2681" s="12">
        <f t="shared" si="247"/>
        <v>42063.001087962963</v>
      </c>
      <c r="M2681" t="b">
        <v>0</v>
      </c>
      <c r="N2681">
        <v>3</v>
      </c>
      <c r="O2681" t="b">
        <v>0</v>
      </c>
      <c r="P2681" t="s">
        <v>8302</v>
      </c>
      <c r="Q2681" s="5">
        <f t="shared" si="248"/>
        <v>3.3E-3</v>
      </c>
      <c r="R2681" s="6">
        <f t="shared" si="249"/>
        <v>44</v>
      </c>
      <c r="S2681" t="str">
        <f t="shared" si="250"/>
        <v>technology</v>
      </c>
      <c r="T2681" t="str">
        <f t="shared" si="251"/>
        <v>makerspaces</v>
      </c>
    </row>
    <row r="2682" spans="1:20" x14ac:dyDescent="0.25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s="12">
        <f t="shared" si="246"/>
        <v>42436.211701388893</v>
      </c>
      <c r="L2682" s="12">
        <f t="shared" si="247"/>
        <v>42466.170034722221</v>
      </c>
      <c r="M2682" t="b">
        <v>0</v>
      </c>
      <c r="N2682">
        <v>4</v>
      </c>
      <c r="O2682" t="b">
        <v>0</v>
      </c>
      <c r="P2682" t="s">
        <v>8302</v>
      </c>
      <c r="Q2682" s="5">
        <f t="shared" si="248"/>
        <v>8.6250000000000007E-3</v>
      </c>
      <c r="R2682" s="6">
        <f t="shared" si="249"/>
        <v>69</v>
      </c>
      <c r="S2682" t="str">
        <f t="shared" si="250"/>
        <v>technology</v>
      </c>
      <c r="T2682" t="str">
        <f t="shared" si="251"/>
        <v>makerspaces</v>
      </c>
    </row>
    <row r="2683" spans="1:20" ht="45" x14ac:dyDescent="0.25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s="12">
        <f t="shared" si="246"/>
        <v>41805.895254629628</v>
      </c>
      <c r="L2683" s="12">
        <f t="shared" si="247"/>
        <v>41830.895254629628</v>
      </c>
      <c r="M2683" t="b">
        <v>0</v>
      </c>
      <c r="N2683">
        <v>2</v>
      </c>
      <c r="O2683" t="b">
        <v>0</v>
      </c>
      <c r="P2683" t="s">
        <v>8284</v>
      </c>
      <c r="Q2683" s="5">
        <f t="shared" si="248"/>
        <v>6.875E-3</v>
      </c>
      <c r="R2683" s="6">
        <f t="shared" si="249"/>
        <v>27.5</v>
      </c>
      <c r="S2683" t="str">
        <f t="shared" si="250"/>
        <v>food</v>
      </c>
      <c r="T2683" t="str">
        <f t="shared" si="251"/>
        <v>food trucks</v>
      </c>
    </row>
    <row r="2684" spans="1:20" ht="45" x14ac:dyDescent="0.25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s="12">
        <f t="shared" si="246"/>
        <v>41932.871990740743</v>
      </c>
      <c r="L2684" s="12">
        <f t="shared" si="247"/>
        <v>41965.249305555553</v>
      </c>
      <c r="M2684" t="b">
        <v>0</v>
      </c>
      <c r="N2684">
        <v>20</v>
      </c>
      <c r="O2684" t="b">
        <v>0</v>
      </c>
      <c r="P2684" t="s">
        <v>8284</v>
      </c>
      <c r="Q2684" s="5">
        <f t="shared" si="248"/>
        <v>0.28299999999999997</v>
      </c>
      <c r="R2684" s="6">
        <f t="shared" si="249"/>
        <v>84.9</v>
      </c>
      <c r="S2684" t="str">
        <f t="shared" si="250"/>
        <v>food</v>
      </c>
      <c r="T2684" t="str">
        <f t="shared" si="251"/>
        <v>food trucks</v>
      </c>
    </row>
    <row r="2685" spans="1:20" ht="60" x14ac:dyDescent="0.25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s="12">
        <f t="shared" si="246"/>
        <v>42034.75509259259</v>
      </c>
      <c r="L2685" s="12">
        <f t="shared" si="247"/>
        <v>42064.75509259259</v>
      </c>
      <c r="M2685" t="b">
        <v>0</v>
      </c>
      <c r="N2685">
        <v>3</v>
      </c>
      <c r="O2685" t="b">
        <v>0</v>
      </c>
      <c r="P2685" t="s">
        <v>8284</v>
      </c>
      <c r="Q2685" s="5">
        <f t="shared" si="248"/>
        <v>2.3999999999999998E-3</v>
      </c>
      <c r="R2685" s="6">
        <f t="shared" si="249"/>
        <v>12</v>
      </c>
      <c r="S2685" t="str">
        <f t="shared" si="250"/>
        <v>food</v>
      </c>
      <c r="T2685" t="str">
        <f t="shared" si="251"/>
        <v>food trucks</v>
      </c>
    </row>
    <row r="2686" spans="1:20" ht="60" x14ac:dyDescent="0.25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s="12">
        <f t="shared" si="246"/>
        <v>41820.914641203701</v>
      </c>
      <c r="L2686" s="12">
        <f t="shared" si="247"/>
        <v>41860.914641203701</v>
      </c>
      <c r="M2686" t="b">
        <v>0</v>
      </c>
      <c r="N2686">
        <v>4</v>
      </c>
      <c r="O2686" t="b">
        <v>0</v>
      </c>
      <c r="P2686" t="s">
        <v>8284</v>
      </c>
      <c r="Q2686" s="5">
        <f t="shared" si="248"/>
        <v>1.1428571428571429E-2</v>
      </c>
      <c r="R2686" s="6">
        <f t="shared" si="249"/>
        <v>200</v>
      </c>
      <c r="S2686" t="str">
        <f t="shared" si="250"/>
        <v>food</v>
      </c>
      <c r="T2686" t="str">
        <f t="shared" si="251"/>
        <v>food trucks</v>
      </c>
    </row>
    <row r="2687" spans="1:20" ht="60" x14ac:dyDescent="0.25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s="12">
        <f t="shared" si="246"/>
        <v>42061.69594907407</v>
      </c>
      <c r="L2687" s="12">
        <f t="shared" si="247"/>
        <v>42121.654282407413</v>
      </c>
      <c r="M2687" t="b">
        <v>0</v>
      </c>
      <c r="N2687">
        <v>1</v>
      </c>
      <c r="O2687" t="b">
        <v>0</v>
      </c>
      <c r="P2687" t="s">
        <v>8284</v>
      </c>
      <c r="Q2687" s="5">
        <f t="shared" si="248"/>
        <v>2.0000000000000001E-4</v>
      </c>
      <c r="R2687" s="6">
        <f t="shared" si="249"/>
        <v>10</v>
      </c>
      <c r="S2687" t="str">
        <f t="shared" si="250"/>
        <v>food</v>
      </c>
      <c r="T2687" t="str">
        <f t="shared" si="251"/>
        <v>food trucks</v>
      </c>
    </row>
    <row r="2688" spans="1:20" ht="60" x14ac:dyDescent="0.25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s="12">
        <f t="shared" si="246"/>
        <v>41892.974803240737</v>
      </c>
      <c r="L2688" s="12">
        <f t="shared" si="247"/>
        <v>41912.974803240737</v>
      </c>
      <c r="M2688" t="b">
        <v>0</v>
      </c>
      <c r="N2688">
        <v>0</v>
      </c>
      <c r="O2688" t="b">
        <v>0</v>
      </c>
      <c r="P2688" t="s">
        <v>8284</v>
      </c>
      <c r="Q2688" s="5">
        <f t="shared" si="248"/>
        <v>0</v>
      </c>
      <c r="R2688" s="6" t="e">
        <f t="shared" si="249"/>
        <v>#DIV/0!</v>
      </c>
      <c r="S2688" t="str">
        <f t="shared" si="250"/>
        <v>food</v>
      </c>
      <c r="T2688" t="str">
        <f t="shared" si="251"/>
        <v>food trucks</v>
      </c>
    </row>
    <row r="2689" spans="1:20" ht="45" x14ac:dyDescent="0.25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s="12">
        <f t="shared" si="246"/>
        <v>42154.64025462963</v>
      </c>
      <c r="L2689" s="12">
        <f t="shared" si="247"/>
        <v>42184.64025462963</v>
      </c>
      <c r="M2689" t="b">
        <v>0</v>
      </c>
      <c r="N2689">
        <v>0</v>
      </c>
      <c r="O2689" t="b">
        <v>0</v>
      </c>
      <c r="P2689" t="s">
        <v>8284</v>
      </c>
      <c r="Q2689" s="5">
        <f t="shared" si="248"/>
        <v>0</v>
      </c>
      <c r="R2689" s="6" t="e">
        <f t="shared" si="249"/>
        <v>#DIV/0!</v>
      </c>
      <c r="S2689" t="str">
        <f t="shared" si="250"/>
        <v>food</v>
      </c>
      <c r="T2689" t="str">
        <f t="shared" si="251"/>
        <v>food trucks</v>
      </c>
    </row>
    <row r="2690" spans="1:20" ht="30" x14ac:dyDescent="0.25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s="12">
        <f t="shared" ref="K2690:K2753" si="252">(((J2690/60)/60)/24)+DATE(1970,1,1)</f>
        <v>42028.118865740747</v>
      </c>
      <c r="L2690" s="12">
        <f t="shared" ref="L2690:L2753" si="253">(((I2690/60)/60)/24)+DATE(1970,1,1)</f>
        <v>42059.125</v>
      </c>
      <c r="M2690" t="b">
        <v>0</v>
      </c>
      <c r="N2690">
        <v>14</v>
      </c>
      <c r="O2690" t="b">
        <v>0</v>
      </c>
      <c r="P2690" t="s">
        <v>8284</v>
      </c>
      <c r="Q2690" s="5">
        <f t="shared" ref="Q2690:Q2753" si="254">E2690/D2690</f>
        <v>1.48E-3</v>
      </c>
      <c r="R2690" s="6">
        <f t="shared" ref="R2690:R2753" si="255">E2690/N2690</f>
        <v>5.2857142857142856</v>
      </c>
      <c r="S2690" t="str">
        <f t="shared" ref="S2690:S2753" si="256">LEFT(P2690,FIND("/",P2690,1)-1)</f>
        <v>food</v>
      </c>
      <c r="T2690" t="str">
        <f t="shared" ref="T2690:T2753" si="257">MID(P2690,FIND("/",P2690,1)+1,LEN(P2689))</f>
        <v>food trucks</v>
      </c>
    </row>
    <row r="2691" spans="1:20" ht="60" x14ac:dyDescent="0.25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s="12">
        <f t="shared" si="252"/>
        <v>42551.961689814809</v>
      </c>
      <c r="L2691" s="12">
        <f t="shared" si="253"/>
        <v>42581.961689814809</v>
      </c>
      <c r="M2691" t="b">
        <v>0</v>
      </c>
      <c r="N2691">
        <v>1</v>
      </c>
      <c r="O2691" t="b">
        <v>0</v>
      </c>
      <c r="P2691" t="s">
        <v>8284</v>
      </c>
      <c r="Q2691" s="5">
        <f t="shared" si="254"/>
        <v>2.8571428571428571E-5</v>
      </c>
      <c r="R2691" s="6">
        <f t="shared" si="255"/>
        <v>1</v>
      </c>
      <c r="S2691" t="str">
        <f t="shared" si="256"/>
        <v>food</v>
      </c>
      <c r="T2691" t="str">
        <f t="shared" si="257"/>
        <v>food trucks</v>
      </c>
    </row>
    <row r="2692" spans="1:20" ht="60" x14ac:dyDescent="0.25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s="12">
        <f t="shared" si="252"/>
        <v>42113.105046296296</v>
      </c>
      <c r="L2692" s="12">
        <f t="shared" si="253"/>
        <v>42158.105046296296</v>
      </c>
      <c r="M2692" t="b">
        <v>0</v>
      </c>
      <c r="N2692">
        <v>118</v>
      </c>
      <c r="O2692" t="b">
        <v>0</v>
      </c>
      <c r="P2692" t="s">
        <v>8284</v>
      </c>
      <c r="Q2692" s="5">
        <f t="shared" si="254"/>
        <v>0.107325</v>
      </c>
      <c r="R2692" s="6">
        <f t="shared" si="255"/>
        <v>72.762711864406782</v>
      </c>
      <c r="S2692" t="str">
        <f t="shared" si="256"/>
        <v>food</v>
      </c>
      <c r="T2692" t="str">
        <f t="shared" si="257"/>
        <v>food trucks</v>
      </c>
    </row>
    <row r="2693" spans="1:20" ht="30" x14ac:dyDescent="0.25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s="12">
        <f t="shared" si="252"/>
        <v>42089.724039351851</v>
      </c>
      <c r="L2693" s="12">
        <f t="shared" si="253"/>
        <v>42134.724039351851</v>
      </c>
      <c r="M2693" t="b">
        <v>0</v>
      </c>
      <c r="N2693">
        <v>2</v>
      </c>
      <c r="O2693" t="b">
        <v>0</v>
      </c>
      <c r="P2693" t="s">
        <v>8284</v>
      </c>
      <c r="Q2693" s="5">
        <f t="shared" si="254"/>
        <v>5.3846153846153844E-4</v>
      </c>
      <c r="R2693" s="6">
        <f t="shared" si="255"/>
        <v>17.5</v>
      </c>
      <c r="S2693" t="str">
        <f t="shared" si="256"/>
        <v>food</v>
      </c>
      <c r="T2693" t="str">
        <f t="shared" si="257"/>
        <v>food trucks</v>
      </c>
    </row>
    <row r="2694" spans="1:20" ht="45" x14ac:dyDescent="0.25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s="12">
        <f t="shared" si="252"/>
        <v>42058.334027777775</v>
      </c>
      <c r="L2694" s="12">
        <f t="shared" si="253"/>
        <v>42088.292361111111</v>
      </c>
      <c r="M2694" t="b">
        <v>0</v>
      </c>
      <c r="N2694">
        <v>1</v>
      </c>
      <c r="O2694" t="b">
        <v>0</v>
      </c>
      <c r="P2694" t="s">
        <v>8284</v>
      </c>
      <c r="Q2694" s="5">
        <f t="shared" si="254"/>
        <v>7.1428571428571426E-3</v>
      </c>
      <c r="R2694" s="6">
        <f t="shared" si="255"/>
        <v>25</v>
      </c>
      <c r="S2694" t="str">
        <f t="shared" si="256"/>
        <v>food</v>
      </c>
      <c r="T2694" t="str">
        <f t="shared" si="257"/>
        <v>food trucks</v>
      </c>
    </row>
    <row r="2695" spans="1:20" ht="60" x14ac:dyDescent="0.25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s="12">
        <f t="shared" si="252"/>
        <v>41834.138495370367</v>
      </c>
      <c r="L2695" s="12">
        <f t="shared" si="253"/>
        <v>41864.138495370367</v>
      </c>
      <c r="M2695" t="b">
        <v>0</v>
      </c>
      <c r="N2695">
        <v>3</v>
      </c>
      <c r="O2695" t="b">
        <v>0</v>
      </c>
      <c r="P2695" t="s">
        <v>8284</v>
      </c>
      <c r="Q2695" s="5">
        <f t="shared" si="254"/>
        <v>8.0000000000000002E-3</v>
      </c>
      <c r="R2695" s="6">
        <f t="shared" si="255"/>
        <v>13.333333333333334</v>
      </c>
      <c r="S2695" t="str">
        <f t="shared" si="256"/>
        <v>food</v>
      </c>
      <c r="T2695" t="str">
        <f t="shared" si="257"/>
        <v>food trucks</v>
      </c>
    </row>
    <row r="2696" spans="1:20" ht="60" x14ac:dyDescent="0.25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s="12">
        <f t="shared" si="252"/>
        <v>41878.140497685185</v>
      </c>
      <c r="L2696" s="12">
        <f t="shared" si="253"/>
        <v>41908.140497685185</v>
      </c>
      <c r="M2696" t="b">
        <v>0</v>
      </c>
      <c r="N2696">
        <v>1</v>
      </c>
      <c r="O2696" t="b">
        <v>0</v>
      </c>
      <c r="P2696" t="s">
        <v>8284</v>
      </c>
      <c r="Q2696" s="5">
        <f t="shared" si="254"/>
        <v>3.3333333333333335E-5</v>
      </c>
      <c r="R2696" s="6">
        <f t="shared" si="255"/>
        <v>1</v>
      </c>
      <c r="S2696" t="str">
        <f t="shared" si="256"/>
        <v>food</v>
      </c>
      <c r="T2696" t="str">
        <f t="shared" si="257"/>
        <v>food trucks</v>
      </c>
    </row>
    <row r="2697" spans="1:20" ht="45" x14ac:dyDescent="0.25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s="12">
        <f t="shared" si="252"/>
        <v>42048.181921296295</v>
      </c>
      <c r="L2697" s="12">
        <f t="shared" si="253"/>
        <v>42108.14025462963</v>
      </c>
      <c r="M2697" t="b">
        <v>0</v>
      </c>
      <c r="N2697">
        <v>3</v>
      </c>
      <c r="O2697" t="b">
        <v>0</v>
      </c>
      <c r="P2697" t="s">
        <v>8284</v>
      </c>
      <c r="Q2697" s="5">
        <f t="shared" si="254"/>
        <v>4.7333333333333333E-3</v>
      </c>
      <c r="R2697" s="6">
        <f t="shared" si="255"/>
        <v>23.666666666666668</v>
      </c>
      <c r="S2697" t="str">
        <f t="shared" si="256"/>
        <v>food</v>
      </c>
      <c r="T2697" t="str">
        <f t="shared" si="257"/>
        <v>food trucks</v>
      </c>
    </row>
    <row r="2698" spans="1:20" ht="60" x14ac:dyDescent="0.25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s="12">
        <f t="shared" si="252"/>
        <v>41964.844444444447</v>
      </c>
      <c r="L2698" s="12">
        <f t="shared" si="253"/>
        <v>41998.844444444447</v>
      </c>
      <c r="M2698" t="b">
        <v>0</v>
      </c>
      <c r="N2698">
        <v>38</v>
      </c>
      <c r="O2698" t="b">
        <v>0</v>
      </c>
      <c r="P2698" t="s">
        <v>8284</v>
      </c>
      <c r="Q2698" s="5">
        <f t="shared" si="254"/>
        <v>5.6500000000000002E-2</v>
      </c>
      <c r="R2698" s="6">
        <f t="shared" si="255"/>
        <v>89.21052631578948</v>
      </c>
      <c r="S2698" t="str">
        <f t="shared" si="256"/>
        <v>food</v>
      </c>
      <c r="T2698" t="str">
        <f t="shared" si="257"/>
        <v>food trucks</v>
      </c>
    </row>
    <row r="2699" spans="1:20" ht="45" x14ac:dyDescent="0.25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s="12">
        <f t="shared" si="252"/>
        <v>42187.940081018518</v>
      </c>
      <c r="L2699" s="12">
        <f t="shared" si="253"/>
        <v>42218.916666666672</v>
      </c>
      <c r="M2699" t="b">
        <v>0</v>
      </c>
      <c r="N2699">
        <v>52</v>
      </c>
      <c r="O2699" t="b">
        <v>0</v>
      </c>
      <c r="P2699" t="s">
        <v>8284</v>
      </c>
      <c r="Q2699" s="5">
        <f t="shared" si="254"/>
        <v>0.26352173913043481</v>
      </c>
      <c r="R2699" s="6">
        <f t="shared" si="255"/>
        <v>116.55769230769231</v>
      </c>
      <c r="S2699" t="str">
        <f t="shared" si="256"/>
        <v>food</v>
      </c>
      <c r="T2699" t="str">
        <f t="shared" si="257"/>
        <v>food trucks</v>
      </c>
    </row>
    <row r="2700" spans="1:20" ht="45" x14ac:dyDescent="0.25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s="12">
        <f t="shared" si="252"/>
        <v>41787.898240740738</v>
      </c>
      <c r="L2700" s="12">
        <f t="shared" si="253"/>
        <v>41817.898240740738</v>
      </c>
      <c r="M2700" t="b">
        <v>0</v>
      </c>
      <c r="N2700">
        <v>2</v>
      </c>
      <c r="O2700" t="b">
        <v>0</v>
      </c>
      <c r="P2700" t="s">
        <v>8284</v>
      </c>
      <c r="Q2700" s="5">
        <f t="shared" si="254"/>
        <v>3.2512500000000002E-3</v>
      </c>
      <c r="R2700" s="6">
        <f t="shared" si="255"/>
        <v>13.005000000000001</v>
      </c>
      <c r="S2700" t="str">
        <f t="shared" si="256"/>
        <v>food</v>
      </c>
      <c r="T2700" t="str">
        <f t="shared" si="257"/>
        <v>food trucks</v>
      </c>
    </row>
    <row r="2701" spans="1:20" ht="45" x14ac:dyDescent="0.25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s="12">
        <f t="shared" si="252"/>
        <v>41829.896562499998</v>
      </c>
      <c r="L2701" s="12">
        <f t="shared" si="253"/>
        <v>41859.896562499998</v>
      </c>
      <c r="M2701" t="b">
        <v>0</v>
      </c>
      <c r="N2701">
        <v>0</v>
      </c>
      <c r="O2701" t="b">
        <v>0</v>
      </c>
      <c r="P2701" t="s">
        <v>8284</v>
      </c>
      <c r="Q2701" s="5">
        <f t="shared" si="254"/>
        <v>0</v>
      </c>
      <c r="R2701" s="6" t="e">
        <f t="shared" si="255"/>
        <v>#DIV/0!</v>
      </c>
      <c r="S2701" t="str">
        <f t="shared" si="256"/>
        <v>food</v>
      </c>
      <c r="T2701" t="str">
        <f t="shared" si="257"/>
        <v>food trucks</v>
      </c>
    </row>
    <row r="2702" spans="1:20" ht="45" x14ac:dyDescent="0.25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s="12">
        <f t="shared" si="252"/>
        <v>41870.87467592593</v>
      </c>
      <c r="L2702" s="12">
        <f t="shared" si="253"/>
        <v>41900.87467592593</v>
      </c>
      <c r="M2702" t="b">
        <v>0</v>
      </c>
      <c r="N2702">
        <v>4</v>
      </c>
      <c r="O2702" t="b">
        <v>0</v>
      </c>
      <c r="P2702" t="s">
        <v>8284</v>
      </c>
      <c r="Q2702" s="5">
        <f t="shared" si="254"/>
        <v>7.0007000700070005E-3</v>
      </c>
      <c r="R2702" s="6">
        <f t="shared" si="255"/>
        <v>17.5</v>
      </c>
      <c r="S2702" t="str">
        <f t="shared" si="256"/>
        <v>food</v>
      </c>
      <c r="T2702" t="str">
        <f t="shared" si="257"/>
        <v>food trucks</v>
      </c>
    </row>
    <row r="2703" spans="1:20" ht="60" x14ac:dyDescent="0.25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s="12">
        <f t="shared" si="252"/>
        <v>42801.774699074071</v>
      </c>
      <c r="L2703" s="12">
        <f t="shared" si="253"/>
        <v>42832.733032407406</v>
      </c>
      <c r="M2703" t="b">
        <v>0</v>
      </c>
      <c r="N2703">
        <v>46</v>
      </c>
      <c r="O2703" t="b">
        <v>0</v>
      </c>
      <c r="P2703" t="s">
        <v>8303</v>
      </c>
      <c r="Q2703" s="5">
        <f t="shared" si="254"/>
        <v>0.46176470588235297</v>
      </c>
      <c r="R2703" s="6">
        <f t="shared" si="255"/>
        <v>34.130434782608695</v>
      </c>
      <c r="S2703" t="str">
        <f t="shared" si="256"/>
        <v>theater</v>
      </c>
      <c r="T2703" t="str">
        <f t="shared" si="257"/>
        <v>spaces</v>
      </c>
    </row>
    <row r="2704" spans="1:20" ht="60" x14ac:dyDescent="0.25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s="12">
        <f t="shared" si="252"/>
        <v>42800.801817129628</v>
      </c>
      <c r="L2704" s="12">
        <f t="shared" si="253"/>
        <v>42830.760150462964</v>
      </c>
      <c r="M2704" t="b">
        <v>1</v>
      </c>
      <c r="N2704">
        <v>26</v>
      </c>
      <c r="O2704" t="b">
        <v>0</v>
      </c>
      <c r="P2704" t="s">
        <v>8303</v>
      </c>
      <c r="Q2704" s="5">
        <f t="shared" si="254"/>
        <v>0.34410000000000002</v>
      </c>
      <c r="R2704" s="6">
        <f t="shared" si="255"/>
        <v>132.34615384615384</v>
      </c>
      <c r="S2704" t="str">
        <f t="shared" si="256"/>
        <v>theater</v>
      </c>
      <c r="T2704" t="str">
        <f t="shared" si="257"/>
        <v>spaces</v>
      </c>
    </row>
    <row r="2705" spans="1:20" ht="45" x14ac:dyDescent="0.25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s="12">
        <f t="shared" si="252"/>
        <v>42756.690162037034</v>
      </c>
      <c r="L2705" s="12">
        <f t="shared" si="253"/>
        <v>42816.648495370369</v>
      </c>
      <c r="M2705" t="b">
        <v>0</v>
      </c>
      <c r="N2705">
        <v>45</v>
      </c>
      <c r="O2705" t="b">
        <v>0</v>
      </c>
      <c r="P2705" t="s">
        <v>8303</v>
      </c>
      <c r="Q2705" s="5">
        <f t="shared" si="254"/>
        <v>1.0375000000000001</v>
      </c>
      <c r="R2705" s="6">
        <f t="shared" si="255"/>
        <v>922.22222222222217</v>
      </c>
      <c r="S2705" t="str">
        <f t="shared" si="256"/>
        <v>theater</v>
      </c>
      <c r="T2705" t="str">
        <f t="shared" si="257"/>
        <v>spaces</v>
      </c>
    </row>
    <row r="2706" spans="1:20" ht="60" x14ac:dyDescent="0.25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s="12">
        <f t="shared" si="252"/>
        <v>42787.862430555557</v>
      </c>
      <c r="L2706" s="12">
        <f t="shared" si="253"/>
        <v>42830.820763888885</v>
      </c>
      <c r="M2706" t="b">
        <v>0</v>
      </c>
      <c r="N2706">
        <v>7</v>
      </c>
      <c r="O2706" t="b">
        <v>0</v>
      </c>
      <c r="P2706" t="s">
        <v>8303</v>
      </c>
      <c r="Q2706" s="5">
        <f t="shared" si="254"/>
        <v>6.0263157894736845E-2</v>
      </c>
      <c r="R2706" s="6">
        <f t="shared" si="255"/>
        <v>163.57142857142858</v>
      </c>
      <c r="S2706" t="str">
        <f t="shared" si="256"/>
        <v>theater</v>
      </c>
      <c r="T2706" t="str">
        <f t="shared" si="257"/>
        <v>spaces</v>
      </c>
    </row>
    <row r="2707" spans="1:20" ht="30" x14ac:dyDescent="0.25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s="12">
        <f t="shared" si="252"/>
        <v>42773.916180555556</v>
      </c>
      <c r="L2707" s="12">
        <f t="shared" si="253"/>
        <v>42818.874513888892</v>
      </c>
      <c r="M2707" t="b">
        <v>0</v>
      </c>
      <c r="N2707">
        <v>8</v>
      </c>
      <c r="O2707" t="b">
        <v>0</v>
      </c>
      <c r="P2707" t="s">
        <v>8303</v>
      </c>
      <c r="Q2707" s="5">
        <f t="shared" si="254"/>
        <v>0.10539393939393939</v>
      </c>
      <c r="R2707" s="6">
        <f t="shared" si="255"/>
        <v>217.375</v>
      </c>
      <c r="S2707" t="str">
        <f t="shared" si="256"/>
        <v>theater</v>
      </c>
      <c r="T2707" t="str">
        <f t="shared" si="257"/>
        <v>spaces</v>
      </c>
    </row>
    <row r="2708" spans="1:20" ht="45" x14ac:dyDescent="0.25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s="12">
        <f t="shared" si="252"/>
        <v>41899.294942129629</v>
      </c>
      <c r="L2708" s="12">
        <f t="shared" si="253"/>
        <v>41928.290972222225</v>
      </c>
      <c r="M2708" t="b">
        <v>1</v>
      </c>
      <c r="N2708">
        <v>263</v>
      </c>
      <c r="O2708" t="b">
        <v>1</v>
      </c>
      <c r="P2708" t="s">
        <v>8303</v>
      </c>
      <c r="Q2708" s="5">
        <f t="shared" si="254"/>
        <v>1.1229714285714285</v>
      </c>
      <c r="R2708" s="6">
        <f t="shared" si="255"/>
        <v>149.44486692015209</v>
      </c>
      <c r="S2708" t="str">
        <f t="shared" si="256"/>
        <v>theater</v>
      </c>
      <c r="T2708" t="str">
        <f t="shared" si="257"/>
        <v>spaces</v>
      </c>
    </row>
    <row r="2709" spans="1:20" ht="45" x14ac:dyDescent="0.25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s="12">
        <f t="shared" si="252"/>
        <v>41391.782905092594</v>
      </c>
      <c r="L2709" s="12">
        <f t="shared" si="253"/>
        <v>41421.290972222225</v>
      </c>
      <c r="M2709" t="b">
        <v>1</v>
      </c>
      <c r="N2709">
        <v>394</v>
      </c>
      <c r="O2709" t="b">
        <v>1</v>
      </c>
      <c r="P2709" t="s">
        <v>8303</v>
      </c>
      <c r="Q2709" s="5">
        <f t="shared" si="254"/>
        <v>3.50844625</v>
      </c>
      <c r="R2709" s="6">
        <f t="shared" si="255"/>
        <v>71.237487309644663</v>
      </c>
      <c r="S2709" t="str">
        <f t="shared" si="256"/>
        <v>theater</v>
      </c>
      <c r="T2709" t="str">
        <f t="shared" si="257"/>
        <v>spaces</v>
      </c>
    </row>
    <row r="2710" spans="1:20" ht="45" x14ac:dyDescent="0.25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s="12">
        <f t="shared" si="252"/>
        <v>42512.698217592595</v>
      </c>
      <c r="L2710" s="12">
        <f t="shared" si="253"/>
        <v>42572.698217592595</v>
      </c>
      <c r="M2710" t="b">
        <v>1</v>
      </c>
      <c r="N2710">
        <v>1049</v>
      </c>
      <c r="O2710" t="b">
        <v>1</v>
      </c>
      <c r="P2710" t="s">
        <v>8303</v>
      </c>
      <c r="Q2710" s="5">
        <f t="shared" si="254"/>
        <v>2.3321535</v>
      </c>
      <c r="R2710" s="6">
        <f t="shared" si="255"/>
        <v>44.464318398474738</v>
      </c>
      <c r="S2710" t="str">
        <f t="shared" si="256"/>
        <v>theater</v>
      </c>
      <c r="T2710" t="str">
        <f t="shared" si="257"/>
        <v>spaces</v>
      </c>
    </row>
    <row r="2711" spans="1:20" ht="45" x14ac:dyDescent="0.25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s="12">
        <f t="shared" si="252"/>
        <v>42612.149780092594</v>
      </c>
      <c r="L2711" s="12">
        <f t="shared" si="253"/>
        <v>42647.165972222225</v>
      </c>
      <c r="M2711" t="b">
        <v>1</v>
      </c>
      <c r="N2711">
        <v>308</v>
      </c>
      <c r="O2711" t="b">
        <v>1</v>
      </c>
      <c r="P2711" t="s">
        <v>8303</v>
      </c>
      <c r="Q2711" s="5">
        <f t="shared" si="254"/>
        <v>1.01606</v>
      </c>
      <c r="R2711" s="6">
        <f t="shared" si="255"/>
        <v>164.94480519480518</v>
      </c>
      <c r="S2711" t="str">
        <f t="shared" si="256"/>
        <v>theater</v>
      </c>
      <c r="T2711" t="str">
        <f t="shared" si="257"/>
        <v>spaces</v>
      </c>
    </row>
    <row r="2712" spans="1:20" ht="30" x14ac:dyDescent="0.25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s="12">
        <f t="shared" si="252"/>
        <v>41828.229490740741</v>
      </c>
      <c r="L2712" s="12">
        <f t="shared" si="253"/>
        <v>41860.083333333336</v>
      </c>
      <c r="M2712" t="b">
        <v>1</v>
      </c>
      <c r="N2712">
        <v>1088</v>
      </c>
      <c r="O2712" t="b">
        <v>1</v>
      </c>
      <c r="P2712" t="s">
        <v>8303</v>
      </c>
      <c r="Q2712" s="5">
        <f t="shared" si="254"/>
        <v>1.5390035000000002</v>
      </c>
      <c r="R2712" s="6">
        <f t="shared" si="255"/>
        <v>84.871516544117654</v>
      </c>
      <c r="S2712" t="str">
        <f t="shared" si="256"/>
        <v>theater</v>
      </c>
      <c r="T2712" t="str">
        <f t="shared" si="257"/>
        <v>spaces</v>
      </c>
    </row>
    <row r="2713" spans="1:20" ht="60" x14ac:dyDescent="0.25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s="12">
        <f t="shared" si="252"/>
        <v>41780.745254629634</v>
      </c>
      <c r="L2713" s="12">
        <f t="shared" si="253"/>
        <v>41810.917361111111</v>
      </c>
      <c r="M2713" t="b">
        <v>1</v>
      </c>
      <c r="N2713">
        <v>73</v>
      </c>
      <c r="O2713" t="b">
        <v>1</v>
      </c>
      <c r="P2713" t="s">
        <v>8303</v>
      </c>
      <c r="Q2713" s="5">
        <f t="shared" si="254"/>
        <v>1.007161125319693</v>
      </c>
      <c r="R2713" s="6">
        <f t="shared" si="255"/>
        <v>53.945205479452056</v>
      </c>
      <c r="S2713" t="str">
        <f t="shared" si="256"/>
        <v>theater</v>
      </c>
      <c r="T2713" t="str">
        <f t="shared" si="257"/>
        <v>spaces</v>
      </c>
    </row>
    <row r="2714" spans="1:20" ht="60" x14ac:dyDescent="0.25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s="12">
        <f t="shared" si="252"/>
        <v>41432.062037037038</v>
      </c>
      <c r="L2714" s="12">
        <f t="shared" si="253"/>
        <v>41468.75</v>
      </c>
      <c r="M2714" t="b">
        <v>1</v>
      </c>
      <c r="N2714">
        <v>143</v>
      </c>
      <c r="O2714" t="b">
        <v>1</v>
      </c>
      <c r="P2714" t="s">
        <v>8303</v>
      </c>
      <c r="Q2714" s="5">
        <f t="shared" si="254"/>
        <v>1.3138181818181818</v>
      </c>
      <c r="R2714" s="6">
        <f t="shared" si="255"/>
        <v>50.531468531468533</v>
      </c>
      <c r="S2714" t="str">
        <f t="shared" si="256"/>
        <v>theater</v>
      </c>
      <c r="T2714" t="str">
        <f t="shared" si="257"/>
        <v>spaces</v>
      </c>
    </row>
    <row r="2715" spans="1:20" ht="60" x14ac:dyDescent="0.25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s="12">
        <f t="shared" si="252"/>
        <v>42322.653749999998</v>
      </c>
      <c r="L2715" s="12">
        <f t="shared" si="253"/>
        <v>42362.653749999998</v>
      </c>
      <c r="M2715" t="b">
        <v>1</v>
      </c>
      <c r="N2715">
        <v>1420</v>
      </c>
      <c r="O2715" t="b">
        <v>1</v>
      </c>
      <c r="P2715" t="s">
        <v>8303</v>
      </c>
      <c r="Q2715" s="5">
        <f t="shared" si="254"/>
        <v>1.0224133333333334</v>
      </c>
      <c r="R2715" s="6">
        <f t="shared" si="255"/>
        <v>108.00140845070422</v>
      </c>
      <c r="S2715" t="str">
        <f t="shared" si="256"/>
        <v>theater</v>
      </c>
      <c r="T2715" t="str">
        <f t="shared" si="257"/>
        <v>spaces</v>
      </c>
    </row>
    <row r="2716" spans="1:20" ht="45" x14ac:dyDescent="0.25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s="12">
        <f t="shared" si="252"/>
        <v>42629.655046296291</v>
      </c>
      <c r="L2716" s="12">
        <f t="shared" si="253"/>
        <v>42657.958333333328</v>
      </c>
      <c r="M2716" t="b">
        <v>1</v>
      </c>
      <c r="N2716">
        <v>305</v>
      </c>
      <c r="O2716" t="b">
        <v>1</v>
      </c>
      <c r="P2716" t="s">
        <v>8303</v>
      </c>
      <c r="Q2716" s="5">
        <f t="shared" si="254"/>
        <v>1.1635599999999999</v>
      </c>
      <c r="R2716" s="6">
        <f t="shared" si="255"/>
        <v>95.373770491803285</v>
      </c>
      <c r="S2716" t="str">
        <f t="shared" si="256"/>
        <v>theater</v>
      </c>
      <c r="T2716" t="str">
        <f t="shared" si="257"/>
        <v>spaces</v>
      </c>
    </row>
    <row r="2717" spans="1:20" ht="60" x14ac:dyDescent="0.25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s="12">
        <f t="shared" si="252"/>
        <v>42387.398472222223</v>
      </c>
      <c r="L2717" s="12">
        <f t="shared" si="253"/>
        <v>42421.398472222223</v>
      </c>
      <c r="M2717" t="b">
        <v>1</v>
      </c>
      <c r="N2717">
        <v>551</v>
      </c>
      <c r="O2717" t="b">
        <v>1</v>
      </c>
      <c r="P2717" t="s">
        <v>8303</v>
      </c>
      <c r="Q2717" s="5">
        <f t="shared" si="254"/>
        <v>2.6462241666666664</v>
      </c>
      <c r="R2717" s="6">
        <f t="shared" si="255"/>
        <v>57.631016333938291</v>
      </c>
      <c r="S2717" t="str">
        <f t="shared" si="256"/>
        <v>theater</v>
      </c>
      <c r="T2717" t="str">
        <f t="shared" si="257"/>
        <v>spaces</v>
      </c>
    </row>
    <row r="2718" spans="1:20" ht="75" x14ac:dyDescent="0.25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s="12">
        <f t="shared" si="252"/>
        <v>42255.333252314813</v>
      </c>
      <c r="L2718" s="12">
        <f t="shared" si="253"/>
        <v>42285.333252314813</v>
      </c>
      <c r="M2718" t="b">
        <v>1</v>
      </c>
      <c r="N2718">
        <v>187</v>
      </c>
      <c r="O2718" t="b">
        <v>1</v>
      </c>
      <c r="P2718" t="s">
        <v>8303</v>
      </c>
      <c r="Q2718" s="5">
        <f t="shared" si="254"/>
        <v>1.1998010000000001</v>
      </c>
      <c r="R2718" s="6">
        <f t="shared" si="255"/>
        <v>64.160481283422456</v>
      </c>
      <c r="S2718" t="str">
        <f t="shared" si="256"/>
        <v>theater</v>
      </c>
      <c r="T2718" t="str">
        <f t="shared" si="257"/>
        <v>spaces</v>
      </c>
    </row>
    <row r="2719" spans="1:20" ht="45" x14ac:dyDescent="0.25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s="12">
        <f t="shared" si="252"/>
        <v>41934.914918981485</v>
      </c>
      <c r="L2719" s="12">
        <f t="shared" si="253"/>
        <v>41979.956585648149</v>
      </c>
      <c r="M2719" t="b">
        <v>1</v>
      </c>
      <c r="N2719">
        <v>325</v>
      </c>
      <c r="O2719" t="b">
        <v>1</v>
      </c>
      <c r="P2719" t="s">
        <v>8303</v>
      </c>
      <c r="Q2719" s="5">
        <f t="shared" si="254"/>
        <v>1.2010400000000001</v>
      </c>
      <c r="R2719" s="6">
        <f t="shared" si="255"/>
        <v>92.387692307692305</v>
      </c>
      <c r="S2719" t="str">
        <f t="shared" si="256"/>
        <v>theater</v>
      </c>
      <c r="T2719" t="str">
        <f t="shared" si="257"/>
        <v>spaces</v>
      </c>
    </row>
    <row r="2720" spans="1:20" ht="60" x14ac:dyDescent="0.25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s="12">
        <f t="shared" si="252"/>
        <v>42465.596585648149</v>
      </c>
      <c r="L2720" s="12">
        <f t="shared" si="253"/>
        <v>42493.958333333328</v>
      </c>
      <c r="M2720" t="b">
        <v>1</v>
      </c>
      <c r="N2720">
        <v>148</v>
      </c>
      <c r="O2720" t="b">
        <v>1</v>
      </c>
      <c r="P2720" t="s">
        <v>8303</v>
      </c>
      <c r="Q2720" s="5">
        <f t="shared" si="254"/>
        <v>1.0358333333333334</v>
      </c>
      <c r="R2720" s="6">
        <f t="shared" si="255"/>
        <v>125.97972972972973</v>
      </c>
      <c r="S2720" t="str">
        <f t="shared" si="256"/>
        <v>theater</v>
      </c>
      <c r="T2720" t="str">
        <f t="shared" si="257"/>
        <v>spaces</v>
      </c>
    </row>
    <row r="2721" spans="1:20" ht="60" x14ac:dyDescent="0.25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s="12">
        <f t="shared" si="252"/>
        <v>42418.031180555554</v>
      </c>
      <c r="L2721" s="12">
        <f t="shared" si="253"/>
        <v>42477.989513888882</v>
      </c>
      <c r="M2721" t="b">
        <v>0</v>
      </c>
      <c r="N2721">
        <v>69</v>
      </c>
      <c r="O2721" t="b">
        <v>1</v>
      </c>
      <c r="P2721" t="s">
        <v>8303</v>
      </c>
      <c r="Q2721" s="5">
        <f t="shared" si="254"/>
        <v>1.0883333333333334</v>
      </c>
      <c r="R2721" s="6">
        <f t="shared" si="255"/>
        <v>94.637681159420296</v>
      </c>
      <c r="S2721" t="str">
        <f t="shared" si="256"/>
        <v>theater</v>
      </c>
      <c r="T2721" t="str">
        <f t="shared" si="257"/>
        <v>spaces</v>
      </c>
    </row>
    <row r="2722" spans="1:20" ht="45" x14ac:dyDescent="0.25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s="12">
        <f t="shared" si="252"/>
        <v>42655.465891203698</v>
      </c>
      <c r="L2722" s="12">
        <f t="shared" si="253"/>
        <v>42685.507557870369</v>
      </c>
      <c r="M2722" t="b">
        <v>0</v>
      </c>
      <c r="N2722">
        <v>173</v>
      </c>
      <c r="O2722" t="b">
        <v>1</v>
      </c>
      <c r="P2722" t="s">
        <v>8303</v>
      </c>
      <c r="Q2722" s="5">
        <f t="shared" si="254"/>
        <v>1.1812400000000001</v>
      </c>
      <c r="R2722" s="6">
        <f t="shared" si="255"/>
        <v>170.69942196531792</v>
      </c>
      <c r="S2722" t="str">
        <f t="shared" si="256"/>
        <v>theater</v>
      </c>
      <c r="T2722" t="str">
        <f t="shared" si="257"/>
        <v>spaces</v>
      </c>
    </row>
    <row r="2723" spans="1:20" ht="60" x14ac:dyDescent="0.25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s="12">
        <f t="shared" si="252"/>
        <v>41493.543958333335</v>
      </c>
      <c r="L2723" s="12">
        <f t="shared" si="253"/>
        <v>41523.791666666664</v>
      </c>
      <c r="M2723" t="b">
        <v>0</v>
      </c>
      <c r="N2723">
        <v>269</v>
      </c>
      <c r="O2723" t="b">
        <v>1</v>
      </c>
      <c r="P2723" t="s">
        <v>8295</v>
      </c>
      <c r="Q2723" s="5">
        <f t="shared" si="254"/>
        <v>14.62</v>
      </c>
      <c r="R2723" s="6">
        <f t="shared" si="255"/>
        <v>40.762081784386616</v>
      </c>
      <c r="S2723" t="str">
        <f t="shared" si="256"/>
        <v>technology</v>
      </c>
      <c r="T2723" t="str">
        <f t="shared" si="257"/>
        <v>hardware</v>
      </c>
    </row>
    <row r="2724" spans="1:20" ht="60" x14ac:dyDescent="0.25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s="12">
        <f t="shared" si="252"/>
        <v>42704.857094907406</v>
      </c>
      <c r="L2724" s="12">
        <f t="shared" si="253"/>
        <v>42764.857094907406</v>
      </c>
      <c r="M2724" t="b">
        <v>0</v>
      </c>
      <c r="N2724">
        <v>185</v>
      </c>
      <c r="O2724" t="b">
        <v>1</v>
      </c>
      <c r="P2724" t="s">
        <v>8295</v>
      </c>
      <c r="Q2724" s="5">
        <f t="shared" si="254"/>
        <v>2.5253999999999999</v>
      </c>
      <c r="R2724" s="6">
        <f t="shared" si="255"/>
        <v>68.254054054054052</v>
      </c>
      <c r="S2724" t="str">
        <f t="shared" si="256"/>
        <v>technology</v>
      </c>
      <c r="T2724" t="str">
        <f t="shared" si="257"/>
        <v>hardware</v>
      </c>
    </row>
    <row r="2725" spans="1:20" ht="60" x14ac:dyDescent="0.25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s="12">
        <f t="shared" si="252"/>
        <v>41944.83898148148</v>
      </c>
      <c r="L2725" s="12">
        <f t="shared" si="253"/>
        <v>42004.880648148144</v>
      </c>
      <c r="M2725" t="b">
        <v>0</v>
      </c>
      <c r="N2725">
        <v>176</v>
      </c>
      <c r="O2725" t="b">
        <v>1</v>
      </c>
      <c r="P2725" t="s">
        <v>8295</v>
      </c>
      <c r="Q2725" s="5">
        <f t="shared" si="254"/>
        <v>1.4005000000000001</v>
      </c>
      <c r="R2725" s="6">
        <f t="shared" si="255"/>
        <v>95.48863636363636</v>
      </c>
      <c r="S2725" t="str">
        <f t="shared" si="256"/>
        <v>technology</v>
      </c>
      <c r="T2725" t="str">
        <f t="shared" si="257"/>
        <v>hardware</v>
      </c>
    </row>
    <row r="2726" spans="1:20" ht="60" x14ac:dyDescent="0.25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s="12">
        <f t="shared" si="252"/>
        <v>42199.32707175926</v>
      </c>
      <c r="L2726" s="12">
        <f t="shared" si="253"/>
        <v>42231.32707175926</v>
      </c>
      <c r="M2726" t="b">
        <v>0</v>
      </c>
      <c r="N2726">
        <v>1019</v>
      </c>
      <c r="O2726" t="b">
        <v>1</v>
      </c>
      <c r="P2726" t="s">
        <v>8295</v>
      </c>
      <c r="Q2726" s="5">
        <f t="shared" si="254"/>
        <v>2.9687520259319289</v>
      </c>
      <c r="R2726" s="6">
        <f t="shared" si="255"/>
        <v>7.1902649656526005</v>
      </c>
      <c r="S2726" t="str">
        <f t="shared" si="256"/>
        <v>technology</v>
      </c>
      <c r="T2726" t="str">
        <f t="shared" si="257"/>
        <v>hardware</v>
      </c>
    </row>
    <row r="2727" spans="1:20" ht="45" x14ac:dyDescent="0.25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s="12">
        <f t="shared" si="252"/>
        <v>42745.744618055556</v>
      </c>
      <c r="L2727" s="12">
        <f t="shared" si="253"/>
        <v>42795.744618055556</v>
      </c>
      <c r="M2727" t="b">
        <v>0</v>
      </c>
      <c r="N2727">
        <v>113</v>
      </c>
      <c r="O2727" t="b">
        <v>1</v>
      </c>
      <c r="P2727" t="s">
        <v>8295</v>
      </c>
      <c r="Q2727" s="5">
        <f t="shared" si="254"/>
        <v>1.445425</v>
      </c>
      <c r="R2727" s="6">
        <f t="shared" si="255"/>
        <v>511.65486725663715</v>
      </c>
      <c r="S2727" t="str">
        <f t="shared" si="256"/>
        <v>technology</v>
      </c>
      <c r="T2727" t="str">
        <f t="shared" si="257"/>
        <v>hardware</v>
      </c>
    </row>
    <row r="2728" spans="1:20" x14ac:dyDescent="0.25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s="12">
        <f t="shared" si="252"/>
        <v>42452.579988425925</v>
      </c>
      <c r="L2728" s="12">
        <f t="shared" si="253"/>
        <v>42482.579988425925</v>
      </c>
      <c r="M2728" t="b">
        <v>0</v>
      </c>
      <c r="N2728">
        <v>404</v>
      </c>
      <c r="O2728" t="b">
        <v>1</v>
      </c>
      <c r="P2728" t="s">
        <v>8295</v>
      </c>
      <c r="Q2728" s="5">
        <f t="shared" si="254"/>
        <v>1.05745</v>
      </c>
      <c r="R2728" s="6">
        <f t="shared" si="255"/>
        <v>261.74504950495049</v>
      </c>
      <c r="S2728" t="str">
        <f t="shared" si="256"/>
        <v>technology</v>
      </c>
      <c r="T2728" t="str">
        <f t="shared" si="257"/>
        <v>hardware</v>
      </c>
    </row>
    <row r="2729" spans="1:20" ht="45" x14ac:dyDescent="0.25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s="12">
        <f t="shared" si="252"/>
        <v>42198.676655092597</v>
      </c>
      <c r="L2729" s="12">
        <f t="shared" si="253"/>
        <v>42223.676655092597</v>
      </c>
      <c r="M2729" t="b">
        <v>0</v>
      </c>
      <c r="N2729">
        <v>707</v>
      </c>
      <c r="O2729" t="b">
        <v>1</v>
      </c>
      <c r="P2729" t="s">
        <v>8295</v>
      </c>
      <c r="Q2729" s="5">
        <f t="shared" si="254"/>
        <v>4.9321000000000002</v>
      </c>
      <c r="R2729" s="6">
        <f t="shared" si="255"/>
        <v>69.760961810466767</v>
      </c>
      <c r="S2729" t="str">
        <f t="shared" si="256"/>
        <v>technology</v>
      </c>
      <c r="T2729" t="str">
        <f t="shared" si="257"/>
        <v>hardware</v>
      </c>
    </row>
    <row r="2730" spans="1:20" ht="30" x14ac:dyDescent="0.25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s="12">
        <f t="shared" si="252"/>
        <v>42333.59993055556</v>
      </c>
      <c r="L2730" s="12">
        <f t="shared" si="253"/>
        <v>42368.59993055556</v>
      </c>
      <c r="M2730" t="b">
        <v>0</v>
      </c>
      <c r="N2730">
        <v>392</v>
      </c>
      <c r="O2730" t="b">
        <v>1</v>
      </c>
      <c r="P2730" t="s">
        <v>8295</v>
      </c>
      <c r="Q2730" s="5">
        <f t="shared" si="254"/>
        <v>2.0182666666666669</v>
      </c>
      <c r="R2730" s="6">
        <f t="shared" si="255"/>
        <v>77.229591836734699</v>
      </c>
      <c r="S2730" t="str">
        <f t="shared" si="256"/>
        <v>technology</v>
      </c>
      <c r="T2730" t="str">
        <f t="shared" si="257"/>
        <v>hardware</v>
      </c>
    </row>
    <row r="2731" spans="1:20" ht="30" x14ac:dyDescent="0.25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s="12">
        <f t="shared" si="252"/>
        <v>42095.240706018521</v>
      </c>
      <c r="L2731" s="12">
        <f t="shared" si="253"/>
        <v>42125.240706018521</v>
      </c>
      <c r="M2731" t="b">
        <v>0</v>
      </c>
      <c r="N2731">
        <v>23</v>
      </c>
      <c r="O2731" t="b">
        <v>1</v>
      </c>
      <c r="P2731" t="s">
        <v>8295</v>
      </c>
      <c r="Q2731" s="5">
        <f t="shared" si="254"/>
        <v>1.0444</v>
      </c>
      <c r="R2731" s="6">
        <f t="shared" si="255"/>
        <v>340.56521739130437</v>
      </c>
      <c r="S2731" t="str">
        <f t="shared" si="256"/>
        <v>technology</v>
      </c>
      <c r="T2731" t="str">
        <f t="shared" si="257"/>
        <v>hardware</v>
      </c>
    </row>
    <row r="2732" spans="1:20" ht="45" x14ac:dyDescent="0.25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s="12">
        <f t="shared" si="252"/>
        <v>41351.541377314818</v>
      </c>
      <c r="L2732" s="12">
        <f t="shared" si="253"/>
        <v>41386.541377314818</v>
      </c>
      <c r="M2732" t="b">
        <v>0</v>
      </c>
      <c r="N2732">
        <v>682</v>
      </c>
      <c r="O2732" t="b">
        <v>1</v>
      </c>
      <c r="P2732" t="s">
        <v>8295</v>
      </c>
      <c r="Q2732" s="5">
        <f t="shared" si="254"/>
        <v>1.7029262962962963</v>
      </c>
      <c r="R2732" s="6">
        <f t="shared" si="255"/>
        <v>67.417903225806455</v>
      </c>
      <c r="S2732" t="str">
        <f t="shared" si="256"/>
        <v>technology</v>
      </c>
      <c r="T2732" t="str">
        <f t="shared" si="257"/>
        <v>hardware</v>
      </c>
    </row>
    <row r="2733" spans="1:20" ht="60" x14ac:dyDescent="0.25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s="12">
        <f t="shared" si="252"/>
        <v>41872.525717592594</v>
      </c>
      <c r="L2733" s="12">
        <f t="shared" si="253"/>
        <v>41930.166666666664</v>
      </c>
      <c r="M2733" t="b">
        <v>0</v>
      </c>
      <c r="N2733">
        <v>37</v>
      </c>
      <c r="O2733" t="b">
        <v>1</v>
      </c>
      <c r="P2733" t="s">
        <v>8295</v>
      </c>
      <c r="Q2733" s="5">
        <f t="shared" si="254"/>
        <v>1.0430333333333333</v>
      </c>
      <c r="R2733" s="6">
        <f t="shared" si="255"/>
        <v>845.70270270270271</v>
      </c>
      <c r="S2733" t="str">
        <f t="shared" si="256"/>
        <v>technology</v>
      </c>
      <c r="T2733" t="str">
        <f t="shared" si="257"/>
        <v>hardware</v>
      </c>
    </row>
    <row r="2734" spans="1:20" ht="60" x14ac:dyDescent="0.25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s="12">
        <f t="shared" si="252"/>
        <v>41389.808194444442</v>
      </c>
      <c r="L2734" s="12">
        <f t="shared" si="253"/>
        <v>41422</v>
      </c>
      <c r="M2734" t="b">
        <v>0</v>
      </c>
      <c r="N2734">
        <v>146</v>
      </c>
      <c r="O2734" t="b">
        <v>1</v>
      </c>
      <c r="P2734" t="s">
        <v>8295</v>
      </c>
      <c r="Q2734" s="5">
        <f t="shared" si="254"/>
        <v>1.1825000000000001</v>
      </c>
      <c r="R2734" s="6">
        <f t="shared" si="255"/>
        <v>97.191780821917803</v>
      </c>
      <c r="S2734" t="str">
        <f t="shared" si="256"/>
        <v>technology</v>
      </c>
      <c r="T2734" t="str">
        <f t="shared" si="257"/>
        <v>hardware</v>
      </c>
    </row>
    <row r="2735" spans="1:20" ht="60" x14ac:dyDescent="0.25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s="12">
        <f t="shared" si="252"/>
        <v>42044.272847222222</v>
      </c>
      <c r="L2735" s="12">
        <f t="shared" si="253"/>
        <v>42104.231180555551</v>
      </c>
      <c r="M2735" t="b">
        <v>0</v>
      </c>
      <c r="N2735">
        <v>119</v>
      </c>
      <c r="O2735" t="b">
        <v>1</v>
      </c>
      <c r="P2735" t="s">
        <v>8295</v>
      </c>
      <c r="Q2735" s="5">
        <f t="shared" si="254"/>
        <v>1.07538</v>
      </c>
      <c r="R2735" s="6">
        <f t="shared" si="255"/>
        <v>451.84033613445376</v>
      </c>
      <c r="S2735" t="str">
        <f t="shared" si="256"/>
        <v>technology</v>
      </c>
      <c r="T2735" t="str">
        <f t="shared" si="257"/>
        <v>hardware</v>
      </c>
    </row>
    <row r="2736" spans="1:20" ht="60" x14ac:dyDescent="0.25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s="12">
        <f t="shared" si="252"/>
        <v>42626.668888888889</v>
      </c>
      <c r="L2736" s="12">
        <f t="shared" si="253"/>
        <v>42656.915972222225</v>
      </c>
      <c r="M2736" t="b">
        <v>0</v>
      </c>
      <c r="N2736">
        <v>163</v>
      </c>
      <c r="O2736" t="b">
        <v>1</v>
      </c>
      <c r="P2736" t="s">
        <v>8295</v>
      </c>
      <c r="Q2736" s="5">
        <f t="shared" si="254"/>
        <v>22603</v>
      </c>
      <c r="R2736" s="6">
        <f t="shared" si="255"/>
        <v>138.66871165644173</v>
      </c>
      <c r="S2736" t="str">
        <f t="shared" si="256"/>
        <v>technology</v>
      </c>
      <c r="T2736" t="str">
        <f t="shared" si="257"/>
        <v>hardware</v>
      </c>
    </row>
    <row r="2737" spans="1:20" ht="60" x14ac:dyDescent="0.25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s="12">
        <f t="shared" si="252"/>
        <v>41316.120949074073</v>
      </c>
      <c r="L2737" s="12">
        <f t="shared" si="253"/>
        <v>41346.833333333336</v>
      </c>
      <c r="M2737" t="b">
        <v>0</v>
      </c>
      <c r="N2737">
        <v>339</v>
      </c>
      <c r="O2737" t="b">
        <v>1</v>
      </c>
      <c r="P2737" t="s">
        <v>8295</v>
      </c>
      <c r="Q2737" s="5">
        <f t="shared" si="254"/>
        <v>9.7813466666666677</v>
      </c>
      <c r="R2737" s="6">
        <f t="shared" si="255"/>
        <v>21.640147492625371</v>
      </c>
      <c r="S2737" t="str">
        <f t="shared" si="256"/>
        <v>technology</v>
      </c>
      <c r="T2737" t="str">
        <f t="shared" si="257"/>
        <v>hardware</v>
      </c>
    </row>
    <row r="2738" spans="1:20" ht="75" x14ac:dyDescent="0.25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s="12">
        <f t="shared" si="252"/>
        <v>41722.666354166664</v>
      </c>
      <c r="L2738" s="12">
        <f t="shared" si="253"/>
        <v>41752.666354166664</v>
      </c>
      <c r="M2738" t="b">
        <v>0</v>
      </c>
      <c r="N2738">
        <v>58</v>
      </c>
      <c r="O2738" t="b">
        <v>1</v>
      </c>
      <c r="P2738" t="s">
        <v>8295</v>
      </c>
      <c r="Q2738" s="5">
        <f t="shared" si="254"/>
        <v>1.2290000000000001</v>
      </c>
      <c r="R2738" s="6">
        <f t="shared" si="255"/>
        <v>169.51724137931035</v>
      </c>
      <c r="S2738" t="str">
        <f t="shared" si="256"/>
        <v>technology</v>
      </c>
      <c r="T2738" t="str">
        <f t="shared" si="257"/>
        <v>hardware</v>
      </c>
    </row>
    <row r="2739" spans="1:20" ht="60" x14ac:dyDescent="0.25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s="12">
        <f t="shared" si="252"/>
        <v>41611.917673611111</v>
      </c>
      <c r="L2739" s="12">
        <f t="shared" si="253"/>
        <v>41654.791666666664</v>
      </c>
      <c r="M2739" t="b">
        <v>0</v>
      </c>
      <c r="N2739">
        <v>456</v>
      </c>
      <c r="O2739" t="b">
        <v>1</v>
      </c>
      <c r="P2739" t="s">
        <v>8295</v>
      </c>
      <c r="Q2739" s="5">
        <f t="shared" si="254"/>
        <v>2.4606080000000001</v>
      </c>
      <c r="R2739" s="6">
        <f t="shared" si="255"/>
        <v>161.88210526315791</v>
      </c>
      <c r="S2739" t="str">
        <f t="shared" si="256"/>
        <v>technology</v>
      </c>
      <c r="T2739" t="str">
        <f t="shared" si="257"/>
        <v>hardware</v>
      </c>
    </row>
    <row r="2740" spans="1:20" ht="45" x14ac:dyDescent="0.25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s="12">
        <f t="shared" si="252"/>
        <v>42620.143564814818</v>
      </c>
      <c r="L2740" s="12">
        <f t="shared" si="253"/>
        <v>42680.143564814818</v>
      </c>
      <c r="M2740" t="b">
        <v>0</v>
      </c>
      <c r="N2740">
        <v>15</v>
      </c>
      <c r="O2740" t="b">
        <v>1</v>
      </c>
      <c r="P2740" t="s">
        <v>8295</v>
      </c>
      <c r="Q2740" s="5">
        <f t="shared" si="254"/>
        <v>1.4794</v>
      </c>
      <c r="R2740" s="6">
        <f t="shared" si="255"/>
        <v>493.13333333333333</v>
      </c>
      <c r="S2740" t="str">
        <f t="shared" si="256"/>
        <v>technology</v>
      </c>
      <c r="T2740" t="str">
        <f t="shared" si="257"/>
        <v>hardware</v>
      </c>
    </row>
    <row r="2741" spans="1:20" ht="60" x14ac:dyDescent="0.25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s="12">
        <f t="shared" si="252"/>
        <v>41719.887928240743</v>
      </c>
      <c r="L2741" s="12">
        <f t="shared" si="253"/>
        <v>41764.887928240743</v>
      </c>
      <c r="M2741" t="b">
        <v>0</v>
      </c>
      <c r="N2741">
        <v>191</v>
      </c>
      <c r="O2741" t="b">
        <v>1</v>
      </c>
      <c r="P2741" t="s">
        <v>8295</v>
      </c>
      <c r="Q2741" s="5">
        <f t="shared" si="254"/>
        <v>3.8409090909090908</v>
      </c>
      <c r="R2741" s="6">
        <f t="shared" si="255"/>
        <v>22.120418848167539</v>
      </c>
      <c r="S2741" t="str">
        <f t="shared" si="256"/>
        <v>technology</v>
      </c>
      <c r="T2741" t="str">
        <f t="shared" si="257"/>
        <v>hardware</v>
      </c>
    </row>
    <row r="2742" spans="1:20" ht="45" x14ac:dyDescent="0.25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s="12">
        <f t="shared" si="252"/>
        <v>42045.031851851847</v>
      </c>
      <c r="L2742" s="12">
        <f t="shared" si="253"/>
        <v>42074.99018518519</v>
      </c>
      <c r="M2742" t="b">
        <v>0</v>
      </c>
      <c r="N2742">
        <v>17</v>
      </c>
      <c r="O2742" t="b">
        <v>1</v>
      </c>
      <c r="P2742" t="s">
        <v>8295</v>
      </c>
      <c r="Q2742" s="5">
        <f t="shared" si="254"/>
        <v>1.0333333333333334</v>
      </c>
      <c r="R2742" s="6">
        <f t="shared" si="255"/>
        <v>18.235294117647058</v>
      </c>
      <c r="S2742" t="str">
        <f t="shared" si="256"/>
        <v>technology</v>
      </c>
      <c r="T2742" t="str">
        <f t="shared" si="257"/>
        <v>hardware</v>
      </c>
    </row>
    <row r="2743" spans="1:20" ht="30" x14ac:dyDescent="0.25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s="12">
        <f t="shared" si="252"/>
        <v>41911.657430555555</v>
      </c>
      <c r="L2743" s="12">
        <f t="shared" si="253"/>
        <v>41932.088194444441</v>
      </c>
      <c r="M2743" t="b">
        <v>0</v>
      </c>
      <c r="N2743">
        <v>4</v>
      </c>
      <c r="O2743" t="b">
        <v>0</v>
      </c>
      <c r="P2743" t="s">
        <v>8304</v>
      </c>
      <c r="Q2743" s="5">
        <f t="shared" si="254"/>
        <v>4.3750000000000004E-3</v>
      </c>
      <c r="R2743" s="6">
        <f t="shared" si="255"/>
        <v>8.75</v>
      </c>
      <c r="S2743" t="str">
        <f t="shared" si="256"/>
        <v>publishing</v>
      </c>
      <c r="T2743" t="str">
        <f t="shared" si="257"/>
        <v>children's books</v>
      </c>
    </row>
    <row r="2744" spans="1:20" ht="45" x14ac:dyDescent="0.25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s="12">
        <f t="shared" si="252"/>
        <v>41030.719756944447</v>
      </c>
      <c r="L2744" s="12">
        <f t="shared" si="253"/>
        <v>41044.719756944447</v>
      </c>
      <c r="M2744" t="b">
        <v>0</v>
      </c>
      <c r="N2744">
        <v>18</v>
      </c>
      <c r="O2744" t="b">
        <v>0</v>
      </c>
      <c r="P2744" t="s">
        <v>8304</v>
      </c>
      <c r="Q2744" s="5">
        <f t="shared" si="254"/>
        <v>0.29239999999999999</v>
      </c>
      <c r="R2744" s="6">
        <f t="shared" si="255"/>
        <v>40.611111111111114</v>
      </c>
      <c r="S2744" t="str">
        <f t="shared" si="256"/>
        <v>publishing</v>
      </c>
      <c r="T2744" t="str">
        <f t="shared" si="257"/>
        <v>children's books</v>
      </c>
    </row>
    <row r="2745" spans="1:20" ht="60" x14ac:dyDescent="0.25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s="12">
        <f t="shared" si="252"/>
        <v>42632.328784722224</v>
      </c>
      <c r="L2745" s="12">
        <f t="shared" si="253"/>
        <v>42662.328784722224</v>
      </c>
      <c r="M2745" t="b">
        <v>0</v>
      </c>
      <c r="N2745">
        <v>0</v>
      </c>
      <c r="O2745" t="b">
        <v>0</v>
      </c>
      <c r="P2745" t="s">
        <v>8304</v>
      </c>
      <c r="Q2745" s="5">
        <f t="shared" si="254"/>
        <v>0</v>
      </c>
      <c r="R2745" s="6" t="e">
        <f t="shared" si="255"/>
        <v>#DIV/0!</v>
      </c>
      <c r="S2745" t="str">
        <f t="shared" si="256"/>
        <v>publishing</v>
      </c>
      <c r="T2745" t="str">
        <f t="shared" si="257"/>
        <v>children's books</v>
      </c>
    </row>
    <row r="2746" spans="1:20" ht="60" x14ac:dyDescent="0.25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s="12">
        <f t="shared" si="252"/>
        <v>40938.062476851854</v>
      </c>
      <c r="L2746" s="12">
        <f t="shared" si="253"/>
        <v>40968.062476851854</v>
      </c>
      <c r="M2746" t="b">
        <v>0</v>
      </c>
      <c r="N2746">
        <v>22</v>
      </c>
      <c r="O2746" t="b">
        <v>0</v>
      </c>
      <c r="P2746" t="s">
        <v>8304</v>
      </c>
      <c r="Q2746" s="5">
        <f t="shared" si="254"/>
        <v>5.2187499999999998E-2</v>
      </c>
      <c r="R2746" s="6">
        <f t="shared" si="255"/>
        <v>37.954545454545453</v>
      </c>
      <c r="S2746" t="str">
        <f t="shared" si="256"/>
        <v>publishing</v>
      </c>
      <c r="T2746" t="str">
        <f t="shared" si="257"/>
        <v>children's books</v>
      </c>
    </row>
    <row r="2747" spans="1:20" ht="60" x14ac:dyDescent="0.25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s="12">
        <f t="shared" si="252"/>
        <v>41044.988055555557</v>
      </c>
      <c r="L2747" s="12">
        <f t="shared" si="253"/>
        <v>41104.988055555557</v>
      </c>
      <c r="M2747" t="b">
        <v>0</v>
      </c>
      <c r="N2747">
        <v>49</v>
      </c>
      <c r="O2747" t="b">
        <v>0</v>
      </c>
      <c r="P2747" t="s">
        <v>8304</v>
      </c>
      <c r="Q2747" s="5">
        <f t="shared" si="254"/>
        <v>0.21887499999999999</v>
      </c>
      <c r="R2747" s="6">
        <f t="shared" si="255"/>
        <v>35.734693877551024</v>
      </c>
      <c r="S2747" t="str">
        <f t="shared" si="256"/>
        <v>publishing</v>
      </c>
      <c r="T2747" t="str">
        <f t="shared" si="257"/>
        <v>children's books</v>
      </c>
    </row>
    <row r="2748" spans="1:20" ht="60" x14ac:dyDescent="0.25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s="12">
        <f t="shared" si="252"/>
        <v>41850.781377314815</v>
      </c>
      <c r="L2748" s="12">
        <f t="shared" si="253"/>
        <v>41880.781377314815</v>
      </c>
      <c r="M2748" t="b">
        <v>0</v>
      </c>
      <c r="N2748">
        <v>19</v>
      </c>
      <c r="O2748" t="b">
        <v>0</v>
      </c>
      <c r="P2748" t="s">
        <v>8304</v>
      </c>
      <c r="Q2748" s="5">
        <f t="shared" si="254"/>
        <v>0.26700000000000002</v>
      </c>
      <c r="R2748" s="6">
        <f t="shared" si="255"/>
        <v>42.157894736842103</v>
      </c>
      <c r="S2748" t="str">
        <f t="shared" si="256"/>
        <v>publishing</v>
      </c>
      <c r="T2748" t="str">
        <f t="shared" si="257"/>
        <v>children's books</v>
      </c>
    </row>
    <row r="2749" spans="1:20" ht="45" x14ac:dyDescent="0.25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s="12">
        <f t="shared" si="252"/>
        <v>41044.64811342593</v>
      </c>
      <c r="L2749" s="12">
        <f t="shared" si="253"/>
        <v>41076.131944444445</v>
      </c>
      <c r="M2749" t="b">
        <v>0</v>
      </c>
      <c r="N2749">
        <v>4</v>
      </c>
      <c r="O2749" t="b">
        <v>0</v>
      </c>
      <c r="P2749" t="s">
        <v>8304</v>
      </c>
      <c r="Q2749" s="5">
        <f t="shared" si="254"/>
        <v>0.28000000000000003</v>
      </c>
      <c r="R2749" s="6">
        <f t="shared" si="255"/>
        <v>35</v>
      </c>
      <c r="S2749" t="str">
        <f t="shared" si="256"/>
        <v>publishing</v>
      </c>
      <c r="T2749" t="str">
        <f t="shared" si="257"/>
        <v>children's books</v>
      </c>
    </row>
    <row r="2750" spans="1:20" ht="45" x14ac:dyDescent="0.25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s="12">
        <f t="shared" si="252"/>
        <v>42585.7106712963</v>
      </c>
      <c r="L2750" s="12">
        <f t="shared" si="253"/>
        <v>42615.7106712963</v>
      </c>
      <c r="M2750" t="b">
        <v>0</v>
      </c>
      <c r="N2750">
        <v>4</v>
      </c>
      <c r="O2750" t="b">
        <v>0</v>
      </c>
      <c r="P2750" t="s">
        <v>8304</v>
      </c>
      <c r="Q2750" s="5">
        <f t="shared" si="254"/>
        <v>1.06E-2</v>
      </c>
      <c r="R2750" s="6">
        <f t="shared" si="255"/>
        <v>13.25</v>
      </c>
      <c r="S2750" t="str">
        <f t="shared" si="256"/>
        <v>publishing</v>
      </c>
      <c r="T2750" t="str">
        <f t="shared" si="257"/>
        <v>children's books</v>
      </c>
    </row>
    <row r="2751" spans="1:20" ht="30" x14ac:dyDescent="0.25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s="12">
        <f t="shared" si="252"/>
        <v>42068.799039351856</v>
      </c>
      <c r="L2751" s="12">
        <f t="shared" si="253"/>
        <v>42098.757372685184</v>
      </c>
      <c r="M2751" t="b">
        <v>0</v>
      </c>
      <c r="N2751">
        <v>2</v>
      </c>
      <c r="O2751" t="b">
        <v>0</v>
      </c>
      <c r="P2751" t="s">
        <v>8304</v>
      </c>
      <c r="Q2751" s="5">
        <f t="shared" si="254"/>
        <v>1.0999999999999999E-2</v>
      </c>
      <c r="R2751" s="6">
        <f t="shared" si="255"/>
        <v>55</v>
      </c>
      <c r="S2751" t="str">
        <f t="shared" si="256"/>
        <v>publishing</v>
      </c>
      <c r="T2751" t="str">
        <f t="shared" si="257"/>
        <v>children's books</v>
      </c>
    </row>
    <row r="2752" spans="1:20" ht="45" x14ac:dyDescent="0.25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s="12">
        <f t="shared" si="252"/>
        <v>41078.899826388886</v>
      </c>
      <c r="L2752" s="12">
        <f t="shared" si="253"/>
        <v>41090.833333333336</v>
      </c>
      <c r="M2752" t="b">
        <v>0</v>
      </c>
      <c r="N2752">
        <v>0</v>
      </c>
      <c r="O2752" t="b">
        <v>0</v>
      </c>
      <c r="P2752" t="s">
        <v>8304</v>
      </c>
      <c r="Q2752" s="5">
        <f t="shared" si="254"/>
        <v>0</v>
      </c>
      <c r="R2752" s="6" t="e">
        <f t="shared" si="255"/>
        <v>#DIV/0!</v>
      </c>
      <c r="S2752" t="str">
        <f t="shared" si="256"/>
        <v>publishing</v>
      </c>
      <c r="T2752" t="str">
        <f t="shared" si="257"/>
        <v>children's books</v>
      </c>
    </row>
    <row r="2753" spans="1:20" ht="60" x14ac:dyDescent="0.25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s="12">
        <f t="shared" si="252"/>
        <v>41747.887060185189</v>
      </c>
      <c r="L2753" s="12">
        <f t="shared" si="253"/>
        <v>41807.887060185189</v>
      </c>
      <c r="M2753" t="b">
        <v>0</v>
      </c>
      <c r="N2753">
        <v>0</v>
      </c>
      <c r="O2753" t="b">
        <v>0</v>
      </c>
      <c r="P2753" t="s">
        <v>8304</v>
      </c>
      <c r="Q2753" s="5">
        <f t="shared" si="254"/>
        <v>0</v>
      </c>
      <c r="R2753" s="6" t="e">
        <f t="shared" si="255"/>
        <v>#DIV/0!</v>
      </c>
      <c r="S2753" t="str">
        <f t="shared" si="256"/>
        <v>publishing</v>
      </c>
      <c r="T2753" t="str">
        <f t="shared" si="257"/>
        <v>children's books</v>
      </c>
    </row>
    <row r="2754" spans="1:20" ht="60" x14ac:dyDescent="0.25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s="12">
        <f t="shared" ref="K2754:K2817" si="258">(((J2754/60)/60)/24)+DATE(1970,1,1)</f>
        <v>40855.765092592592</v>
      </c>
      <c r="L2754" s="12">
        <f t="shared" ref="L2754:L2817" si="259">(((I2754/60)/60)/24)+DATE(1970,1,1)</f>
        <v>40895.765092592592</v>
      </c>
      <c r="M2754" t="b">
        <v>0</v>
      </c>
      <c r="N2754">
        <v>14</v>
      </c>
      <c r="O2754" t="b">
        <v>0</v>
      </c>
      <c r="P2754" t="s">
        <v>8304</v>
      </c>
      <c r="Q2754" s="5">
        <f t="shared" ref="Q2754:Q2817" si="260">E2754/D2754</f>
        <v>0.11458333333333333</v>
      </c>
      <c r="R2754" s="6">
        <f t="shared" ref="R2754:R2817" si="261">E2754/N2754</f>
        <v>39.285714285714285</v>
      </c>
      <c r="S2754" t="str">
        <f t="shared" ref="S2754:S2817" si="262">LEFT(P2754,FIND("/",P2754,1)-1)</f>
        <v>publishing</v>
      </c>
      <c r="T2754" t="str">
        <f t="shared" ref="T2754:T2817" si="263">MID(P2754,FIND("/",P2754,1)+1,LEN(P2753))</f>
        <v>children's books</v>
      </c>
    </row>
    <row r="2755" spans="1:20" ht="45" x14ac:dyDescent="0.25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s="12">
        <f t="shared" si="258"/>
        <v>41117.900729166664</v>
      </c>
      <c r="L2755" s="12">
        <f t="shared" si="259"/>
        <v>41147.900729166664</v>
      </c>
      <c r="M2755" t="b">
        <v>0</v>
      </c>
      <c r="N2755">
        <v>8</v>
      </c>
      <c r="O2755" t="b">
        <v>0</v>
      </c>
      <c r="P2755" t="s">
        <v>8304</v>
      </c>
      <c r="Q2755" s="5">
        <f t="shared" si="260"/>
        <v>0.19</v>
      </c>
      <c r="R2755" s="6">
        <f t="shared" si="261"/>
        <v>47.5</v>
      </c>
      <c r="S2755" t="str">
        <f t="shared" si="262"/>
        <v>publishing</v>
      </c>
      <c r="T2755" t="str">
        <f t="shared" si="263"/>
        <v>children's books</v>
      </c>
    </row>
    <row r="2756" spans="1:20" ht="45" x14ac:dyDescent="0.25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s="12">
        <f t="shared" si="258"/>
        <v>41863.636006944449</v>
      </c>
      <c r="L2756" s="12">
        <f t="shared" si="259"/>
        <v>41893.636006944449</v>
      </c>
      <c r="M2756" t="b">
        <v>0</v>
      </c>
      <c r="N2756">
        <v>0</v>
      </c>
      <c r="O2756" t="b">
        <v>0</v>
      </c>
      <c r="P2756" t="s">
        <v>8304</v>
      </c>
      <c r="Q2756" s="5">
        <f t="shared" si="260"/>
        <v>0</v>
      </c>
      <c r="R2756" s="6" t="e">
        <f t="shared" si="261"/>
        <v>#DIV/0!</v>
      </c>
      <c r="S2756" t="str">
        <f t="shared" si="262"/>
        <v>publishing</v>
      </c>
      <c r="T2756" t="str">
        <f t="shared" si="263"/>
        <v>children's books</v>
      </c>
    </row>
    <row r="2757" spans="1:20" ht="45" x14ac:dyDescent="0.25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s="12">
        <f t="shared" si="258"/>
        <v>42072.790821759263</v>
      </c>
      <c r="L2757" s="12">
        <f t="shared" si="259"/>
        <v>42102.790821759263</v>
      </c>
      <c r="M2757" t="b">
        <v>0</v>
      </c>
      <c r="N2757">
        <v>15</v>
      </c>
      <c r="O2757" t="b">
        <v>0</v>
      </c>
      <c r="P2757" t="s">
        <v>8304</v>
      </c>
      <c r="Q2757" s="5">
        <f t="shared" si="260"/>
        <v>0.52</v>
      </c>
      <c r="R2757" s="6">
        <f t="shared" si="261"/>
        <v>17.333333333333332</v>
      </c>
      <c r="S2757" t="str">
        <f t="shared" si="262"/>
        <v>publishing</v>
      </c>
      <c r="T2757" t="str">
        <f t="shared" si="263"/>
        <v>children's books</v>
      </c>
    </row>
    <row r="2758" spans="1:20" ht="45" x14ac:dyDescent="0.25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s="12">
        <f t="shared" si="258"/>
        <v>41620.90047453704</v>
      </c>
      <c r="L2758" s="12">
        <f t="shared" si="259"/>
        <v>41650.90047453704</v>
      </c>
      <c r="M2758" t="b">
        <v>0</v>
      </c>
      <c r="N2758">
        <v>33</v>
      </c>
      <c r="O2758" t="b">
        <v>0</v>
      </c>
      <c r="P2758" t="s">
        <v>8304</v>
      </c>
      <c r="Q2758" s="5">
        <f t="shared" si="260"/>
        <v>0.1048</v>
      </c>
      <c r="R2758" s="6">
        <f t="shared" si="261"/>
        <v>31.757575757575758</v>
      </c>
      <c r="S2758" t="str">
        <f t="shared" si="262"/>
        <v>publishing</v>
      </c>
      <c r="T2758" t="str">
        <f t="shared" si="263"/>
        <v>children's books</v>
      </c>
    </row>
    <row r="2759" spans="1:20" ht="30" x14ac:dyDescent="0.25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s="12">
        <f t="shared" si="258"/>
        <v>42573.65662037037</v>
      </c>
      <c r="L2759" s="12">
        <f t="shared" si="259"/>
        <v>42588.65662037037</v>
      </c>
      <c r="M2759" t="b">
        <v>0</v>
      </c>
      <c r="N2759">
        <v>2</v>
      </c>
      <c r="O2759" t="b">
        <v>0</v>
      </c>
      <c r="P2759" t="s">
        <v>8304</v>
      </c>
      <c r="Q2759" s="5">
        <f t="shared" si="260"/>
        <v>6.6666666666666671E-3</v>
      </c>
      <c r="R2759" s="6">
        <f t="shared" si="261"/>
        <v>5</v>
      </c>
      <c r="S2759" t="str">
        <f t="shared" si="262"/>
        <v>publishing</v>
      </c>
      <c r="T2759" t="str">
        <f t="shared" si="263"/>
        <v>children's books</v>
      </c>
    </row>
    <row r="2760" spans="1:20" ht="60" x14ac:dyDescent="0.25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s="12">
        <f t="shared" si="258"/>
        <v>42639.441932870366</v>
      </c>
      <c r="L2760" s="12">
        <f t="shared" si="259"/>
        <v>42653.441932870366</v>
      </c>
      <c r="M2760" t="b">
        <v>0</v>
      </c>
      <c r="N2760">
        <v>6</v>
      </c>
      <c r="O2760" t="b">
        <v>0</v>
      </c>
      <c r="P2760" t="s">
        <v>8304</v>
      </c>
      <c r="Q2760" s="5">
        <f t="shared" si="260"/>
        <v>0.11700000000000001</v>
      </c>
      <c r="R2760" s="6">
        <f t="shared" si="261"/>
        <v>39</v>
      </c>
      <c r="S2760" t="str">
        <f t="shared" si="262"/>
        <v>publishing</v>
      </c>
      <c r="T2760" t="str">
        <f t="shared" si="263"/>
        <v>children's books</v>
      </c>
    </row>
    <row r="2761" spans="1:20" ht="60" x14ac:dyDescent="0.25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s="12">
        <f t="shared" si="258"/>
        <v>42524.36650462963</v>
      </c>
      <c r="L2761" s="12">
        <f t="shared" si="259"/>
        <v>42567.36650462963</v>
      </c>
      <c r="M2761" t="b">
        <v>0</v>
      </c>
      <c r="N2761">
        <v>2</v>
      </c>
      <c r="O2761" t="b">
        <v>0</v>
      </c>
      <c r="P2761" t="s">
        <v>8304</v>
      </c>
      <c r="Q2761" s="5">
        <f t="shared" si="260"/>
        <v>0.105</v>
      </c>
      <c r="R2761" s="6">
        <f t="shared" si="261"/>
        <v>52.5</v>
      </c>
      <c r="S2761" t="str">
        <f t="shared" si="262"/>
        <v>publishing</v>
      </c>
      <c r="T2761" t="str">
        <f t="shared" si="263"/>
        <v>children's books</v>
      </c>
    </row>
    <row r="2762" spans="1:20" ht="60" x14ac:dyDescent="0.25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s="12">
        <f t="shared" si="258"/>
        <v>41415.461319444446</v>
      </c>
      <c r="L2762" s="12">
        <f t="shared" si="259"/>
        <v>41445.461319444446</v>
      </c>
      <c r="M2762" t="b">
        <v>0</v>
      </c>
      <c r="N2762">
        <v>0</v>
      </c>
      <c r="O2762" t="b">
        <v>0</v>
      </c>
      <c r="P2762" t="s">
        <v>8304</v>
      </c>
      <c r="Q2762" s="5">
        <f t="shared" si="260"/>
        <v>0</v>
      </c>
      <c r="R2762" s="6" t="e">
        <f t="shared" si="261"/>
        <v>#DIV/0!</v>
      </c>
      <c r="S2762" t="str">
        <f t="shared" si="262"/>
        <v>publishing</v>
      </c>
      <c r="T2762" t="str">
        <f t="shared" si="263"/>
        <v>children's books</v>
      </c>
    </row>
    <row r="2763" spans="1:20" ht="30" x14ac:dyDescent="0.25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s="12">
        <f t="shared" si="258"/>
        <v>41247.063576388886</v>
      </c>
      <c r="L2763" s="12">
        <f t="shared" si="259"/>
        <v>41277.063576388886</v>
      </c>
      <c r="M2763" t="b">
        <v>0</v>
      </c>
      <c r="N2763">
        <v>4</v>
      </c>
      <c r="O2763" t="b">
        <v>0</v>
      </c>
      <c r="P2763" t="s">
        <v>8304</v>
      </c>
      <c r="Q2763" s="5">
        <f t="shared" si="260"/>
        <v>7.1999999999999998E-3</v>
      </c>
      <c r="R2763" s="6">
        <f t="shared" si="261"/>
        <v>9</v>
      </c>
      <c r="S2763" t="str">
        <f t="shared" si="262"/>
        <v>publishing</v>
      </c>
      <c r="T2763" t="str">
        <f t="shared" si="263"/>
        <v>children's books</v>
      </c>
    </row>
    <row r="2764" spans="1:20" ht="45" x14ac:dyDescent="0.25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s="12">
        <f t="shared" si="258"/>
        <v>40927.036979166667</v>
      </c>
      <c r="L2764" s="12">
        <f t="shared" si="259"/>
        <v>40986.995312500003</v>
      </c>
      <c r="M2764" t="b">
        <v>0</v>
      </c>
      <c r="N2764">
        <v>1</v>
      </c>
      <c r="O2764" t="b">
        <v>0</v>
      </c>
      <c r="P2764" t="s">
        <v>8304</v>
      </c>
      <c r="Q2764" s="5">
        <f t="shared" si="260"/>
        <v>7.6923076923076927E-3</v>
      </c>
      <c r="R2764" s="6">
        <f t="shared" si="261"/>
        <v>25</v>
      </c>
      <c r="S2764" t="str">
        <f t="shared" si="262"/>
        <v>publishing</v>
      </c>
      <c r="T2764" t="str">
        <f t="shared" si="263"/>
        <v>children's books</v>
      </c>
    </row>
    <row r="2765" spans="1:20" ht="30" x14ac:dyDescent="0.25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s="12">
        <f t="shared" si="258"/>
        <v>41373.579675925925</v>
      </c>
      <c r="L2765" s="12">
        <f t="shared" si="259"/>
        <v>41418.579675925925</v>
      </c>
      <c r="M2765" t="b">
        <v>0</v>
      </c>
      <c r="N2765">
        <v>3</v>
      </c>
      <c r="O2765" t="b">
        <v>0</v>
      </c>
      <c r="P2765" t="s">
        <v>8304</v>
      </c>
      <c r="Q2765" s="5">
        <f t="shared" si="260"/>
        <v>2.2842639593908631E-3</v>
      </c>
      <c r="R2765" s="6">
        <f t="shared" si="261"/>
        <v>30</v>
      </c>
      <c r="S2765" t="str">
        <f t="shared" si="262"/>
        <v>publishing</v>
      </c>
      <c r="T2765" t="str">
        <f t="shared" si="263"/>
        <v>children's books</v>
      </c>
    </row>
    <row r="2766" spans="1:20" ht="60" x14ac:dyDescent="0.25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s="12">
        <f t="shared" si="258"/>
        <v>41030.292025462964</v>
      </c>
      <c r="L2766" s="12">
        <f t="shared" si="259"/>
        <v>41059.791666666664</v>
      </c>
      <c r="M2766" t="b">
        <v>0</v>
      </c>
      <c r="N2766">
        <v>4</v>
      </c>
      <c r="O2766" t="b">
        <v>0</v>
      </c>
      <c r="P2766" t="s">
        <v>8304</v>
      </c>
      <c r="Q2766" s="5">
        <f t="shared" si="260"/>
        <v>1.125E-2</v>
      </c>
      <c r="R2766" s="6">
        <f t="shared" si="261"/>
        <v>11.25</v>
      </c>
      <c r="S2766" t="str">
        <f t="shared" si="262"/>
        <v>publishing</v>
      </c>
      <c r="T2766" t="str">
        <f t="shared" si="263"/>
        <v>children's books</v>
      </c>
    </row>
    <row r="2767" spans="1:20" ht="45" x14ac:dyDescent="0.25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s="12">
        <f t="shared" si="258"/>
        <v>41194.579027777778</v>
      </c>
      <c r="L2767" s="12">
        <f t="shared" si="259"/>
        <v>41210.579027777778</v>
      </c>
      <c r="M2767" t="b">
        <v>0</v>
      </c>
      <c r="N2767">
        <v>0</v>
      </c>
      <c r="O2767" t="b">
        <v>0</v>
      </c>
      <c r="P2767" t="s">
        <v>8304</v>
      </c>
      <c r="Q2767" s="5">
        <f t="shared" si="260"/>
        <v>0</v>
      </c>
      <c r="R2767" s="6" t="e">
        <f t="shared" si="261"/>
        <v>#DIV/0!</v>
      </c>
      <c r="S2767" t="str">
        <f t="shared" si="262"/>
        <v>publishing</v>
      </c>
      <c r="T2767" t="str">
        <f t="shared" si="263"/>
        <v>children's books</v>
      </c>
    </row>
    <row r="2768" spans="1:20" ht="60" x14ac:dyDescent="0.25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s="12">
        <f t="shared" si="258"/>
        <v>40736.668032407404</v>
      </c>
      <c r="L2768" s="12">
        <f t="shared" si="259"/>
        <v>40766.668032407404</v>
      </c>
      <c r="M2768" t="b">
        <v>0</v>
      </c>
      <c r="N2768">
        <v>4</v>
      </c>
      <c r="O2768" t="b">
        <v>0</v>
      </c>
      <c r="P2768" t="s">
        <v>8304</v>
      </c>
      <c r="Q2768" s="5">
        <f t="shared" si="260"/>
        <v>0.02</v>
      </c>
      <c r="R2768" s="6">
        <f t="shared" si="261"/>
        <v>25</v>
      </c>
      <c r="S2768" t="str">
        <f t="shared" si="262"/>
        <v>publishing</v>
      </c>
      <c r="T2768" t="str">
        <f t="shared" si="263"/>
        <v>children's books</v>
      </c>
    </row>
    <row r="2769" spans="1:20" ht="45" x14ac:dyDescent="0.25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s="12">
        <f t="shared" si="258"/>
        <v>42172.958912037036</v>
      </c>
      <c r="L2769" s="12">
        <f t="shared" si="259"/>
        <v>42232.958912037036</v>
      </c>
      <c r="M2769" t="b">
        <v>0</v>
      </c>
      <c r="N2769">
        <v>3</v>
      </c>
      <c r="O2769" t="b">
        <v>0</v>
      </c>
      <c r="P2769" t="s">
        <v>8304</v>
      </c>
      <c r="Q2769" s="5">
        <f t="shared" si="260"/>
        <v>8.5000000000000006E-3</v>
      </c>
      <c r="R2769" s="6">
        <f t="shared" si="261"/>
        <v>11.333333333333334</v>
      </c>
      <c r="S2769" t="str">
        <f t="shared" si="262"/>
        <v>publishing</v>
      </c>
      <c r="T2769" t="str">
        <f t="shared" si="263"/>
        <v>children's books</v>
      </c>
    </row>
    <row r="2770" spans="1:20" ht="45" x14ac:dyDescent="0.25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s="12">
        <f t="shared" si="258"/>
        <v>40967.614849537036</v>
      </c>
      <c r="L2770" s="12">
        <f t="shared" si="259"/>
        <v>40997.573182870372</v>
      </c>
      <c r="M2770" t="b">
        <v>0</v>
      </c>
      <c r="N2770">
        <v>34</v>
      </c>
      <c r="O2770" t="b">
        <v>0</v>
      </c>
      <c r="P2770" t="s">
        <v>8304</v>
      </c>
      <c r="Q2770" s="5">
        <f t="shared" si="260"/>
        <v>0.14314285714285716</v>
      </c>
      <c r="R2770" s="6">
        <f t="shared" si="261"/>
        <v>29.470588235294116</v>
      </c>
      <c r="S2770" t="str">
        <f t="shared" si="262"/>
        <v>publishing</v>
      </c>
      <c r="T2770" t="str">
        <f t="shared" si="263"/>
        <v>children's books</v>
      </c>
    </row>
    <row r="2771" spans="1:20" ht="45" x14ac:dyDescent="0.25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s="12">
        <f t="shared" si="258"/>
        <v>41745.826273148145</v>
      </c>
      <c r="L2771" s="12">
        <f t="shared" si="259"/>
        <v>41795.826273148145</v>
      </c>
      <c r="M2771" t="b">
        <v>0</v>
      </c>
      <c r="N2771">
        <v>2</v>
      </c>
      <c r="O2771" t="b">
        <v>0</v>
      </c>
      <c r="P2771" t="s">
        <v>8304</v>
      </c>
      <c r="Q2771" s="5">
        <f t="shared" si="260"/>
        <v>2.5000000000000001E-3</v>
      </c>
      <c r="R2771" s="6">
        <f t="shared" si="261"/>
        <v>1</v>
      </c>
      <c r="S2771" t="str">
        <f t="shared" si="262"/>
        <v>publishing</v>
      </c>
      <c r="T2771" t="str">
        <f t="shared" si="263"/>
        <v>children's books</v>
      </c>
    </row>
    <row r="2772" spans="1:20" ht="60" x14ac:dyDescent="0.25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s="12">
        <f t="shared" si="258"/>
        <v>41686.705208333333</v>
      </c>
      <c r="L2772" s="12">
        <f t="shared" si="259"/>
        <v>41716.663541666669</v>
      </c>
      <c r="M2772" t="b">
        <v>0</v>
      </c>
      <c r="N2772">
        <v>33</v>
      </c>
      <c r="O2772" t="b">
        <v>0</v>
      </c>
      <c r="P2772" t="s">
        <v>8304</v>
      </c>
      <c r="Q2772" s="5">
        <f t="shared" si="260"/>
        <v>0.1041125</v>
      </c>
      <c r="R2772" s="6">
        <f t="shared" si="261"/>
        <v>63.098484848484851</v>
      </c>
      <c r="S2772" t="str">
        <f t="shared" si="262"/>
        <v>publishing</v>
      </c>
      <c r="T2772" t="str">
        <f t="shared" si="263"/>
        <v>children's books</v>
      </c>
    </row>
    <row r="2773" spans="1:20" ht="60" x14ac:dyDescent="0.25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s="12">
        <f t="shared" si="258"/>
        <v>41257.531712962962</v>
      </c>
      <c r="L2773" s="12">
        <f t="shared" si="259"/>
        <v>41306.708333333336</v>
      </c>
      <c r="M2773" t="b">
        <v>0</v>
      </c>
      <c r="N2773">
        <v>0</v>
      </c>
      <c r="O2773" t="b">
        <v>0</v>
      </c>
      <c r="P2773" t="s">
        <v>8304</v>
      </c>
      <c r="Q2773" s="5">
        <f t="shared" si="260"/>
        <v>0</v>
      </c>
      <c r="R2773" s="6" t="e">
        <f t="shared" si="261"/>
        <v>#DIV/0!</v>
      </c>
      <c r="S2773" t="str">
        <f t="shared" si="262"/>
        <v>publishing</v>
      </c>
      <c r="T2773" t="str">
        <f t="shared" si="263"/>
        <v>children's books</v>
      </c>
    </row>
    <row r="2774" spans="1:20" ht="45" x14ac:dyDescent="0.25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s="12">
        <f t="shared" si="258"/>
        <v>41537.869143518517</v>
      </c>
      <c r="L2774" s="12">
        <f t="shared" si="259"/>
        <v>41552.869143518517</v>
      </c>
      <c r="M2774" t="b">
        <v>0</v>
      </c>
      <c r="N2774">
        <v>0</v>
      </c>
      <c r="O2774" t="b">
        <v>0</v>
      </c>
      <c r="P2774" t="s">
        <v>8304</v>
      </c>
      <c r="Q2774" s="5">
        <f t="shared" si="260"/>
        <v>0</v>
      </c>
      <c r="R2774" s="6" t="e">
        <f t="shared" si="261"/>
        <v>#DIV/0!</v>
      </c>
      <c r="S2774" t="str">
        <f t="shared" si="262"/>
        <v>publishing</v>
      </c>
      <c r="T2774" t="str">
        <f t="shared" si="263"/>
        <v>children's books</v>
      </c>
    </row>
    <row r="2775" spans="1:20" ht="45" x14ac:dyDescent="0.25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s="12">
        <f t="shared" si="258"/>
        <v>42474.86482638889</v>
      </c>
      <c r="L2775" s="12">
        <f t="shared" si="259"/>
        <v>42484.86482638889</v>
      </c>
      <c r="M2775" t="b">
        <v>0</v>
      </c>
      <c r="N2775">
        <v>1</v>
      </c>
      <c r="O2775" t="b">
        <v>0</v>
      </c>
      <c r="P2775" t="s">
        <v>8304</v>
      </c>
      <c r="Q2775" s="5">
        <f t="shared" si="260"/>
        <v>1.8867924528301887E-3</v>
      </c>
      <c r="R2775" s="6">
        <f t="shared" si="261"/>
        <v>1</v>
      </c>
      <c r="S2775" t="str">
        <f t="shared" si="262"/>
        <v>publishing</v>
      </c>
      <c r="T2775" t="str">
        <f t="shared" si="263"/>
        <v>children's books</v>
      </c>
    </row>
    <row r="2776" spans="1:20" ht="60" x14ac:dyDescent="0.25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s="12">
        <f t="shared" si="258"/>
        <v>41311.126481481479</v>
      </c>
      <c r="L2776" s="12">
        <f t="shared" si="259"/>
        <v>41341.126481481479</v>
      </c>
      <c r="M2776" t="b">
        <v>0</v>
      </c>
      <c r="N2776">
        <v>13</v>
      </c>
      <c r="O2776" t="b">
        <v>0</v>
      </c>
      <c r="P2776" t="s">
        <v>8304</v>
      </c>
      <c r="Q2776" s="5">
        <f t="shared" si="260"/>
        <v>0.14249999999999999</v>
      </c>
      <c r="R2776" s="6">
        <f t="shared" si="261"/>
        <v>43.846153846153847</v>
      </c>
      <c r="S2776" t="str">
        <f t="shared" si="262"/>
        <v>publishing</v>
      </c>
      <c r="T2776" t="str">
        <f t="shared" si="263"/>
        <v>children's books</v>
      </c>
    </row>
    <row r="2777" spans="1:20" ht="45" x14ac:dyDescent="0.25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s="12">
        <f t="shared" si="258"/>
        <v>40863.013356481482</v>
      </c>
      <c r="L2777" s="12">
        <f t="shared" si="259"/>
        <v>40893.013356481482</v>
      </c>
      <c r="M2777" t="b">
        <v>0</v>
      </c>
      <c r="N2777">
        <v>2</v>
      </c>
      <c r="O2777" t="b">
        <v>0</v>
      </c>
      <c r="P2777" t="s">
        <v>8304</v>
      </c>
      <c r="Q2777" s="5">
        <f t="shared" si="260"/>
        <v>0.03</v>
      </c>
      <c r="R2777" s="6">
        <f t="shared" si="261"/>
        <v>75</v>
      </c>
      <c r="S2777" t="str">
        <f t="shared" si="262"/>
        <v>publishing</v>
      </c>
      <c r="T2777" t="str">
        <f t="shared" si="263"/>
        <v>children's books</v>
      </c>
    </row>
    <row r="2778" spans="1:20" ht="60" x14ac:dyDescent="0.25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s="12">
        <f t="shared" si="258"/>
        <v>42136.297175925924</v>
      </c>
      <c r="L2778" s="12">
        <f t="shared" si="259"/>
        <v>42167.297175925924</v>
      </c>
      <c r="M2778" t="b">
        <v>0</v>
      </c>
      <c r="N2778">
        <v>36</v>
      </c>
      <c r="O2778" t="b">
        <v>0</v>
      </c>
      <c r="P2778" t="s">
        <v>8304</v>
      </c>
      <c r="Q2778" s="5">
        <f t="shared" si="260"/>
        <v>7.8809523809523815E-2</v>
      </c>
      <c r="R2778" s="6">
        <f t="shared" si="261"/>
        <v>45.972222222222221</v>
      </c>
      <c r="S2778" t="str">
        <f t="shared" si="262"/>
        <v>publishing</v>
      </c>
      <c r="T2778" t="str">
        <f t="shared" si="263"/>
        <v>children's books</v>
      </c>
    </row>
    <row r="2779" spans="1:20" ht="60" x14ac:dyDescent="0.25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s="12">
        <f t="shared" si="258"/>
        <v>42172.669027777782</v>
      </c>
      <c r="L2779" s="12">
        <f t="shared" si="259"/>
        <v>42202.669027777782</v>
      </c>
      <c r="M2779" t="b">
        <v>0</v>
      </c>
      <c r="N2779">
        <v>1</v>
      </c>
      <c r="O2779" t="b">
        <v>0</v>
      </c>
      <c r="P2779" t="s">
        <v>8304</v>
      </c>
      <c r="Q2779" s="5">
        <f t="shared" si="260"/>
        <v>3.3333333333333335E-3</v>
      </c>
      <c r="R2779" s="6">
        <f t="shared" si="261"/>
        <v>10</v>
      </c>
      <c r="S2779" t="str">
        <f t="shared" si="262"/>
        <v>publishing</v>
      </c>
      <c r="T2779" t="str">
        <f t="shared" si="263"/>
        <v>children's books</v>
      </c>
    </row>
    <row r="2780" spans="1:20" ht="60" x14ac:dyDescent="0.25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s="12">
        <f t="shared" si="258"/>
        <v>41846.978078703702</v>
      </c>
      <c r="L2780" s="12">
        <f t="shared" si="259"/>
        <v>41876.978078703702</v>
      </c>
      <c r="M2780" t="b">
        <v>0</v>
      </c>
      <c r="N2780">
        <v>15</v>
      </c>
      <c r="O2780" t="b">
        <v>0</v>
      </c>
      <c r="P2780" t="s">
        <v>8304</v>
      </c>
      <c r="Q2780" s="5">
        <f t="shared" si="260"/>
        <v>0.25545454545454543</v>
      </c>
      <c r="R2780" s="6">
        <f t="shared" si="261"/>
        <v>93.666666666666671</v>
      </c>
      <c r="S2780" t="str">
        <f t="shared" si="262"/>
        <v>publishing</v>
      </c>
      <c r="T2780" t="str">
        <f t="shared" si="263"/>
        <v>children's books</v>
      </c>
    </row>
    <row r="2781" spans="1:20" ht="45" x14ac:dyDescent="0.25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s="12">
        <f t="shared" si="258"/>
        <v>42300.585891203707</v>
      </c>
      <c r="L2781" s="12">
        <f t="shared" si="259"/>
        <v>42330.627557870372</v>
      </c>
      <c r="M2781" t="b">
        <v>0</v>
      </c>
      <c r="N2781">
        <v>1</v>
      </c>
      <c r="O2781" t="b">
        <v>0</v>
      </c>
      <c r="P2781" t="s">
        <v>8304</v>
      </c>
      <c r="Q2781" s="5">
        <f t="shared" si="260"/>
        <v>2.12E-2</v>
      </c>
      <c r="R2781" s="6">
        <f t="shared" si="261"/>
        <v>53</v>
      </c>
      <c r="S2781" t="str">
        <f t="shared" si="262"/>
        <v>publishing</v>
      </c>
      <c r="T2781" t="str">
        <f t="shared" si="263"/>
        <v>children's books</v>
      </c>
    </row>
    <row r="2782" spans="1:20" ht="45" x14ac:dyDescent="0.25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s="12">
        <f t="shared" si="258"/>
        <v>42774.447777777779</v>
      </c>
      <c r="L2782" s="12">
        <f t="shared" si="259"/>
        <v>42804.447777777779</v>
      </c>
      <c r="M2782" t="b">
        <v>0</v>
      </c>
      <c r="N2782">
        <v>0</v>
      </c>
      <c r="O2782" t="b">
        <v>0</v>
      </c>
      <c r="P2782" t="s">
        <v>8304</v>
      </c>
      <c r="Q2782" s="5">
        <f t="shared" si="260"/>
        <v>0</v>
      </c>
      <c r="R2782" s="6" t="e">
        <f t="shared" si="261"/>
        <v>#DIV/0!</v>
      </c>
      <c r="S2782" t="str">
        <f t="shared" si="262"/>
        <v>publishing</v>
      </c>
      <c r="T2782" t="str">
        <f t="shared" si="263"/>
        <v>children's books</v>
      </c>
    </row>
    <row r="2783" spans="1:20" ht="45" x14ac:dyDescent="0.25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s="12">
        <f t="shared" si="258"/>
        <v>42018.94159722222</v>
      </c>
      <c r="L2783" s="12">
        <f t="shared" si="259"/>
        <v>42047.291666666672</v>
      </c>
      <c r="M2783" t="b">
        <v>0</v>
      </c>
      <c r="N2783">
        <v>28</v>
      </c>
      <c r="O2783" t="b">
        <v>1</v>
      </c>
      <c r="P2783" t="s">
        <v>8271</v>
      </c>
      <c r="Q2783" s="5">
        <f t="shared" si="260"/>
        <v>1.0528</v>
      </c>
      <c r="R2783" s="6">
        <f t="shared" si="261"/>
        <v>47</v>
      </c>
      <c r="S2783" t="str">
        <f t="shared" si="262"/>
        <v>theater</v>
      </c>
      <c r="T2783" t="str">
        <f t="shared" si="263"/>
        <v>plays</v>
      </c>
    </row>
    <row r="2784" spans="1:20" ht="45" x14ac:dyDescent="0.25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s="12">
        <f t="shared" si="258"/>
        <v>42026.924976851849</v>
      </c>
      <c r="L2784" s="12">
        <f t="shared" si="259"/>
        <v>42052.207638888889</v>
      </c>
      <c r="M2784" t="b">
        <v>0</v>
      </c>
      <c r="N2784">
        <v>18</v>
      </c>
      <c r="O2784" t="b">
        <v>1</v>
      </c>
      <c r="P2784" t="s">
        <v>8271</v>
      </c>
      <c r="Q2784" s="5">
        <f t="shared" si="260"/>
        <v>1.2</v>
      </c>
      <c r="R2784" s="6">
        <f t="shared" si="261"/>
        <v>66.666666666666671</v>
      </c>
      <c r="S2784" t="str">
        <f t="shared" si="262"/>
        <v>theater</v>
      </c>
      <c r="T2784" t="str">
        <f t="shared" si="263"/>
        <v>plays</v>
      </c>
    </row>
    <row r="2785" spans="1:20" ht="60" x14ac:dyDescent="0.25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s="12">
        <f t="shared" si="258"/>
        <v>42103.535254629634</v>
      </c>
      <c r="L2785" s="12">
        <f t="shared" si="259"/>
        <v>42117.535254629634</v>
      </c>
      <c r="M2785" t="b">
        <v>0</v>
      </c>
      <c r="N2785">
        <v>61</v>
      </c>
      <c r="O2785" t="b">
        <v>1</v>
      </c>
      <c r="P2785" t="s">
        <v>8271</v>
      </c>
      <c r="Q2785" s="5">
        <f t="shared" si="260"/>
        <v>1.145</v>
      </c>
      <c r="R2785" s="6">
        <f t="shared" si="261"/>
        <v>18.770491803278688</v>
      </c>
      <c r="S2785" t="str">
        <f t="shared" si="262"/>
        <v>theater</v>
      </c>
      <c r="T2785" t="str">
        <f t="shared" si="263"/>
        <v>plays</v>
      </c>
    </row>
    <row r="2786" spans="1:20" ht="45" x14ac:dyDescent="0.25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s="12">
        <f t="shared" si="258"/>
        <v>41920.787534722222</v>
      </c>
      <c r="L2786" s="12">
        <f t="shared" si="259"/>
        <v>41941.787534722222</v>
      </c>
      <c r="M2786" t="b">
        <v>0</v>
      </c>
      <c r="N2786">
        <v>108</v>
      </c>
      <c r="O2786" t="b">
        <v>1</v>
      </c>
      <c r="P2786" t="s">
        <v>8271</v>
      </c>
      <c r="Q2786" s="5">
        <f t="shared" si="260"/>
        <v>1.19</v>
      </c>
      <c r="R2786" s="6">
        <f t="shared" si="261"/>
        <v>66.111111111111114</v>
      </c>
      <c r="S2786" t="str">
        <f t="shared" si="262"/>
        <v>theater</v>
      </c>
      <c r="T2786" t="str">
        <f t="shared" si="263"/>
        <v>plays</v>
      </c>
    </row>
    <row r="2787" spans="1:20" ht="45" x14ac:dyDescent="0.25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s="12">
        <f t="shared" si="258"/>
        <v>42558.189432870371</v>
      </c>
      <c r="L2787" s="12">
        <f t="shared" si="259"/>
        <v>42587.875</v>
      </c>
      <c r="M2787" t="b">
        <v>0</v>
      </c>
      <c r="N2787">
        <v>142</v>
      </c>
      <c r="O2787" t="b">
        <v>1</v>
      </c>
      <c r="P2787" t="s">
        <v>8271</v>
      </c>
      <c r="Q2787" s="5">
        <f t="shared" si="260"/>
        <v>1.0468</v>
      </c>
      <c r="R2787" s="6">
        <f t="shared" si="261"/>
        <v>36.859154929577464</v>
      </c>
      <c r="S2787" t="str">
        <f t="shared" si="262"/>
        <v>theater</v>
      </c>
      <c r="T2787" t="str">
        <f t="shared" si="263"/>
        <v>plays</v>
      </c>
    </row>
    <row r="2788" spans="1:20" ht="30" x14ac:dyDescent="0.25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s="12">
        <f t="shared" si="258"/>
        <v>41815.569212962961</v>
      </c>
      <c r="L2788" s="12">
        <f t="shared" si="259"/>
        <v>41829.569212962961</v>
      </c>
      <c r="M2788" t="b">
        <v>0</v>
      </c>
      <c r="N2788">
        <v>74</v>
      </c>
      <c r="O2788" t="b">
        <v>1</v>
      </c>
      <c r="P2788" t="s">
        <v>8271</v>
      </c>
      <c r="Q2788" s="5">
        <f t="shared" si="260"/>
        <v>1.1783999999999999</v>
      </c>
      <c r="R2788" s="6">
        <f t="shared" si="261"/>
        <v>39.810810810810814</v>
      </c>
      <c r="S2788" t="str">
        <f t="shared" si="262"/>
        <v>theater</v>
      </c>
      <c r="T2788" t="str">
        <f t="shared" si="263"/>
        <v>plays</v>
      </c>
    </row>
    <row r="2789" spans="1:20" ht="60" x14ac:dyDescent="0.25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s="12">
        <f t="shared" si="258"/>
        <v>41808.198518518519</v>
      </c>
      <c r="L2789" s="12">
        <f t="shared" si="259"/>
        <v>41838.198518518519</v>
      </c>
      <c r="M2789" t="b">
        <v>0</v>
      </c>
      <c r="N2789">
        <v>38</v>
      </c>
      <c r="O2789" t="b">
        <v>1</v>
      </c>
      <c r="P2789" t="s">
        <v>8271</v>
      </c>
      <c r="Q2789" s="5">
        <f t="shared" si="260"/>
        <v>1.1970000000000001</v>
      </c>
      <c r="R2789" s="6">
        <f t="shared" si="261"/>
        <v>31.5</v>
      </c>
      <c r="S2789" t="str">
        <f t="shared" si="262"/>
        <v>theater</v>
      </c>
      <c r="T2789" t="str">
        <f t="shared" si="263"/>
        <v>plays</v>
      </c>
    </row>
    <row r="2790" spans="1:20" ht="45" x14ac:dyDescent="0.25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s="12">
        <f t="shared" si="258"/>
        <v>42550.701886574068</v>
      </c>
      <c r="L2790" s="12">
        <f t="shared" si="259"/>
        <v>42580.701886574068</v>
      </c>
      <c r="M2790" t="b">
        <v>0</v>
      </c>
      <c r="N2790">
        <v>20</v>
      </c>
      <c r="O2790" t="b">
        <v>1</v>
      </c>
      <c r="P2790" t="s">
        <v>8271</v>
      </c>
      <c r="Q2790" s="5">
        <f t="shared" si="260"/>
        <v>1.0249999999999999</v>
      </c>
      <c r="R2790" s="6">
        <f t="shared" si="261"/>
        <v>102.5</v>
      </c>
      <c r="S2790" t="str">
        <f t="shared" si="262"/>
        <v>theater</v>
      </c>
      <c r="T2790" t="str">
        <f t="shared" si="263"/>
        <v>plays</v>
      </c>
    </row>
    <row r="2791" spans="1:20" ht="30" x14ac:dyDescent="0.25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s="12">
        <f t="shared" si="258"/>
        <v>42056.013124999998</v>
      </c>
      <c r="L2791" s="12">
        <f t="shared" si="259"/>
        <v>42075.166666666672</v>
      </c>
      <c r="M2791" t="b">
        <v>0</v>
      </c>
      <c r="N2791">
        <v>24</v>
      </c>
      <c r="O2791" t="b">
        <v>1</v>
      </c>
      <c r="P2791" t="s">
        <v>8271</v>
      </c>
      <c r="Q2791" s="5">
        <f t="shared" si="260"/>
        <v>1.0116666666666667</v>
      </c>
      <c r="R2791" s="6">
        <f t="shared" si="261"/>
        <v>126.45833333333333</v>
      </c>
      <c r="S2791" t="str">
        <f t="shared" si="262"/>
        <v>theater</v>
      </c>
      <c r="T2791" t="str">
        <f t="shared" si="263"/>
        <v>plays</v>
      </c>
    </row>
    <row r="2792" spans="1:20" ht="60" x14ac:dyDescent="0.25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s="12">
        <f t="shared" si="258"/>
        <v>42016.938692129625</v>
      </c>
      <c r="L2792" s="12">
        <f t="shared" si="259"/>
        <v>42046.938692129625</v>
      </c>
      <c r="M2792" t="b">
        <v>0</v>
      </c>
      <c r="N2792">
        <v>66</v>
      </c>
      <c r="O2792" t="b">
        <v>1</v>
      </c>
      <c r="P2792" t="s">
        <v>8271</v>
      </c>
      <c r="Q2792" s="5">
        <f t="shared" si="260"/>
        <v>1.0533333333333332</v>
      </c>
      <c r="R2792" s="6">
        <f t="shared" si="261"/>
        <v>47.878787878787875</v>
      </c>
      <c r="S2792" t="str">
        <f t="shared" si="262"/>
        <v>theater</v>
      </c>
      <c r="T2792" t="str">
        <f t="shared" si="263"/>
        <v>plays</v>
      </c>
    </row>
    <row r="2793" spans="1:20" ht="60" x14ac:dyDescent="0.25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s="12">
        <f t="shared" si="258"/>
        <v>42591.899988425925</v>
      </c>
      <c r="L2793" s="12">
        <f t="shared" si="259"/>
        <v>42622.166666666672</v>
      </c>
      <c r="M2793" t="b">
        <v>0</v>
      </c>
      <c r="N2793">
        <v>28</v>
      </c>
      <c r="O2793" t="b">
        <v>1</v>
      </c>
      <c r="P2793" t="s">
        <v>8271</v>
      </c>
      <c r="Q2793" s="5">
        <f t="shared" si="260"/>
        <v>1.0249999999999999</v>
      </c>
      <c r="R2793" s="6">
        <f t="shared" si="261"/>
        <v>73.214285714285708</v>
      </c>
      <c r="S2793" t="str">
        <f t="shared" si="262"/>
        <v>theater</v>
      </c>
      <c r="T2793" t="str">
        <f t="shared" si="263"/>
        <v>plays</v>
      </c>
    </row>
    <row r="2794" spans="1:20" ht="45" x14ac:dyDescent="0.25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s="12">
        <f t="shared" si="258"/>
        <v>42183.231006944443</v>
      </c>
      <c r="L2794" s="12">
        <f t="shared" si="259"/>
        <v>42228.231006944443</v>
      </c>
      <c r="M2794" t="b">
        <v>0</v>
      </c>
      <c r="N2794">
        <v>24</v>
      </c>
      <c r="O2794" t="b">
        <v>1</v>
      </c>
      <c r="P2794" t="s">
        <v>8271</v>
      </c>
      <c r="Q2794" s="5">
        <f t="shared" si="260"/>
        <v>1.0760000000000001</v>
      </c>
      <c r="R2794" s="6">
        <f t="shared" si="261"/>
        <v>89.666666666666671</v>
      </c>
      <c r="S2794" t="str">
        <f t="shared" si="262"/>
        <v>theater</v>
      </c>
      <c r="T2794" t="str">
        <f t="shared" si="263"/>
        <v>plays</v>
      </c>
    </row>
    <row r="2795" spans="1:20" ht="60" x14ac:dyDescent="0.25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s="12">
        <f t="shared" si="258"/>
        <v>42176.419039351851</v>
      </c>
      <c r="L2795" s="12">
        <f t="shared" si="259"/>
        <v>42206.419039351851</v>
      </c>
      <c r="M2795" t="b">
        <v>0</v>
      </c>
      <c r="N2795">
        <v>73</v>
      </c>
      <c r="O2795" t="b">
        <v>1</v>
      </c>
      <c r="P2795" t="s">
        <v>8271</v>
      </c>
      <c r="Q2795" s="5">
        <f t="shared" si="260"/>
        <v>1.105675</v>
      </c>
      <c r="R2795" s="6">
        <f t="shared" si="261"/>
        <v>151.4623287671233</v>
      </c>
      <c r="S2795" t="str">
        <f t="shared" si="262"/>
        <v>theater</v>
      </c>
      <c r="T2795" t="str">
        <f t="shared" si="263"/>
        <v>plays</v>
      </c>
    </row>
    <row r="2796" spans="1:20" ht="60" x14ac:dyDescent="0.25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s="12">
        <f t="shared" si="258"/>
        <v>42416.691655092596</v>
      </c>
      <c r="L2796" s="12">
        <f t="shared" si="259"/>
        <v>42432.791666666672</v>
      </c>
      <c r="M2796" t="b">
        <v>0</v>
      </c>
      <c r="N2796">
        <v>3</v>
      </c>
      <c r="O2796" t="b">
        <v>1</v>
      </c>
      <c r="P2796" t="s">
        <v>8271</v>
      </c>
      <c r="Q2796" s="5">
        <f t="shared" si="260"/>
        <v>1.5</v>
      </c>
      <c r="R2796" s="6">
        <f t="shared" si="261"/>
        <v>25</v>
      </c>
      <c r="S2796" t="str">
        <f t="shared" si="262"/>
        <v>theater</v>
      </c>
      <c r="T2796" t="str">
        <f t="shared" si="263"/>
        <v>plays</v>
      </c>
    </row>
    <row r="2797" spans="1:20" ht="45" x14ac:dyDescent="0.25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s="12">
        <f t="shared" si="258"/>
        <v>41780.525937500002</v>
      </c>
      <c r="L2797" s="12">
        <f t="shared" si="259"/>
        <v>41796.958333333336</v>
      </c>
      <c r="M2797" t="b">
        <v>0</v>
      </c>
      <c r="N2797">
        <v>20</v>
      </c>
      <c r="O2797" t="b">
        <v>1</v>
      </c>
      <c r="P2797" t="s">
        <v>8271</v>
      </c>
      <c r="Q2797" s="5">
        <f t="shared" si="260"/>
        <v>1.0428571428571429</v>
      </c>
      <c r="R2797" s="6">
        <f t="shared" si="261"/>
        <v>36.5</v>
      </c>
      <c r="S2797" t="str">
        <f t="shared" si="262"/>
        <v>theater</v>
      </c>
      <c r="T2797" t="str">
        <f t="shared" si="263"/>
        <v>plays</v>
      </c>
    </row>
    <row r="2798" spans="1:20" ht="45" x14ac:dyDescent="0.25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s="12">
        <f t="shared" si="258"/>
        <v>41795.528101851851</v>
      </c>
      <c r="L2798" s="12">
        <f t="shared" si="259"/>
        <v>41825.528101851851</v>
      </c>
      <c r="M2798" t="b">
        <v>0</v>
      </c>
      <c r="N2798">
        <v>21</v>
      </c>
      <c r="O2798" t="b">
        <v>1</v>
      </c>
      <c r="P2798" t="s">
        <v>8271</v>
      </c>
      <c r="Q2798" s="5">
        <f t="shared" si="260"/>
        <v>1.155</v>
      </c>
      <c r="R2798" s="6">
        <f t="shared" si="261"/>
        <v>44</v>
      </c>
      <c r="S2798" t="str">
        <f t="shared" si="262"/>
        <v>theater</v>
      </c>
      <c r="T2798" t="str">
        <f t="shared" si="263"/>
        <v>plays</v>
      </c>
    </row>
    <row r="2799" spans="1:20" ht="45" x14ac:dyDescent="0.25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s="12">
        <f t="shared" si="258"/>
        <v>41798.94027777778</v>
      </c>
      <c r="L2799" s="12">
        <f t="shared" si="259"/>
        <v>41828.94027777778</v>
      </c>
      <c r="M2799" t="b">
        <v>0</v>
      </c>
      <c r="N2799">
        <v>94</v>
      </c>
      <c r="O2799" t="b">
        <v>1</v>
      </c>
      <c r="P2799" t="s">
        <v>8271</v>
      </c>
      <c r="Q2799" s="5">
        <f t="shared" si="260"/>
        <v>1.02645125</v>
      </c>
      <c r="R2799" s="6">
        <f t="shared" si="261"/>
        <v>87.357553191489373</v>
      </c>
      <c r="S2799" t="str">
        <f t="shared" si="262"/>
        <v>theater</v>
      </c>
      <c r="T2799" t="str">
        <f t="shared" si="263"/>
        <v>plays</v>
      </c>
    </row>
    <row r="2800" spans="1:20" ht="60" x14ac:dyDescent="0.25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s="12">
        <f t="shared" si="258"/>
        <v>42201.675011574072</v>
      </c>
      <c r="L2800" s="12">
        <f t="shared" si="259"/>
        <v>42216.666666666672</v>
      </c>
      <c r="M2800" t="b">
        <v>0</v>
      </c>
      <c r="N2800">
        <v>139</v>
      </c>
      <c r="O2800" t="b">
        <v>1</v>
      </c>
      <c r="P2800" t="s">
        <v>8271</v>
      </c>
      <c r="Q2800" s="5">
        <f t="shared" si="260"/>
        <v>1.014</v>
      </c>
      <c r="R2800" s="6">
        <f t="shared" si="261"/>
        <v>36.474820143884891</v>
      </c>
      <c r="S2800" t="str">
        <f t="shared" si="262"/>
        <v>theater</v>
      </c>
      <c r="T2800" t="str">
        <f t="shared" si="263"/>
        <v>plays</v>
      </c>
    </row>
    <row r="2801" spans="1:20" ht="60" x14ac:dyDescent="0.25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s="12">
        <f t="shared" si="258"/>
        <v>42507.264699074076</v>
      </c>
      <c r="L2801" s="12">
        <f t="shared" si="259"/>
        <v>42538.666666666672</v>
      </c>
      <c r="M2801" t="b">
        <v>0</v>
      </c>
      <c r="N2801">
        <v>130</v>
      </c>
      <c r="O2801" t="b">
        <v>1</v>
      </c>
      <c r="P2801" t="s">
        <v>8271</v>
      </c>
      <c r="Q2801" s="5">
        <f t="shared" si="260"/>
        <v>1.1663479999999999</v>
      </c>
      <c r="R2801" s="6">
        <f t="shared" si="261"/>
        <v>44.859538461538463</v>
      </c>
      <c r="S2801" t="str">
        <f t="shared" si="262"/>
        <v>theater</v>
      </c>
      <c r="T2801" t="str">
        <f t="shared" si="263"/>
        <v>plays</v>
      </c>
    </row>
    <row r="2802" spans="1:20" ht="45" x14ac:dyDescent="0.25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s="12">
        <f t="shared" si="258"/>
        <v>41948.552847222221</v>
      </c>
      <c r="L2802" s="12">
        <f t="shared" si="259"/>
        <v>42008.552847222221</v>
      </c>
      <c r="M2802" t="b">
        <v>0</v>
      </c>
      <c r="N2802">
        <v>31</v>
      </c>
      <c r="O2802" t="b">
        <v>1</v>
      </c>
      <c r="P2802" t="s">
        <v>8271</v>
      </c>
      <c r="Q2802" s="5">
        <f t="shared" si="260"/>
        <v>1.33</v>
      </c>
      <c r="R2802" s="6">
        <f t="shared" si="261"/>
        <v>42.903225806451616</v>
      </c>
      <c r="S2802" t="str">
        <f t="shared" si="262"/>
        <v>theater</v>
      </c>
      <c r="T2802" t="str">
        <f t="shared" si="263"/>
        <v>plays</v>
      </c>
    </row>
    <row r="2803" spans="1:20" ht="45" x14ac:dyDescent="0.25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s="12">
        <f t="shared" si="258"/>
        <v>41900.243159722224</v>
      </c>
      <c r="L2803" s="12">
        <f t="shared" si="259"/>
        <v>41922.458333333336</v>
      </c>
      <c r="M2803" t="b">
        <v>0</v>
      </c>
      <c r="N2803">
        <v>13</v>
      </c>
      <c r="O2803" t="b">
        <v>1</v>
      </c>
      <c r="P2803" t="s">
        <v>8271</v>
      </c>
      <c r="Q2803" s="5">
        <f t="shared" si="260"/>
        <v>1.3320000000000001</v>
      </c>
      <c r="R2803" s="6">
        <f t="shared" si="261"/>
        <v>51.230769230769234</v>
      </c>
      <c r="S2803" t="str">
        <f t="shared" si="262"/>
        <v>theater</v>
      </c>
      <c r="T2803" t="str">
        <f t="shared" si="263"/>
        <v>plays</v>
      </c>
    </row>
    <row r="2804" spans="1:20" ht="60" x14ac:dyDescent="0.25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s="12">
        <f t="shared" si="258"/>
        <v>42192.64707175926</v>
      </c>
      <c r="L2804" s="12">
        <f t="shared" si="259"/>
        <v>42222.64707175926</v>
      </c>
      <c r="M2804" t="b">
        <v>0</v>
      </c>
      <c r="N2804">
        <v>90</v>
      </c>
      <c r="O2804" t="b">
        <v>1</v>
      </c>
      <c r="P2804" t="s">
        <v>8271</v>
      </c>
      <c r="Q2804" s="5">
        <f t="shared" si="260"/>
        <v>1.0183333333333333</v>
      </c>
      <c r="R2804" s="6">
        <f t="shared" si="261"/>
        <v>33.944444444444443</v>
      </c>
      <c r="S2804" t="str">
        <f t="shared" si="262"/>
        <v>theater</v>
      </c>
      <c r="T2804" t="str">
        <f t="shared" si="263"/>
        <v>plays</v>
      </c>
    </row>
    <row r="2805" spans="1:20" ht="60" x14ac:dyDescent="0.25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s="12">
        <f t="shared" si="258"/>
        <v>42158.065694444449</v>
      </c>
      <c r="L2805" s="12">
        <f t="shared" si="259"/>
        <v>42201</v>
      </c>
      <c r="M2805" t="b">
        <v>0</v>
      </c>
      <c r="N2805">
        <v>141</v>
      </c>
      <c r="O2805" t="b">
        <v>1</v>
      </c>
      <c r="P2805" t="s">
        <v>8271</v>
      </c>
      <c r="Q2805" s="5">
        <f t="shared" si="260"/>
        <v>1.2795000000000001</v>
      </c>
      <c r="R2805" s="6">
        <f t="shared" si="261"/>
        <v>90.744680851063833</v>
      </c>
      <c r="S2805" t="str">
        <f t="shared" si="262"/>
        <v>theater</v>
      </c>
      <c r="T2805" t="str">
        <f t="shared" si="263"/>
        <v>plays</v>
      </c>
    </row>
    <row r="2806" spans="1:20" ht="60" x14ac:dyDescent="0.25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s="12">
        <f t="shared" si="258"/>
        <v>41881.453587962962</v>
      </c>
      <c r="L2806" s="12">
        <f t="shared" si="259"/>
        <v>41911.453587962962</v>
      </c>
      <c r="M2806" t="b">
        <v>0</v>
      </c>
      <c r="N2806">
        <v>23</v>
      </c>
      <c r="O2806" t="b">
        <v>1</v>
      </c>
      <c r="P2806" t="s">
        <v>8271</v>
      </c>
      <c r="Q2806" s="5">
        <f t="shared" si="260"/>
        <v>1.1499999999999999</v>
      </c>
      <c r="R2806" s="6">
        <f t="shared" si="261"/>
        <v>50</v>
      </c>
      <c r="S2806" t="str">
        <f t="shared" si="262"/>
        <v>theater</v>
      </c>
      <c r="T2806" t="str">
        <f t="shared" si="263"/>
        <v>plays</v>
      </c>
    </row>
    <row r="2807" spans="1:20" ht="60" x14ac:dyDescent="0.25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s="12">
        <f t="shared" si="258"/>
        <v>42213.505474537036</v>
      </c>
      <c r="L2807" s="12">
        <f t="shared" si="259"/>
        <v>42238.505474537036</v>
      </c>
      <c r="M2807" t="b">
        <v>0</v>
      </c>
      <c r="N2807">
        <v>18</v>
      </c>
      <c r="O2807" t="b">
        <v>1</v>
      </c>
      <c r="P2807" t="s">
        <v>8271</v>
      </c>
      <c r="Q2807" s="5">
        <f t="shared" si="260"/>
        <v>1.1000000000000001</v>
      </c>
      <c r="R2807" s="6">
        <f t="shared" si="261"/>
        <v>24.444444444444443</v>
      </c>
      <c r="S2807" t="str">
        <f t="shared" si="262"/>
        <v>theater</v>
      </c>
      <c r="T2807" t="str">
        <f t="shared" si="263"/>
        <v>plays</v>
      </c>
    </row>
    <row r="2808" spans="1:20" ht="45" x14ac:dyDescent="0.25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s="12">
        <f t="shared" si="258"/>
        <v>42185.267245370371</v>
      </c>
      <c r="L2808" s="12">
        <f t="shared" si="259"/>
        <v>42221.458333333328</v>
      </c>
      <c r="M2808" t="b">
        <v>0</v>
      </c>
      <c r="N2808">
        <v>76</v>
      </c>
      <c r="O2808" t="b">
        <v>1</v>
      </c>
      <c r="P2808" t="s">
        <v>8271</v>
      </c>
      <c r="Q2808" s="5">
        <f t="shared" si="260"/>
        <v>1.121</v>
      </c>
      <c r="R2808" s="6">
        <f t="shared" si="261"/>
        <v>44.25</v>
      </c>
      <c r="S2808" t="str">
        <f t="shared" si="262"/>
        <v>theater</v>
      </c>
      <c r="T2808" t="str">
        <f t="shared" si="263"/>
        <v>plays</v>
      </c>
    </row>
    <row r="2809" spans="1:20" ht="30" x14ac:dyDescent="0.25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s="12">
        <f t="shared" si="258"/>
        <v>42154.873124999998</v>
      </c>
      <c r="L2809" s="12">
        <f t="shared" si="259"/>
        <v>42184.873124999998</v>
      </c>
      <c r="M2809" t="b">
        <v>0</v>
      </c>
      <c r="N2809">
        <v>93</v>
      </c>
      <c r="O2809" t="b">
        <v>1</v>
      </c>
      <c r="P2809" t="s">
        <v>8271</v>
      </c>
      <c r="Q2809" s="5">
        <f t="shared" si="260"/>
        <v>1.26</v>
      </c>
      <c r="R2809" s="6">
        <f t="shared" si="261"/>
        <v>67.741935483870961</v>
      </c>
      <c r="S2809" t="str">
        <f t="shared" si="262"/>
        <v>theater</v>
      </c>
      <c r="T2809" t="str">
        <f t="shared" si="263"/>
        <v>plays</v>
      </c>
    </row>
    <row r="2810" spans="1:20" ht="60" x14ac:dyDescent="0.25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s="12">
        <f t="shared" si="258"/>
        <v>42208.84646990741</v>
      </c>
      <c r="L2810" s="12">
        <f t="shared" si="259"/>
        <v>42238.84646990741</v>
      </c>
      <c r="M2810" t="b">
        <v>0</v>
      </c>
      <c r="N2810">
        <v>69</v>
      </c>
      <c r="O2810" t="b">
        <v>1</v>
      </c>
      <c r="P2810" t="s">
        <v>8271</v>
      </c>
      <c r="Q2810" s="5">
        <f t="shared" si="260"/>
        <v>1.0024444444444445</v>
      </c>
      <c r="R2810" s="6">
        <f t="shared" si="261"/>
        <v>65.376811594202906</v>
      </c>
      <c r="S2810" t="str">
        <f t="shared" si="262"/>
        <v>theater</v>
      </c>
      <c r="T2810" t="str">
        <f t="shared" si="263"/>
        <v>plays</v>
      </c>
    </row>
    <row r="2811" spans="1:20" ht="60" x14ac:dyDescent="0.25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s="12">
        <f t="shared" si="258"/>
        <v>42451.496817129635</v>
      </c>
      <c r="L2811" s="12">
        <f t="shared" si="259"/>
        <v>42459.610416666663</v>
      </c>
      <c r="M2811" t="b">
        <v>0</v>
      </c>
      <c r="N2811">
        <v>21</v>
      </c>
      <c r="O2811" t="b">
        <v>1</v>
      </c>
      <c r="P2811" t="s">
        <v>8271</v>
      </c>
      <c r="Q2811" s="5">
        <f t="shared" si="260"/>
        <v>1.024</v>
      </c>
      <c r="R2811" s="6">
        <f t="shared" si="261"/>
        <v>121.9047619047619</v>
      </c>
      <c r="S2811" t="str">
        <f t="shared" si="262"/>
        <v>theater</v>
      </c>
      <c r="T2811" t="str">
        <f t="shared" si="263"/>
        <v>plays</v>
      </c>
    </row>
    <row r="2812" spans="1:20" ht="45" x14ac:dyDescent="0.25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s="12">
        <f t="shared" si="258"/>
        <v>41759.13962962963</v>
      </c>
      <c r="L2812" s="12">
        <f t="shared" si="259"/>
        <v>41791.165972222225</v>
      </c>
      <c r="M2812" t="b">
        <v>0</v>
      </c>
      <c r="N2812">
        <v>57</v>
      </c>
      <c r="O2812" t="b">
        <v>1</v>
      </c>
      <c r="P2812" t="s">
        <v>8271</v>
      </c>
      <c r="Q2812" s="5">
        <f t="shared" si="260"/>
        <v>1.0820000000000001</v>
      </c>
      <c r="R2812" s="6">
        <f t="shared" si="261"/>
        <v>47.456140350877192</v>
      </c>
      <c r="S2812" t="str">
        <f t="shared" si="262"/>
        <v>theater</v>
      </c>
      <c r="T2812" t="str">
        <f t="shared" si="263"/>
        <v>plays</v>
      </c>
    </row>
    <row r="2813" spans="1:20" ht="45" x14ac:dyDescent="0.25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s="12">
        <f t="shared" si="258"/>
        <v>42028.496562500004</v>
      </c>
      <c r="L2813" s="12">
        <f t="shared" si="259"/>
        <v>42058.496562500004</v>
      </c>
      <c r="M2813" t="b">
        <v>0</v>
      </c>
      <c r="N2813">
        <v>108</v>
      </c>
      <c r="O2813" t="b">
        <v>1</v>
      </c>
      <c r="P2813" t="s">
        <v>8271</v>
      </c>
      <c r="Q2813" s="5">
        <f t="shared" si="260"/>
        <v>1.0026999999999999</v>
      </c>
      <c r="R2813" s="6">
        <f t="shared" si="261"/>
        <v>92.842592592592595</v>
      </c>
      <c r="S2813" t="str">
        <f t="shared" si="262"/>
        <v>theater</v>
      </c>
      <c r="T2813" t="str">
        <f t="shared" si="263"/>
        <v>plays</v>
      </c>
    </row>
    <row r="2814" spans="1:20" ht="45" x14ac:dyDescent="0.25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s="12">
        <f t="shared" si="258"/>
        <v>42054.74418981481</v>
      </c>
      <c r="L2814" s="12">
        <f t="shared" si="259"/>
        <v>42100.166666666672</v>
      </c>
      <c r="M2814" t="b">
        <v>0</v>
      </c>
      <c r="N2814">
        <v>83</v>
      </c>
      <c r="O2814" t="b">
        <v>1</v>
      </c>
      <c r="P2814" t="s">
        <v>8271</v>
      </c>
      <c r="Q2814" s="5">
        <f t="shared" si="260"/>
        <v>1.133</v>
      </c>
      <c r="R2814" s="6">
        <f t="shared" si="261"/>
        <v>68.253012048192772</v>
      </c>
      <c r="S2814" t="str">
        <f t="shared" si="262"/>
        <v>theater</v>
      </c>
      <c r="T2814" t="str">
        <f t="shared" si="263"/>
        <v>plays</v>
      </c>
    </row>
    <row r="2815" spans="1:20" ht="45" x14ac:dyDescent="0.25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s="12">
        <f t="shared" si="258"/>
        <v>42693.742604166662</v>
      </c>
      <c r="L2815" s="12">
        <f t="shared" si="259"/>
        <v>42718.742604166662</v>
      </c>
      <c r="M2815" t="b">
        <v>0</v>
      </c>
      <c r="N2815">
        <v>96</v>
      </c>
      <c r="O2815" t="b">
        <v>1</v>
      </c>
      <c r="P2815" t="s">
        <v>8271</v>
      </c>
      <c r="Q2815" s="5">
        <f t="shared" si="260"/>
        <v>1.2757571428571428</v>
      </c>
      <c r="R2815" s="6">
        <f t="shared" si="261"/>
        <v>37.209583333333335</v>
      </c>
      <c r="S2815" t="str">
        <f t="shared" si="262"/>
        <v>theater</v>
      </c>
      <c r="T2815" t="str">
        <f t="shared" si="263"/>
        <v>plays</v>
      </c>
    </row>
    <row r="2816" spans="1:20" ht="45" x14ac:dyDescent="0.25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s="12">
        <f t="shared" si="258"/>
        <v>42103.399479166663</v>
      </c>
      <c r="L2816" s="12">
        <f t="shared" si="259"/>
        <v>42133.399479166663</v>
      </c>
      <c r="M2816" t="b">
        <v>0</v>
      </c>
      <c r="N2816">
        <v>64</v>
      </c>
      <c r="O2816" t="b">
        <v>1</v>
      </c>
      <c r="P2816" t="s">
        <v>8271</v>
      </c>
      <c r="Q2816" s="5">
        <f t="shared" si="260"/>
        <v>1.0773333333333333</v>
      </c>
      <c r="R2816" s="6">
        <f t="shared" si="261"/>
        <v>25.25</v>
      </c>
      <c r="S2816" t="str">
        <f t="shared" si="262"/>
        <v>theater</v>
      </c>
      <c r="T2816" t="str">
        <f t="shared" si="263"/>
        <v>plays</v>
      </c>
    </row>
    <row r="2817" spans="1:20" ht="45" x14ac:dyDescent="0.25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s="12">
        <f t="shared" si="258"/>
        <v>42559.776724537034</v>
      </c>
      <c r="L2817" s="12">
        <f t="shared" si="259"/>
        <v>42589.776724537034</v>
      </c>
      <c r="M2817" t="b">
        <v>0</v>
      </c>
      <c r="N2817">
        <v>14</v>
      </c>
      <c r="O2817" t="b">
        <v>1</v>
      </c>
      <c r="P2817" t="s">
        <v>8271</v>
      </c>
      <c r="Q2817" s="5">
        <f t="shared" si="260"/>
        <v>2.42</v>
      </c>
      <c r="R2817" s="6">
        <f t="shared" si="261"/>
        <v>43.214285714285715</v>
      </c>
      <c r="S2817" t="str">
        <f t="shared" si="262"/>
        <v>theater</v>
      </c>
      <c r="T2817" t="str">
        <f t="shared" si="263"/>
        <v>plays</v>
      </c>
    </row>
    <row r="2818" spans="1:20" ht="45" x14ac:dyDescent="0.25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s="12">
        <f t="shared" ref="K2818:K2881" si="264">(((J2818/60)/60)/24)+DATE(1970,1,1)</f>
        <v>42188.467499999999</v>
      </c>
      <c r="L2818" s="12">
        <f t="shared" ref="L2818:L2881" si="265">(((I2818/60)/60)/24)+DATE(1970,1,1)</f>
        <v>42218.666666666672</v>
      </c>
      <c r="M2818" t="b">
        <v>0</v>
      </c>
      <c r="N2818">
        <v>169</v>
      </c>
      <c r="O2818" t="b">
        <v>1</v>
      </c>
      <c r="P2818" t="s">
        <v>8271</v>
      </c>
      <c r="Q2818" s="5">
        <f t="shared" ref="Q2818:Q2881" si="266">E2818/D2818</f>
        <v>1.4156666666666666</v>
      </c>
      <c r="R2818" s="6">
        <f t="shared" ref="R2818:R2881" si="267">E2818/N2818</f>
        <v>25.130177514792898</v>
      </c>
      <c r="S2818" t="str">
        <f t="shared" ref="S2818:S2881" si="268">LEFT(P2818,FIND("/",P2818,1)-1)</f>
        <v>theater</v>
      </c>
      <c r="T2818" t="str">
        <f t="shared" ref="T2818:T2881" si="269">MID(P2818,FIND("/",P2818,1)+1,LEN(P2817))</f>
        <v>plays</v>
      </c>
    </row>
    <row r="2819" spans="1:20" ht="60" x14ac:dyDescent="0.25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s="12">
        <f t="shared" si="264"/>
        <v>42023.634976851856</v>
      </c>
      <c r="L2819" s="12">
        <f t="shared" si="265"/>
        <v>42063.634976851856</v>
      </c>
      <c r="M2819" t="b">
        <v>0</v>
      </c>
      <c r="N2819">
        <v>33</v>
      </c>
      <c r="O2819" t="b">
        <v>1</v>
      </c>
      <c r="P2819" t="s">
        <v>8271</v>
      </c>
      <c r="Q2819" s="5">
        <f t="shared" si="266"/>
        <v>1.3</v>
      </c>
      <c r="R2819" s="6">
        <f t="shared" si="267"/>
        <v>23.636363636363637</v>
      </c>
      <c r="S2819" t="str">
        <f t="shared" si="268"/>
        <v>theater</v>
      </c>
      <c r="T2819" t="str">
        <f t="shared" si="269"/>
        <v>plays</v>
      </c>
    </row>
    <row r="2820" spans="1:20" ht="45" x14ac:dyDescent="0.25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s="12">
        <f t="shared" si="264"/>
        <v>42250.598217592589</v>
      </c>
      <c r="L2820" s="12">
        <f t="shared" si="265"/>
        <v>42270.598217592589</v>
      </c>
      <c r="M2820" t="b">
        <v>0</v>
      </c>
      <c r="N2820">
        <v>102</v>
      </c>
      <c r="O2820" t="b">
        <v>1</v>
      </c>
      <c r="P2820" t="s">
        <v>8271</v>
      </c>
      <c r="Q2820" s="5">
        <f t="shared" si="266"/>
        <v>1.0603</v>
      </c>
      <c r="R2820" s="6">
        <f t="shared" si="267"/>
        <v>103.95098039215686</v>
      </c>
      <c r="S2820" t="str">
        <f t="shared" si="268"/>
        <v>theater</v>
      </c>
      <c r="T2820" t="str">
        <f t="shared" si="269"/>
        <v>plays</v>
      </c>
    </row>
    <row r="2821" spans="1:20" ht="60" x14ac:dyDescent="0.25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s="12">
        <f t="shared" si="264"/>
        <v>42139.525567129633</v>
      </c>
      <c r="L2821" s="12">
        <f t="shared" si="265"/>
        <v>42169.525567129633</v>
      </c>
      <c r="M2821" t="b">
        <v>0</v>
      </c>
      <c r="N2821">
        <v>104</v>
      </c>
      <c r="O2821" t="b">
        <v>1</v>
      </c>
      <c r="P2821" t="s">
        <v>8271</v>
      </c>
      <c r="Q2821" s="5">
        <f t="shared" si="266"/>
        <v>1.048</v>
      </c>
      <c r="R2821" s="6">
        <f t="shared" si="267"/>
        <v>50.384615384615387</v>
      </c>
      <c r="S2821" t="str">
        <f t="shared" si="268"/>
        <v>theater</v>
      </c>
      <c r="T2821" t="str">
        <f t="shared" si="269"/>
        <v>plays</v>
      </c>
    </row>
    <row r="2822" spans="1:20" ht="60" x14ac:dyDescent="0.25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s="12">
        <f t="shared" si="264"/>
        <v>42401.610983796301</v>
      </c>
      <c r="L2822" s="12">
        <f t="shared" si="265"/>
        <v>42426</v>
      </c>
      <c r="M2822" t="b">
        <v>0</v>
      </c>
      <c r="N2822">
        <v>20</v>
      </c>
      <c r="O2822" t="b">
        <v>1</v>
      </c>
      <c r="P2822" t="s">
        <v>8271</v>
      </c>
      <c r="Q2822" s="5">
        <f t="shared" si="266"/>
        <v>1.36</v>
      </c>
      <c r="R2822" s="6">
        <f t="shared" si="267"/>
        <v>13.6</v>
      </c>
      <c r="S2822" t="str">
        <f t="shared" si="268"/>
        <v>theater</v>
      </c>
      <c r="T2822" t="str">
        <f t="shared" si="269"/>
        <v>plays</v>
      </c>
    </row>
    <row r="2823" spans="1:20" ht="60" x14ac:dyDescent="0.25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s="12">
        <f t="shared" si="264"/>
        <v>41875.922858796301</v>
      </c>
      <c r="L2823" s="12">
        <f t="shared" si="265"/>
        <v>41905.922858796301</v>
      </c>
      <c r="M2823" t="b">
        <v>0</v>
      </c>
      <c r="N2823">
        <v>35</v>
      </c>
      <c r="O2823" t="b">
        <v>1</v>
      </c>
      <c r="P2823" t="s">
        <v>8271</v>
      </c>
      <c r="Q2823" s="5">
        <f t="shared" si="266"/>
        <v>1</v>
      </c>
      <c r="R2823" s="6">
        <f t="shared" si="267"/>
        <v>28.571428571428573</v>
      </c>
      <c r="S2823" t="str">
        <f t="shared" si="268"/>
        <v>theater</v>
      </c>
      <c r="T2823" t="str">
        <f t="shared" si="269"/>
        <v>plays</v>
      </c>
    </row>
    <row r="2824" spans="1:20" ht="60" x14ac:dyDescent="0.25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s="12">
        <f t="shared" si="264"/>
        <v>42060.683935185181</v>
      </c>
      <c r="L2824" s="12">
        <f t="shared" si="265"/>
        <v>42090.642268518524</v>
      </c>
      <c r="M2824" t="b">
        <v>0</v>
      </c>
      <c r="N2824">
        <v>94</v>
      </c>
      <c r="O2824" t="b">
        <v>1</v>
      </c>
      <c r="P2824" t="s">
        <v>8271</v>
      </c>
      <c r="Q2824" s="5">
        <f t="shared" si="266"/>
        <v>1</v>
      </c>
      <c r="R2824" s="6">
        <f t="shared" si="267"/>
        <v>63.829787234042556</v>
      </c>
      <c r="S2824" t="str">
        <f t="shared" si="268"/>
        <v>theater</v>
      </c>
      <c r="T2824" t="str">
        <f t="shared" si="269"/>
        <v>plays</v>
      </c>
    </row>
    <row r="2825" spans="1:20" ht="60" x14ac:dyDescent="0.25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s="12">
        <f t="shared" si="264"/>
        <v>42067.011643518519</v>
      </c>
      <c r="L2825" s="12">
        <f t="shared" si="265"/>
        <v>42094.957638888889</v>
      </c>
      <c r="M2825" t="b">
        <v>0</v>
      </c>
      <c r="N2825">
        <v>14</v>
      </c>
      <c r="O2825" t="b">
        <v>1</v>
      </c>
      <c r="P2825" t="s">
        <v>8271</v>
      </c>
      <c r="Q2825" s="5">
        <f t="shared" si="266"/>
        <v>1.24</v>
      </c>
      <c r="R2825" s="6">
        <f t="shared" si="267"/>
        <v>8.8571428571428577</v>
      </c>
      <c r="S2825" t="str">
        <f t="shared" si="268"/>
        <v>theater</v>
      </c>
      <c r="T2825" t="str">
        <f t="shared" si="269"/>
        <v>plays</v>
      </c>
    </row>
    <row r="2826" spans="1:20" ht="45" x14ac:dyDescent="0.25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s="12">
        <f t="shared" si="264"/>
        <v>42136.270787037036</v>
      </c>
      <c r="L2826" s="12">
        <f t="shared" si="265"/>
        <v>42168.071527777778</v>
      </c>
      <c r="M2826" t="b">
        <v>0</v>
      </c>
      <c r="N2826">
        <v>15</v>
      </c>
      <c r="O2826" t="b">
        <v>1</v>
      </c>
      <c r="P2826" t="s">
        <v>8271</v>
      </c>
      <c r="Q2826" s="5">
        <f t="shared" si="266"/>
        <v>1.1692307692307693</v>
      </c>
      <c r="R2826" s="6">
        <f t="shared" si="267"/>
        <v>50.666666666666664</v>
      </c>
      <c r="S2826" t="str">
        <f t="shared" si="268"/>
        <v>theater</v>
      </c>
      <c r="T2826" t="str">
        <f t="shared" si="269"/>
        <v>plays</v>
      </c>
    </row>
    <row r="2827" spans="1:20" ht="60" x14ac:dyDescent="0.25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s="12">
        <f t="shared" si="264"/>
        <v>42312.792662037042</v>
      </c>
      <c r="L2827" s="12">
        <f t="shared" si="265"/>
        <v>42342.792662037042</v>
      </c>
      <c r="M2827" t="b">
        <v>0</v>
      </c>
      <c r="N2827">
        <v>51</v>
      </c>
      <c r="O2827" t="b">
        <v>1</v>
      </c>
      <c r="P2827" t="s">
        <v>8271</v>
      </c>
      <c r="Q2827" s="5">
        <f t="shared" si="266"/>
        <v>1.0333333333333334</v>
      </c>
      <c r="R2827" s="6">
        <f t="shared" si="267"/>
        <v>60.784313725490193</v>
      </c>
      <c r="S2827" t="str">
        <f t="shared" si="268"/>
        <v>theater</v>
      </c>
      <c r="T2827" t="str">
        <f t="shared" si="269"/>
        <v>plays</v>
      </c>
    </row>
    <row r="2828" spans="1:20" ht="60" x14ac:dyDescent="0.25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s="12">
        <f t="shared" si="264"/>
        <v>42171.034861111111</v>
      </c>
      <c r="L2828" s="12">
        <f t="shared" si="265"/>
        <v>42195.291666666672</v>
      </c>
      <c r="M2828" t="b">
        <v>0</v>
      </c>
      <c r="N2828">
        <v>19</v>
      </c>
      <c r="O2828" t="b">
        <v>1</v>
      </c>
      <c r="P2828" t="s">
        <v>8271</v>
      </c>
      <c r="Q2828" s="5">
        <f t="shared" si="266"/>
        <v>1.0774999999999999</v>
      </c>
      <c r="R2828" s="6">
        <f t="shared" si="267"/>
        <v>113.42105263157895</v>
      </c>
      <c r="S2828" t="str">
        <f t="shared" si="268"/>
        <v>theater</v>
      </c>
      <c r="T2828" t="str">
        <f t="shared" si="269"/>
        <v>plays</v>
      </c>
    </row>
    <row r="2829" spans="1:20" ht="60" x14ac:dyDescent="0.25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s="12">
        <f t="shared" si="264"/>
        <v>42494.683634259258</v>
      </c>
      <c r="L2829" s="12">
        <f t="shared" si="265"/>
        <v>42524.6875</v>
      </c>
      <c r="M2829" t="b">
        <v>0</v>
      </c>
      <c r="N2829">
        <v>23</v>
      </c>
      <c r="O2829" t="b">
        <v>1</v>
      </c>
      <c r="P2829" t="s">
        <v>8271</v>
      </c>
      <c r="Q2829" s="5">
        <f t="shared" si="266"/>
        <v>1.2024999999999999</v>
      </c>
      <c r="R2829" s="6">
        <f t="shared" si="267"/>
        <v>104.56521739130434</v>
      </c>
      <c r="S2829" t="str">
        <f t="shared" si="268"/>
        <v>theater</v>
      </c>
      <c r="T2829" t="str">
        <f t="shared" si="269"/>
        <v>plays</v>
      </c>
    </row>
    <row r="2830" spans="1:20" ht="60" x14ac:dyDescent="0.25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s="12">
        <f t="shared" si="264"/>
        <v>42254.264687499999</v>
      </c>
      <c r="L2830" s="12">
        <f t="shared" si="265"/>
        <v>42279.958333333328</v>
      </c>
      <c r="M2830" t="b">
        <v>0</v>
      </c>
      <c r="N2830">
        <v>97</v>
      </c>
      <c r="O2830" t="b">
        <v>1</v>
      </c>
      <c r="P2830" t="s">
        <v>8271</v>
      </c>
      <c r="Q2830" s="5">
        <f t="shared" si="266"/>
        <v>1.0037894736842106</v>
      </c>
      <c r="R2830" s="6">
        <f t="shared" si="267"/>
        <v>98.30927835051547</v>
      </c>
      <c r="S2830" t="str">
        <f t="shared" si="268"/>
        <v>theater</v>
      </c>
      <c r="T2830" t="str">
        <f t="shared" si="269"/>
        <v>plays</v>
      </c>
    </row>
    <row r="2831" spans="1:20" ht="60" x14ac:dyDescent="0.25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s="12">
        <f t="shared" si="264"/>
        <v>42495.434236111112</v>
      </c>
      <c r="L2831" s="12">
        <f t="shared" si="265"/>
        <v>42523.434236111112</v>
      </c>
      <c r="M2831" t="b">
        <v>0</v>
      </c>
      <c r="N2831">
        <v>76</v>
      </c>
      <c r="O2831" t="b">
        <v>1</v>
      </c>
      <c r="P2831" t="s">
        <v>8271</v>
      </c>
      <c r="Q2831" s="5">
        <f t="shared" si="266"/>
        <v>1.0651999999999999</v>
      </c>
      <c r="R2831" s="6">
        <f t="shared" si="267"/>
        <v>35.039473684210527</v>
      </c>
      <c r="S2831" t="str">
        <f t="shared" si="268"/>
        <v>theater</v>
      </c>
      <c r="T2831" t="str">
        <f t="shared" si="269"/>
        <v>plays</v>
      </c>
    </row>
    <row r="2832" spans="1:20" ht="45" x14ac:dyDescent="0.25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s="12">
        <f t="shared" si="264"/>
        <v>41758.839675925927</v>
      </c>
      <c r="L2832" s="12">
        <f t="shared" si="265"/>
        <v>41771.165972222225</v>
      </c>
      <c r="M2832" t="b">
        <v>0</v>
      </c>
      <c r="N2832">
        <v>11</v>
      </c>
      <c r="O2832" t="b">
        <v>1</v>
      </c>
      <c r="P2832" t="s">
        <v>8271</v>
      </c>
      <c r="Q2832" s="5">
        <f t="shared" si="266"/>
        <v>1</v>
      </c>
      <c r="R2832" s="6">
        <f t="shared" si="267"/>
        <v>272.72727272727275</v>
      </c>
      <c r="S2832" t="str">
        <f t="shared" si="268"/>
        <v>theater</v>
      </c>
      <c r="T2832" t="str">
        <f t="shared" si="269"/>
        <v>plays</v>
      </c>
    </row>
    <row r="2833" spans="1:20" ht="45" x14ac:dyDescent="0.25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s="12">
        <f t="shared" si="264"/>
        <v>42171.824884259258</v>
      </c>
      <c r="L2833" s="12">
        <f t="shared" si="265"/>
        <v>42201.824884259258</v>
      </c>
      <c r="M2833" t="b">
        <v>0</v>
      </c>
      <c r="N2833">
        <v>52</v>
      </c>
      <c r="O2833" t="b">
        <v>1</v>
      </c>
      <c r="P2833" t="s">
        <v>8271</v>
      </c>
      <c r="Q2833" s="5">
        <f t="shared" si="266"/>
        <v>1.1066666666666667</v>
      </c>
      <c r="R2833" s="6">
        <f t="shared" si="267"/>
        <v>63.846153846153847</v>
      </c>
      <c r="S2833" t="str">
        <f t="shared" si="268"/>
        <v>theater</v>
      </c>
      <c r="T2833" t="str">
        <f t="shared" si="269"/>
        <v>plays</v>
      </c>
    </row>
    <row r="2834" spans="1:20" ht="60" x14ac:dyDescent="0.25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s="12">
        <f t="shared" si="264"/>
        <v>41938.709421296298</v>
      </c>
      <c r="L2834" s="12">
        <f t="shared" si="265"/>
        <v>41966.916666666672</v>
      </c>
      <c r="M2834" t="b">
        <v>0</v>
      </c>
      <c r="N2834">
        <v>95</v>
      </c>
      <c r="O2834" t="b">
        <v>1</v>
      </c>
      <c r="P2834" t="s">
        <v>8271</v>
      </c>
      <c r="Q2834" s="5">
        <f t="shared" si="266"/>
        <v>1.1471959999999999</v>
      </c>
      <c r="R2834" s="6">
        <f t="shared" si="267"/>
        <v>30.189368421052631</v>
      </c>
      <c r="S2834" t="str">
        <f t="shared" si="268"/>
        <v>theater</v>
      </c>
      <c r="T2834" t="str">
        <f t="shared" si="269"/>
        <v>plays</v>
      </c>
    </row>
    <row r="2835" spans="1:20" x14ac:dyDescent="0.25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s="12">
        <f t="shared" si="264"/>
        <v>42268.127696759257</v>
      </c>
      <c r="L2835" s="12">
        <f t="shared" si="265"/>
        <v>42288.083333333328</v>
      </c>
      <c r="M2835" t="b">
        <v>0</v>
      </c>
      <c r="N2835">
        <v>35</v>
      </c>
      <c r="O2835" t="b">
        <v>1</v>
      </c>
      <c r="P2835" t="s">
        <v>8271</v>
      </c>
      <c r="Q2835" s="5">
        <f t="shared" si="266"/>
        <v>1.0825925925925926</v>
      </c>
      <c r="R2835" s="6">
        <f t="shared" si="267"/>
        <v>83.51428571428572</v>
      </c>
      <c r="S2835" t="str">
        <f t="shared" si="268"/>
        <v>theater</v>
      </c>
      <c r="T2835" t="str">
        <f t="shared" si="269"/>
        <v>plays</v>
      </c>
    </row>
    <row r="2836" spans="1:20" ht="45" x14ac:dyDescent="0.25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s="12">
        <f t="shared" si="264"/>
        <v>42019.959837962961</v>
      </c>
      <c r="L2836" s="12">
        <f t="shared" si="265"/>
        <v>42034.959837962961</v>
      </c>
      <c r="M2836" t="b">
        <v>0</v>
      </c>
      <c r="N2836">
        <v>21</v>
      </c>
      <c r="O2836" t="b">
        <v>1</v>
      </c>
      <c r="P2836" t="s">
        <v>8271</v>
      </c>
      <c r="Q2836" s="5">
        <f t="shared" si="266"/>
        <v>1.7</v>
      </c>
      <c r="R2836" s="6">
        <f t="shared" si="267"/>
        <v>64.761904761904759</v>
      </c>
      <c r="S2836" t="str">
        <f t="shared" si="268"/>
        <v>theater</v>
      </c>
      <c r="T2836" t="str">
        <f t="shared" si="269"/>
        <v>plays</v>
      </c>
    </row>
    <row r="2837" spans="1:20" ht="45" x14ac:dyDescent="0.25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s="12">
        <f t="shared" si="264"/>
        <v>42313.703900462962</v>
      </c>
      <c r="L2837" s="12">
        <f t="shared" si="265"/>
        <v>42343</v>
      </c>
      <c r="M2837" t="b">
        <v>0</v>
      </c>
      <c r="N2837">
        <v>93</v>
      </c>
      <c r="O2837" t="b">
        <v>1</v>
      </c>
      <c r="P2837" t="s">
        <v>8271</v>
      </c>
      <c r="Q2837" s="5">
        <f t="shared" si="266"/>
        <v>1.8709899999999999</v>
      </c>
      <c r="R2837" s="6">
        <f t="shared" si="267"/>
        <v>20.118172043010752</v>
      </c>
      <c r="S2837" t="str">
        <f t="shared" si="268"/>
        <v>theater</v>
      </c>
      <c r="T2837" t="str">
        <f t="shared" si="269"/>
        <v>plays</v>
      </c>
    </row>
    <row r="2838" spans="1:20" ht="60" x14ac:dyDescent="0.25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s="12">
        <f t="shared" si="264"/>
        <v>42746.261782407411</v>
      </c>
      <c r="L2838" s="12">
        <f t="shared" si="265"/>
        <v>42784.207638888889</v>
      </c>
      <c r="M2838" t="b">
        <v>0</v>
      </c>
      <c r="N2838">
        <v>11</v>
      </c>
      <c r="O2838" t="b">
        <v>1</v>
      </c>
      <c r="P2838" t="s">
        <v>8271</v>
      </c>
      <c r="Q2838" s="5">
        <f t="shared" si="266"/>
        <v>1.0777777777777777</v>
      </c>
      <c r="R2838" s="6">
        <f t="shared" si="267"/>
        <v>44.090909090909093</v>
      </c>
      <c r="S2838" t="str">
        <f t="shared" si="268"/>
        <v>theater</v>
      </c>
      <c r="T2838" t="str">
        <f t="shared" si="269"/>
        <v>plays</v>
      </c>
    </row>
    <row r="2839" spans="1:20" ht="60" x14ac:dyDescent="0.25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s="12">
        <f t="shared" si="264"/>
        <v>42307.908379629633</v>
      </c>
      <c r="L2839" s="12">
        <f t="shared" si="265"/>
        <v>42347.950046296297</v>
      </c>
      <c r="M2839" t="b">
        <v>0</v>
      </c>
      <c r="N2839">
        <v>21</v>
      </c>
      <c r="O2839" t="b">
        <v>1</v>
      </c>
      <c r="P2839" t="s">
        <v>8271</v>
      </c>
      <c r="Q2839" s="5">
        <f t="shared" si="266"/>
        <v>1</v>
      </c>
      <c r="R2839" s="6">
        <f t="shared" si="267"/>
        <v>40.476190476190474</v>
      </c>
      <c r="S2839" t="str">
        <f t="shared" si="268"/>
        <v>theater</v>
      </c>
      <c r="T2839" t="str">
        <f t="shared" si="269"/>
        <v>plays</v>
      </c>
    </row>
    <row r="2840" spans="1:20" ht="45" x14ac:dyDescent="0.25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s="12">
        <f t="shared" si="264"/>
        <v>41842.607592592591</v>
      </c>
      <c r="L2840" s="12">
        <f t="shared" si="265"/>
        <v>41864.916666666664</v>
      </c>
      <c r="M2840" t="b">
        <v>0</v>
      </c>
      <c r="N2840">
        <v>54</v>
      </c>
      <c r="O2840" t="b">
        <v>1</v>
      </c>
      <c r="P2840" t="s">
        <v>8271</v>
      </c>
      <c r="Q2840" s="5">
        <f t="shared" si="266"/>
        <v>1.2024999999999999</v>
      </c>
      <c r="R2840" s="6">
        <f t="shared" si="267"/>
        <v>44.537037037037038</v>
      </c>
      <c r="S2840" t="str">
        <f t="shared" si="268"/>
        <v>theater</v>
      </c>
      <c r="T2840" t="str">
        <f t="shared" si="269"/>
        <v>plays</v>
      </c>
    </row>
    <row r="2841" spans="1:20" ht="60" x14ac:dyDescent="0.25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s="12">
        <f t="shared" si="264"/>
        <v>41853.240208333329</v>
      </c>
      <c r="L2841" s="12">
        <f t="shared" si="265"/>
        <v>41876.207638888889</v>
      </c>
      <c r="M2841" t="b">
        <v>0</v>
      </c>
      <c r="N2841">
        <v>31</v>
      </c>
      <c r="O2841" t="b">
        <v>1</v>
      </c>
      <c r="P2841" t="s">
        <v>8271</v>
      </c>
      <c r="Q2841" s="5">
        <f t="shared" si="266"/>
        <v>1.1142857142857143</v>
      </c>
      <c r="R2841" s="6">
        <f t="shared" si="267"/>
        <v>125.80645161290323</v>
      </c>
      <c r="S2841" t="str">
        <f t="shared" si="268"/>
        <v>theater</v>
      </c>
      <c r="T2841" t="str">
        <f t="shared" si="269"/>
        <v>plays</v>
      </c>
    </row>
    <row r="2842" spans="1:20" ht="60" x14ac:dyDescent="0.25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s="12">
        <f t="shared" si="264"/>
        <v>42060.035636574074</v>
      </c>
      <c r="L2842" s="12">
        <f t="shared" si="265"/>
        <v>42081.708333333328</v>
      </c>
      <c r="M2842" t="b">
        <v>0</v>
      </c>
      <c r="N2842">
        <v>132</v>
      </c>
      <c r="O2842" t="b">
        <v>1</v>
      </c>
      <c r="P2842" t="s">
        <v>8271</v>
      </c>
      <c r="Q2842" s="5">
        <f t="shared" si="266"/>
        <v>1.04</v>
      </c>
      <c r="R2842" s="6">
        <f t="shared" si="267"/>
        <v>19.696969696969695</v>
      </c>
      <c r="S2842" t="str">
        <f t="shared" si="268"/>
        <v>theater</v>
      </c>
      <c r="T2842" t="str">
        <f t="shared" si="269"/>
        <v>plays</v>
      </c>
    </row>
    <row r="2843" spans="1:20" ht="60" x14ac:dyDescent="0.25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s="12">
        <f t="shared" si="264"/>
        <v>42291.739548611105</v>
      </c>
      <c r="L2843" s="12">
        <f t="shared" si="265"/>
        <v>42351.781215277777</v>
      </c>
      <c r="M2843" t="b">
        <v>0</v>
      </c>
      <c r="N2843">
        <v>1</v>
      </c>
      <c r="O2843" t="b">
        <v>0</v>
      </c>
      <c r="P2843" t="s">
        <v>8271</v>
      </c>
      <c r="Q2843" s="5">
        <f t="shared" si="266"/>
        <v>0.01</v>
      </c>
      <c r="R2843" s="6">
        <f t="shared" si="267"/>
        <v>10</v>
      </c>
      <c r="S2843" t="str">
        <f t="shared" si="268"/>
        <v>theater</v>
      </c>
      <c r="T2843" t="str">
        <f t="shared" si="269"/>
        <v>plays</v>
      </c>
    </row>
    <row r="2844" spans="1:20" ht="60" x14ac:dyDescent="0.25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s="12">
        <f t="shared" si="264"/>
        <v>41784.952488425923</v>
      </c>
      <c r="L2844" s="12">
        <f t="shared" si="265"/>
        <v>41811.458333333336</v>
      </c>
      <c r="M2844" t="b">
        <v>0</v>
      </c>
      <c r="N2844">
        <v>0</v>
      </c>
      <c r="O2844" t="b">
        <v>0</v>
      </c>
      <c r="P2844" t="s">
        <v>8271</v>
      </c>
      <c r="Q2844" s="5">
        <f t="shared" si="266"/>
        <v>0</v>
      </c>
      <c r="R2844" s="6" t="e">
        <f t="shared" si="267"/>
        <v>#DIV/0!</v>
      </c>
      <c r="S2844" t="str">
        <f t="shared" si="268"/>
        <v>theater</v>
      </c>
      <c r="T2844" t="str">
        <f t="shared" si="269"/>
        <v>plays</v>
      </c>
    </row>
    <row r="2845" spans="1:20" ht="60" x14ac:dyDescent="0.25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s="12">
        <f t="shared" si="264"/>
        <v>42492.737847222219</v>
      </c>
      <c r="L2845" s="12">
        <f t="shared" si="265"/>
        <v>42534.166666666672</v>
      </c>
      <c r="M2845" t="b">
        <v>0</v>
      </c>
      <c r="N2845">
        <v>0</v>
      </c>
      <c r="O2845" t="b">
        <v>0</v>
      </c>
      <c r="P2845" t="s">
        <v>8271</v>
      </c>
      <c r="Q2845" s="5">
        <f t="shared" si="266"/>
        <v>0</v>
      </c>
      <c r="R2845" s="6" t="e">
        <f t="shared" si="267"/>
        <v>#DIV/0!</v>
      </c>
      <c r="S2845" t="str">
        <f t="shared" si="268"/>
        <v>theater</v>
      </c>
      <c r="T2845" t="str">
        <f t="shared" si="269"/>
        <v>plays</v>
      </c>
    </row>
    <row r="2846" spans="1:20" ht="60" x14ac:dyDescent="0.25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s="12">
        <f t="shared" si="264"/>
        <v>42709.546064814815</v>
      </c>
      <c r="L2846" s="12">
        <f t="shared" si="265"/>
        <v>42739.546064814815</v>
      </c>
      <c r="M2846" t="b">
        <v>0</v>
      </c>
      <c r="N2846">
        <v>1</v>
      </c>
      <c r="O2846" t="b">
        <v>0</v>
      </c>
      <c r="P2846" t="s">
        <v>8271</v>
      </c>
      <c r="Q2846" s="5">
        <f t="shared" si="266"/>
        <v>5.4545454545454543E-2</v>
      </c>
      <c r="R2846" s="6">
        <f t="shared" si="267"/>
        <v>30</v>
      </c>
      <c r="S2846" t="str">
        <f t="shared" si="268"/>
        <v>theater</v>
      </c>
      <c r="T2846" t="str">
        <f t="shared" si="269"/>
        <v>plays</v>
      </c>
    </row>
    <row r="2847" spans="1:20" ht="45" x14ac:dyDescent="0.25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s="12">
        <f t="shared" si="264"/>
        <v>42103.016585648147</v>
      </c>
      <c r="L2847" s="12">
        <f t="shared" si="265"/>
        <v>42163.016585648147</v>
      </c>
      <c r="M2847" t="b">
        <v>0</v>
      </c>
      <c r="N2847">
        <v>39</v>
      </c>
      <c r="O2847" t="b">
        <v>0</v>
      </c>
      <c r="P2847" t="s">
        <v>8271</v>
      </c>
      <c r="Q2847" s="5">
        <f t="shared" si="266"/>
        <v>0.31546666666666667</v>
      </c>
      <c r="R2847" s="6">
        <f t="shared" si="267"/>
        <v>60.666666666666664</v>
      </c>
      <c r="S2847" t="str">
        <f t="shared" si="268"/>
        <v>theater</v>
      </c>
      <c r="T2847" t="str">
        <f t="shared" si="269"/>
        <v>plays</v>
      </c>
    </row>
    <row r="2848" spans="1:20" ht="60" x14ac:dyDescent="0.25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s="12">
        <f t="shared" si="264"/>
        <v>42108.692060185189</v>
      </c>
      <c r="L2848" s="12">
        <f t="shared" si="265"/>
        <v>42153.692060185189</v>
      </c>
      <c r="M2848" t="b">
        <v>0</v>
      </c>
      <c r="N2848">
        <v>0</v>
      </c>
      <c r="O2848" t="b">
        <v>0</v>
      </c>
      <c r="P2848" t="s">
        <v>8271</v>
      </c>
      <c r="Q2848" s="5">
        <f t="shared" si="266"/>
        <v>0</v>
      </c>
      <c r="R2848" s="6" t="e">
        <f t="shared" si="267"/>
        <v>#DIV/0!</v>
      </c>
      <c r="S2848" t="str">
        <f t="shared" si="268"/>
        <v>theater</v>
      </c>
      <c r="T2848" t="str">
        <f t="shared" si="269"/>
        <v>plays</v>
      </c>
    </row>
    <row r="2849" spans="1:20" ht="60" x14ac:dyDescent="0.25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s="12">
        <f t="shared" si="264"/>
        <v>42453.806307870371</v>
      </c>
      <c r="L2849" s="12">
        <f t="shared" si="265"/>
        <v>42513.806307870371</v>
      </c>
      <c r="M2849" t="b">
        <v>0</v>
      </c>
      <c r="N2849">
        <v>0</v>
      </c>
      <c r="O2849" t="b">
        <v>0</v>
      </c>
      <c r="P2849" t="s">
        <v>8271</v>
      </c>
      <c r="Q2849" s="5">
        <f t="shared" si="266"/>
        <v>0</v>
      </c>
      <c r="R2849" s="6" t="e">
        <f t="shared" si="267"/>
        <v>#DIV/0!</v>
      </c>
      <c r="S2849" t="str">
        <f t="shared" si="268"/>
        <v>theater</v>
      </c>
      <c r="T2849" t="str">
        <f t="shared" si="269"/>
        <v>plays</v>
      </c>
    </row>
    <row r="2850" spans="1:20" ht="60" x14ac:dyDescent="0.25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s="12">
        <f t="shared" si="264"/>
        <v>42123.648831018523</v>
      </c>
      <c r="L2850" s="12">
        <f t="shared" si="265"/>
        <v>42153.648831018523</v>
      </c>
      <c r="M2850" t="b">
        <v>0</v>
      </c>
      <c r="N2850">
        <v>3</v>
      </c>
      <c r="O2850" t="b">
        <v>0</v>
      </c>
      <c r="P2850" t="s">
        <v>8271</v>
      </c>
      <c r="Q2850" s="5">
        <f t="shared" si="266"/>
        <v>2E-3</v>
      </c>
      <c r="R2850" s="6">
        <f t="shared" si="267"/>
        <v>23.333333333333332</v>
      </c>
      <c r="S2850" t="str">
        <f t="shared" si="268"/>
        <v>theater</v>
      </c>
      <c r="T2850" t="str">
        <f t="shared" si="269"/>
        <v>plays</v>
      </c>
    </row>
    <row r="2851" spans="1:20" ht="60" x14ac:dyDescent="0.25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s="12">
        <f t="shared" si="264"/>
        <v>42453.428240740745</v>
      </c>
      <c r="L2851" s="12">
        <f t="shared" si="265"/>
        <v>42483.428240740745</v>
      </c>
      <c r="M2851" t="b">
        <v>0</v>
      </c>
      <c r="N2851">
        <v>1</v>
      </c>
      <c r="O2851" t="b">
        <v>0</v>
      </c>
      <c r="P2851" t="s">
        <v>8271</v>
      </c>
      <c r="Q2851" s="5">
        <f t="shared" si="266"/>
        <v>0.01</v>
      </c>
      <c r="R2851" s="6">
        <f t="shared" si="267"/>
        <v>5</v>
      </c>
      <c r="S2851" t="str">
        <f t="shared" si="268"/>
        <v>theater</v>
      </c>
      <c r="T2851" t="str">
        <f t="shared" si="269"/>
        <v>plays</v>
      </c>
    </row>
    <row r="2852" spans="1:20" ht="60" x14ac:dyDescent="0.25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s="12">
        <f t="shared" si="264"/>
        <v>41858.007071759261</v>
      </c>
      <c r="L2852" s="12">
        <f t="shared" si="265"/>
        <v>41888.007071759261</v>
      </c>
      <c r="M2852" t="b">
        <v>0</v>
      </c>
      <c r="N2852">
        <v>13</v>
      </c>
      <c r="O2852" t="b">
        <v>0</v>
      </c>
      <c r="P2852" t="s">
        <v>8271</v>
      </c>
      <c r="Q2852" s="5">
        <f t="shared" si="266"/>
        <v>3.8875E-2</v>
      </c>
      <c r="R2852" s="6">
        <f t="shared" si="267"/>
        <v>23.923076923076923</v>
      </c>
      <c r="S2852" t="str">
        <f t="shared" si="268"/>
        <v>theater</v>
      </c>
      <c r="T2852" t="str">
        <f t="shared" si="269"/>
        <v>plays</v>
      </c>
    </row>
    <row r="2853" spans="1:20" ht="60" x14ac:dyDescent="0.25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s="12">
        <f t="shared" si="264"/>
        <v>42390.002650462964</v>
      </c>
      <c r="L2853" s="12">
        <f t="shared" si="265"/>
        <v>42398.970138888893</v>
      </c>
      <c r="M2853" t="b">
        <v>0</v>
      </c>
      <c r="N2853">
        <v>0</v>
      </c>
      <c r="O2853" t="b">
        <v>0</v>
      </c>
      <c r="P2853" t="s">
        <v>8271</v>
      </c>
      <c r="Q2853" s="5">
        <f t="shared" si="266"/>
        <v>0</v>
      </c>
      <c r="R2853" s="6" t="e">
        <f t="shared" si="267"/>
        <v>#DIV/0!</v>
      </c>
      <c r="S2853" t="str">
        <f t="shared" si="268"/>
        <v>theater</v>
      </c>
      <c r="T2853" t="str">
        <f t="shared" si="269"/>
        <v>plays</v>
      </c>
    </row>
    <row r="2854" spans="1:20" ht="45" x14ac:dyDescent="0.25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s="12">
        <f t="shared" si="264"/>
        <v>41781.045173611114</v>
      </c>
      <c r="L2854" s="12">
        <f t="shared" si="265"/>
        <v>41811.045173611114</v>
      </c>
      <c r="M2854" t="b">
        <v>0</v>
      </c>
      <c r="N2854">
        <v>6</v>
      </c>
      <c r="O2854" t="b">
        <v>0</v>
      </c>
      <c r="P2854" t="s">
        <v>8271</v>
      </c>
      <c r="Q2854" s="5">
        <f t="shared" si="266"/>
        <v>1.9E-2</v>
      </c>
      <c r="R2854" s="6">
        <f t="shared" si="267"/>
        <v>15.833333333333334</v>
      </c>
      <c r="S2854" t="str">
        <f t="shared" si="268"/>
        <v>theater</v>
      </c>
      <c r="T2854" t="str">
        <f t="shared" si="269"/>
        <v>plays</v>
      </c>
    </row>
    <row r="2855" spans="1:20" ht="60" x14ac:dyDescent="0.25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s="12">
        <f t="shared" si="264"/>
        <v>41836.190937499996</v>
      </c>
      <c r="L2855" s="12">
        <f t="shared" si="265"/>
        <v>41896.190937499996</v>
      </c>
      <c r="M2855" t="b">
        <v>0</v>
      </c>
      <c r="N2855">
        <v>0</v>
      </c>
      <c r="O2855" t="b">
        <v>0</v>
      </c>
      <c r="P2855" t="s">
        <v>8271</v>
      </c>
      <c r="Q2855" s="5">
        <f t="shared" si="266"/>
        <v>0</v>
      </c>
      <c r="R2855" s="6" t="e">
        <f t="shared" si="267"/>
        <v>#DIV/0!</v>
      </c>
      <c r="S2855" t="str">
        <f t="shared" si="268"/>
        <v>theater</v>
      </c>
      <c r="T2855" t="str">
        <f t="shared" si="269"/>
        <v>plays</v>
      </c>
    </row>
    <row r="2856" spans="1:20" ht="45" x14ac:dyDescent="0.25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s="12">
        <f t="shared" si="264"/>
        <v>42111.71665509259</v>
      </c>
      <c r="L2856" s="12">
        <f t="shared" si="265"/>
        <v>42131.71665509259</v>
      </c>
      <c r="M2856" t="b">
        <v>0</v>
      </c>
      <c r="N2856">
        <v>14</v>
      </c>
      <c r="O2856" t="b">
        <v>0</v>
      </c>
      <c r="P2856" t="s">
        <v>8271</v>
      </c>
      <c r="Q2856" s="5">
        <f t="shared" si="266"/>
        <v>0.41699999999999998</v>
      </c>
      <c r="R2856" s="6">
        <f t="shared" si="267"/>
        <v>29.785714285714285</v>
      </c>
      <c r="S2856" t="str">
        <f t="shared" si="268"/>
        <v>theater</v>
      </c>
      <c r="T2856" t="str">
        <f t="shared" si="269"/>
        <v>plays</v>
      </c>
    </row>
    <row r="2857" spans="1:20" ht="60" x14ac:dyDescent="0.25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s="12">
        <f t="shared" si="264"/>
        <v>42370.007766203707</v>
      </c>
      <c r="L2857" s="12">
        <f t="shared" si="265"/>
        <v>42398.981944444444</v>
      </c>
      <c r="M2857" t="b">
        <v>0</v>
      </c>
      <c r="N2857">
        <v>5</v>
      </c>
      <c r="O2857" t="b">
        <v>0</v>
      </c>
      <c r="P2857" t="s">
        <v>8271</v>
      </c>
      <c r="Q2857" s="5">
        <f t="shared" si="266"/>
        <v>0.5</v>
      </c>
      <c r="R2857" s="6">
        <f t="shared" si="267"/>
        <v>60</v>
      </c>
      <c r="S2857" t="str">
        <f t="shared" si="268"/>
        <v>theater</v>
      </c>
      <c r="T2857" t="str">
        <f t="shared" si="269"/>
        <v>plays</v>
      </c>
    </row>
    <row r="2858" spans="1:20" ht="45" x14ac:dyDescent="0.25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s="12">
        <f t="shared" si="264"/>
        <v>42165.037581018521</v>
      </c>
      <c r="L2858" s="12">
        <f t="shared" si="265"/>
        <v>42224.898611111115</v>
      </c>
      <c r="M2858" t="b">
        <v>0</v>
      </c>
      <c r="N2858">
        <v>6</v>
      </c>
      <c r="O2858" t="b">
        <v>0</v>
      </c>
      <c r="P2858" t="s">
        <v>8271</v>
      </c>
      <c r="Q2858" s="5">
        <f t="shared" si="266"/>
        <v>4.8666666666666664E-2</v>
      </c>
      <c r="R2858" s="6">
        <f t="shared" si="267"/>
        <v>24.333333333333332</v>
      </c>
      <c r="S2858" t="str">
        <f t="shared" si="268"/>
        <v>theater</v>
      </c>
      <c r="T2858" t="str">
        <f t="shared" si="269"/>
        <v>plays</v>
      </c>
    </row>
    <row r="2859" spans="1:20" ht="60" x14ac:dyDescent="0.25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s="12">
        <f t="shared" si="264"/>
        <v>42726.920081018514</v>
      </c>
      <c r="L2859" s="12">
        <f t="shared" si="265"/>
        <v>42786.75</v>
      </c>
      <c r="M2859" t="b">
        <v>0</v>
      </c>
      <c r="N2859">
        <v>15</v>
      </c>
      <c r="O2859" t="b">
        <v>0</v>
      </c>
      <c r="P2859" t="s">
        <v>8271</v>
      </c>
      <c r="Q2859" s="5">
        <f t="shared" si="266"/>
        <v>0.19736842105263158</v>
      </c>
      <c r="R2859" s="6">
        <f t="shared" si="267"/>
        <v>500</v>
      </c>
      <c r="S2859" t="str">
        <f t="shared" si="268"/>
        <v>theater</v>
      </c>
      <c r="T2859" t="str">
        <f t="shared" si="269"/>
        <v>plays</v>
      </c>
    </row>
    <row r="2860" spans="1:20" ht="60" x14ac:dyDescent="0.25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s="12">
        <f t="shared" si="264"/>
        <v>41954.545081018514</v>
      </c>
      <c r="L2860" s="12">
        <f t="shared" si="265"/>
        <v>41978.477777777778</v>
      </c>
      <c r="M2860" t="b">
        <v>0</v>
      </c>
      <c r="N2860">
        <v>0</v>
      </c>
      <c r="O2860" t="b">
        <v>0</v>
      </c>
      <c r="P2860" t="s">
        <v>8271</v>
      </c>
      <c r="Q2860" s="5">
        <f t="shared" si="266"/>
        <v>0</v>
      </c>
      <c r="R2860" s="6" t="e">
        <f t="shared" si="267"/>
        <v>#DIV/0!</v>
      </c>
      <c r="S2860" t="str">
        <f t="shared" si="268"/>
        <v>theater</v>
      </c>
      <c r="T2860" t="str">
        <f t="shared" si="269"/>
        <v>plays</v>
      </c>
    </row>
    <row r="2861" spans="1:20" ht="45" x14ac:dyDescent="0.25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s="12">
        <f t="shared" si="264"/>
        <v>42233.362314814818</v>
      </c>
      <c r="L2861" s="12">
        <f t="shared" si="265"/>
        <v>42293.362314814818</v>
      </c>
      <c r="M2861" t="b">
        <v>0</v>
      </c>
      <c r="N2861">
        <v>1</v>
      </c>
      <c r="O2861" t="b">
        <v>0</v>
      </c>
      <c r="P2861" t="s">
        <v>8271</v>
      </c>
      <c r="Q2861" s="5">
        <f t="shared" si="266"/>
        <v>1.7500000000000002E-2</v>
      </c>
      <c r="R2861" s="6">
        <f t="shared" si="267"/>
        <v>35</v>
      </c>
      <c r="S2861" t="str">
        <f t="shared" si="268"/>
        <v>theater</v>
      </c>
      <c r="T2861" t="str">
        <f t="shared" si="269"/>
        <v>plays</v>
      </c>
    </row>
    <row r="2862" spans="1:20" ht="60" x14ac:dyDescent="0.25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s="12">
        <f t="shared" si="264"/>
        <v>42480.800648148142</v>
      </c>
      <c r="L2862" s="12">
        <f t="shared" si="265"/>
        <v>42540.800648148142</v>
      </c>
      <c r="M2862" t="b">
        <v>0</v>
      </c>
      <c r="N2862">
        <v>9</v>
      </c>
      <c r="O2862" t="b">
        <v>0</v>
      </c>
      <c r="P2862" t="s">
        <v>8271</v>
      </c>
      <c r="Q2862" s="5">
        <f t="shared" si="266"/>
        <v>6.6500000000000004E-2</v>
      </c>
      <c r="R2862" s="6">
        <f t="shared" si="267"/>
        <v>29.555555555555557</v>
      </c>
      <c r="S2862" t="str">
        <f t="shared" si="268"/>
        <v>theater</v>
      </c>
      <c r="T2862" t="str">
        <f t="shared" si="269"/>
        <v>plays</v>
      </c>
    </row>
    <row r="2863" spans="1:20" ht="60" x14ac:dyDescent="0.25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s="12">
        <f t="shared" si="264"/>
        <v>42257.590833333335</v>
      </c>
      <c r="L2863" s="12">
        <f t="shared" si="265"/>
        <v>42271.590833333335</v>
      </c>
      <c r="M2863" t="b">
        <v>0</v>
      </c>
      <c r="N2863">
        <v>3</v>
      </c>
      <c r="O2863" t="b">
        <v>0</v>
      </c>
      <c r="P2863" t="s">
        <v>8271</v>
      </c>
      <c r="Q2863" s="5">
        <f t="shared" si="266"/>
        <v>0.32</v>
      </c>
      <c r="R2863" s="6">
        <f t="shared" si="267"/>
        <v>26.666666666666668</v>
      </c>
      <c r="S2863" t="str">
        <f t="shared" si="268"/>
        <v>theater</v>
      </c>
      <c r="T2863" t="str">
        <f t="shared" si="269"/>
        <v>plays</v>
      </c>
    </row>
    <row r="2864" spans="1:20" ht="45" x14ac:dyDescent="0.25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s="12">
        <f t="shared" si="264"/>
        <v>41784.789687500001</v>
      </c>
      <c r="L2864" s="12">
        <f t="shared" si="265"/>
        <v>41814.789687500001</v>
      </c>
      <c r="M2864" t="b">
        <v>0</v>
      </c>
      <c r="N2864">
        <v>3</v>
      </c>
      <c r="O2864" t="b">
        <v>0</v>
      </c>
      <c r="P2864" t="s">
        <v>8271</v>
      </c>
      <c r="Q2864" s="5">
        <f t="shared" si="266"/>
        <v>4.3307086614173228E-3</v>
      </c>
      <c r="R2864" s="6">
        <f t="shared" si="267"/>
        <v>18.333333333333332</v>
      </c>
      <c r="S2864" t="str">
        <f t="shared" si="268"/>
        <v>theater</v>
      </c>
      <c r="T2864" t="str">
        <f t="shared" si="269"/>
        <v>plays</v>
      </c>
    </row>
    <row r="2865" spans="1:20" ht="60" x14ac:dyDescent="0.25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s="12">
        <f t="shared" si="264"/>
        <v>41831.675034722226</v>
      </c>
      <c r="L2865" s="12">
        <f t="shared" si="265"/>
        <v>41891.675034722226</v>
      </c>
      <c r="M2865" t="b">
        <v>0</v>
      </c>
      <c r="N2865">
        <v>1</v>
      </c>
      <c r="O2865" t="b">
        <v>0</v>
      </c>
      <c r="P2865" t="s">
        <v>8271</v>
      </c>
      <c r="Q2865" s="5">
        <f t="shared" si="266"/>
        <v>4.0000000000000002E-4</v>
      </c>
      <c r="R2865" s="6">
        <f t="shared" si="267"/>
        <v>20</v>
      </c>
      <c r="S2865" t="str">
        <f t="shared" si="268"/>
        <v>theater</v>
      </c>
      <c r="T2865" t="str">
        <f t="shared" si="269"/>
        <v>plays</v>
      </c>
    </row>
    <row r="2866" spans="1:20" x14ac:dyDescent="0.25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s="12">
        <f t="shared" si="264"/>
        <v>42172.613506944443</v>
      </c>
      <c r="L2866" s="12">
        <f t="shared" si="265"/>
        <v>42202.554166666669</v>
      </c>
      <c r="M2866" t="b">
        <v>0</v>
      </c>
      <c r="N2866">
        <v>3</v>
      </c>
      <c r="O2866" t="b">
        <v>0</v>
      </c>
      <c r="P2866" t="s">
        <v>8271</v>
      </c>
      <c r="Q2866" s="5">
        <f t="shared" si="266"/>
        <v>1.6E-2</v>
      </c>
      <c r="R2866" s="6">
        <f t="shared" si="267"/>
        <v>13.333333333333334</v>
      </c>
      <c r="S2866" t="str">
        <f t="shared" si="268"/>
        <v>theater</v>
      </c>
      <c r="T2866" t="str">
        <f t="shared" si="269"/>
        <v>plays</v>
      </c>
    </row>
    <row r="2867" spans="1:20" ht="60" x14ac:dyDescent="0.25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s="12">
        <f t="shared" si="264"/>
        <v>41950.114108796297</v>
      </c>
      <c r="L2867" s="12">
        <f t="shared" si="265"/>
        <v>42010.114108796297</v>
      </c>
      <c r="M2867" t="b">
        <v>0</v>
      </c>
      <c r="N2867">
        <v>0</v>
      </c>
      <c r="O2867" t="b">
        <v>0</v>
      </c>
      <c r="P2867" t="s">
        <v>8271</v>
      </c>
      <c r="Q2867" s="5">
        <f t="shared" si="266"/>
        <v>0</v>
      </c>
      <c r="R2867" s="6" t="e">
        <f t="shared" si="267"/>
        <v>#DIV/0!</v>
      </c>
      <c r="S2867" t="str">
        <f t="shared" si="268"/>
        <v>theater</v>
      </c>
      <c r="T2867" t="str">
        <f t="shared" si="269"/>
        <v>plays</v>
      </c>
    </row>
    <row r="2868" spans="1:20" ht="45" x14ac:dyDescent="0.25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s="12">
        <f t="shared" si="264"/>
        <v>42627.955104166671</v>
      </c>
      <c r="L2868" s="12">
        <f t="shared" si="265"/>
        <v>42657.916666666672</v>
      </c>
      <c r="M2868" t="b">
        <v>0</v>
      </c>
      <c r="N2868">
        <v>2</v>
      </c>
      <c r="O2868" t="b">
        <v>0</v>
      </c>
      <c r="P2868" t="s">
        <v>8271</v>
      </c>
      <c r="Q2868" s="5">
        <f t="shared" si="266"/>
        <v>8.9999999999999993E-3</v>
      </c>
      <c r="R2868" s="6">
        <f t="shared" si="267"/>
        <v>22.5</v>
      </c>
      <c r="S2868" t="str">
        <f t="shared" si="268"/>
        <v>theater</v>
      </c>
      <c r="T2868" t="str">
        <f t="shared" si="269"/>
        <v>plays</v>
      </c>
    </row>
    <row r="2869" spans="1:20" ht="60" x14ac:dyDescent="0.25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s="12">
        <f t="shared" si="264"/>
        <v>42531.195277777777</v>
      </c>
      <c r="L2869" s="12">
        <f t="shared" si="265"/>
        <v>42555.166666666672</v>
      </c>
      <c r="M2869" t="b">
        <v>0</v>
      </c>
      <c r="N2869">
        <v>10</v>
      </c>
      <c r="O2869" t="b">
        <v>0</v>
      </c>
      <c r="P2869" t="s">
        <v>8271</v>
      </c>
      <c r="Q2869" s="5">
        <f t="shared" si="266"/>
        <v>0.2016</v>
      </c>
      <c r="R2869" s="6">
        <f t="shared" si="267"/>
        <v>50.4</v>
      </c>
      <c r="S2869" t="str">
        <f t="shared" si="268"/>
        <v>theater</v>
      </c>
      <c r="T2869" t="str">
        <f t="shared" si="269"/>
        <v>plays</v>
      </c>
    </row>
    <row r="2870" spans="1:20" ht="60" x14ac:dyDescent="0.25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s="12">
        <f t="shared" si="264"/>
        <v>42618.827013888891</v>
      </c>
      <c r="L2870" s="12">
        <f t="shared" si="265"/>
        <v>42648.827013888891</v>
      </c>
      <c r="M2870" t="b">
        <v>0</v>
      </c>
      <c r="N2870">
        <v>60</v>
      </c>
      <c r="O2870" t="b">
        <v>0</v>
      </c>
      <c r="P2870" t="s">
        <v>8271</v>
      </c>
      <c r="Q2870" s="5">
        <f t="shared" si="266"/>
        <v>0.42011733333333334</v>
      </c>
      <c r="R2870" s="6">
        <f t="shared" si="267"/>
        <v>105.02933333333334</v>
      </c>
      <c r="S2870" t="str">
        <f t="shared" si="268"/>
        <v>theater</v>
      </c>
      <c r="T2870" t="str">
        <f t="shared" si="269"/>
        <v>plays</v>
      </c>
    </row>
    <row r="2871" spans="1:20" ht="60" x14ac:dyDescent="0.25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s="12">
        <f t="shared" si="264"/>
        <v>42540.593530092592</v>
      </c>
      <c r="L2871" s="12">
        <f t="shared" si="265"/>
        <v>42570.593530092592</v>
      </c>
      <c r="M2871" t="b">
        <v>0</v>
      </c>
      <c r="N2871">
        <v>5</v>
      </c>
      <c r="O2871" t="b">
        <v>0</v>
      </c>
      <c r="P2871" t="s">
        <v>8271</v>
      </c>
      <c r="Q2871" s="5">
        <f t="shared" si="266"/>
        <v>8.8500000000000002E-3</v>
      </c>
      <c r="R2871" s="6">
        <f t="shared" si="267"/>
        <v>35.4</v>
      </c>
      <c r="S2871" t="str">
        <f t="shared" si="268"/>
        <v>theater</v>
      </c>
      <c r="T2871" t="str">
        <f t="shared" si="269"/>
        <v>plays</v>
      </c>
    </row>
    <row r="2872" spans="1:20" ht="60" x14ac:dyDescent="0.25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s="12">
        <f t="shared" si="264"/>
        <v>41746.189409722225</v>
      </c>
      <c r="L2872" s="12">
        <f t="shared" si="265"/>
        <v>41776.189409722225</v>
      </c>
      <c r="M2872" t="b">
        <v>0</v>
      </c>
      <c r="N2872">
        <v>9</v>
      </c>
      <c r="O2872" t="b">
        <v>0</v>
      </c>
      <c r="P2872" t="s">
        <v>8271</v>
      </c>
      <c r="Q2872" s="5">
        <f t="shared" si="266"/>
        <v>0.15</v>
      </c>
      <c r="R2872" s="6">
        <f t="shared" si="267"/>
        <v>83.333333333333329</v>
      </c>
      <c r="S2872" t="str">
        <f t="shared" si="268"/>
        <v>theater</v>
      </c>
      <c r="T2872" t="str">
        <f t="shared" si="269"/>
        <v>plays</v>
      </c>
    </row>
    <row r="2873" spans="1:20" ht="45" x14ac:dyDescent="0.25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s="12">
        <f t="shared" si="264"/>
        <v>41974.738576388889</v>
      </c>
      <c r="L2873" s="12">
        <f t="shared" si="265"/>
        <v>41994.738576388889</v>
      </c>
      <c r="M2873" t="b">
        <v>0</v>
      </c>
      <c r="N2873">
        <v>13</v>
      </c>
      <c r="O2873" t="b">
        <v>0</v>
      </c>
      <c r="P2873" t="s">
        <v>8271</v>
      </c>
      <c r="Q2873" s="5">
        <f t="shared" si="266"/>
        <v>4.6699999999999998E-2</v>
      </c>
      <c r="R2873" s="6">
        <f t="shared" si="267"/>
        <v>35.92307692307692</v>
      </c>
      <c r="S2873" t="str">
        <f t="shared" si="268"/>
        <v>theater</v>
      </c>
      <c r="T2873" t="str">
        <f t="shared" si="269"/>
        <v>plays</v>
      </c>
    </row>
    <row r="2874" spans="1:20" ht="45" x14ac:dyDescent="0.25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s="12">
        <f t="shared" si="264"/>
        <v>42115.11618055556</v>
      </c>
      <c r="L2874" s="12">
        <f t="shared" si="265"/>
        <v>42175.11618055556</v>
      </c>
      <c r="M2874" t="b">
        <v>0</v>
      </c>
      <c r="N2874">
        <v>0</v>
      </c>
      <c r="O2874" t="b">
        <v>0</v>
      </c>
      <c r="P2874" t="s">
        <v>8271</v>
      </c>
      <c r="Q2874" s="5">
        <f t="shared" si="266"/>
        <v>0</v>
      </c>
      <c r="R2874" s="6" t="e">
        <f t="shared" si="267"/>
        <v>#DIV/0!</v>
      </c>
      <c r="S2874" t="str">
        <f t="shared" si="268"/>
        <v>theater</v>
      </c>
      <c r="T2874" t="str">
        <f t="shared" si="269"/>
        <v>plays</v>
      </c>
    </row>
    <row r="2875" spans="1:20" ht="60" x14ac:dyDescent="0.25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s="12">
        <f t="shared" si="264"/>
        <v>42002.817488425921</v>
      </c>
      <c r="L2875" s="12">
        <f t="shared" si="265"/>
        <v>42032.817488425921</v>
      </c>
      <c r="M2875" t="b">
        <v>0</v>
      </c>
      <c r="N2875">
        <v>8</v>
      </c>
      <c r="O2875" t="b">
        <v>0</v>
      </c>
      <c r="P2875" t="s">
        <v>8271</v>
      </c>
      <c r="Q2875" s="5">
        <f t="shared" si="266"/>
        <v>0.38119999999999998</v>
      </c>
      <c r="R2875" s="6">
        <f t="shared" si="267"/>
        <v>119.125</v>
      </c>
      <c r="S2875" t="str">
        <f t="shared" si="268"/>
        <v>theater</v>
      </c>
      <c r="T2875" t="str">
        <f t="shared" si="269"/>
        <v>plays</v>
      </c>
    </row>
    <row r="2876" spans="1:20" ht="60" x14ac:dyDescent="0.25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s="12">
        <f t="shared" si="264"/>
        <v>42722.84474537037</v>
      </c>
      <c r="L2876" s="12">
        <f t="shared" si="265"/>
        <v>42752.84474537037</v>
      </c>
      <c r="M2876" t="b">
        <v>0</v>
      </c>
      <c r="N2876">
        <v>3</v>
      </c>
      <c r="O2876" t="b">
        <v>0</v>
      </c>
      <c r="P2876" t="s">
        <v>8271</v>
      </c>
      <c r="Q2876" s="5">
        <f t="shared" si="266"/>
        <v>5.4199999999999998E-2</v>
      </c>
      <c r="R2876" s="6">
        <f t="shared" si="267"/>
        <v>90.333333333333329</v>
      </c>
      <c r="S2876" t="str">
        <f t="shared" si="268"/>
        <v>theater</v>
      </c>
      <c r="T2876" t="str">
        <f t="shared" si="269"/>
        <v>plays</v>
      </c>
    </row>
    <row r="2877" spans="1:20" ht="60" x14ac:dyDescent="0.25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s="12">
        <f t="shared" si="264"/>
        <v>42465.128391203703</v>
      </c>
      <c r="L2877" s="12">
        <f t="shared" si="265"/>
        <v>42495.128391203703</v>
      </c>
      <c r="M2877" t="b">
        <v>0</v>
      </c>
      <c r="N2877">
        <v>3</v>
      </c>
      <c r="O2877" t="b">
        <v>0</v>
      </c>
      <c r="P2877" t="s">
        <v>8271</v>
      </c>
      <c r="Q2877" s="5">
        <f t="shared" si="266"/>
        <v>3.5E-4</v>
      </c>
      <c r="R2877" s="6">
        <f t="shared" si="267"/>
        <v>2.3333333333333335</v>
      </c>
      <c r="S2877" t="str">
        <f t="shared" si="268"/>
        <v>theater</v>
      </c>
      <c r="T2877" t="str">
        <f t="shared" si="269"/>
        <v>plays</v>
      </c>
    </row>
    <row r="2878" spans="1:20" ht="60" x14ac:dyDescent="0.25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s="12">
        <f t="shared" si="264"/>
        <v>42171.743969907402</v>
      </c>
      <c r="L2878" s="12">
        <f t="shared" si="265"/>
        <v>42201.743969907402</v>
      </c>
      <c r="M2878" t="b">
        <v>0</v>
      </c>
      <c r="N2878">
        <v>0</v>
      </c>
      <c r="O2878" t="b">
        <v>0</v>
      </c>
      <c r="P2878" t="s">
        <v>8271</v>
      </c>
      <c r="Q2878" s="5">
        <f t="shared" si="266"/>
        <v>0</v>
      </c>
      <c r="R2878" s="6" t="e">
        <f t="shared" si="267"/>
        <v>#DIV/0!</v>
      </c>
      <c r="S2878" t="str">
        <f t="shared" si="268"/>
        <v>theater</v>
      </c>
      <c r="T2878" t="str">
        <f t="shared" si="269"/>
        <v>plays</v>
      </c>
    </row>
    <row r="2879" spans="1:20" ht="60" x14ac:dyDescent="0.25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s="12">
        <f t="shared" si="264"/>
        <v>42672.955138888887</v>
      </c>
      <c r="L2879" s="12">
        <f t="shared" si="265"/>
        <v>42704.708333333328</v>
      </c>
      <c r="M2879" t="b">
        <v>0</v>
      </c>
      <c r="N2879">
        <v>6</v>
      </c>
      <c r="O2879" t="b">
        <v>0</v>
      </c>
      <c r="P2879" t="s">
        <v>8271</v>
      </c>
      <c r="Q2879" s="5">
        <f t="shared" si="266"/>
        <v>0.10833333333333334</v>
      </c>
      <c r="R2879" s="6">
        <f t="shared" si="267"/>
        <v>108.33333333333333</v>
      </c>
      <c r="S2879" t="str">
        <f t="shared" si="268"/>
        <v>theater</v>
      </c>
      <c r="T2879" t="str">
        <f t="shared" si="269"/>
        <v>plays</v>
      </c>
    </row>
    <row r="2880" spans="1:20" ht="45" x14ac:dyDescent="0.25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s="12">
        <f t="shared" si="264"/>
        <v>42128.615682870368</v>
      </c>
      <c r="L2880" s="12">
        <f t="shared" si="265"/>
        <v>42188.615682870368</v>
      </c>
      <c r="M2880" t="b">
        <v>0</v>
      </c>
      <c r="N2880">
        <v>4</v>
      </c>
      <c r="O2880" t="b">
        <v>0</v>
      </c>
      <c r="P2880" t="s">
        <v>8271</v>
      </c>
      <c r="Q2880" s="5">
        <f t="shared" si="266"/>
        <v>2.1000000000000001E-2</v>
      </c>
      <c r="R2880" s="6">
        <f t="shared" si="267"/>
        <v>15.75</v>
      </c>
      <c r="S2880" t="str">
        <f t="shared" si="268"/>
        <v>theater</v>
      </c>
      <c r="T2880" t="str">
        <f t="shared" si="269"/>
        <v>plays</v>
      </c>
    </row>
    <row r="2881" spans="1:20" ht="45" x14ac:dyDescent="0.25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s="12">
        <f t="shared" si="264"/>
        <v>42359.725243055553</v>
      </c>
      <c r="L2881" s="12">
        <f t="shared" si="265"/>
        <v>42389.725243055553</v>
      </c>
      <c r="M2881" t="b">
        <v>0</v>
      </c>
      <c r="N2881">
        <v>1</v>
      </c>
      <c r="O2881" t="b">
        <v>0</v>
      </c>
      <c r="P2881" t="s">
        <v>8271</v>
      </c>
      <c r="Q2881" s="5">
        <f t="shared" si="266"/>
        <v>2.5892857142857141E-3</v>
      </c>
      <c r="R2881" s="6">
        <f t="shared" si="267"/>
        <v>29</v>
      </c>
      <c r="S2881" t="str">
        <f t="shared" si="268"/>
        <v>theater</v>
      </c>
      <c r="T2881" t="str">
        <f t="shared" si="269"/>
        <v>plays</v>
      </c>
    </row>
    <row r="2882" spans="1:20" ht="60" x14ac:dyDescent="0.25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s="12">
        <f t="shared" ref="K2882:K2945" si="270">(((J2882/60)/60)/24)+DATE(1970,1,1)</f>
        <v>42192.905694444446</v>
      </c>
      <c r="L2882" s="12">
        <f t="shared" ref="L2882:L2945" si="271">(((I2882/60)/60)/24)+DATE(1970,1,1)</f>
        <v>42236.711805555555</v>
      </c>
      <c r="M2882" t="b">
        <v>0</v>
      </c>
      <c r="N2882">
        <v>29</v>
      </c>
      <c r="O2882" t="b">
        <v>0</v>
      </c>
      <c r="P2882" t="s">
        <v>8271</v>
      </c>
      <c r="Q2882" s="5">
        <f t="shared" ref="Q2882:Q2945" si="272">E2882/D2882</f>
        <v>0.23333333333333334</v>
      </c>
      <c r="R2882" s="6">
        <f t="shared" ref="R2882:R2945" si="273">E2882/N2882</f>
        <v>96.551724137931032</v>
      </c>
      <c r="S2882" t="str">
        <f t="shared" ref="S2882:S2945" si="274">LEFT(P2882,FIND("/",P2882,1)-1)</f>
        <v>theater</v>
      </c>
      <c r="T2882" t="str">
        <f t="shared" ref="T2882:T2945" si="275">MID(P2882,FIND("/",P2882,1)+1,LEN(P2881))</f>
        <v>plays</v>
      </c>
    </row>
    <row r="2883" spans="1:20" ht="60" x14ac:dyDescent="0.25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s="12">
        <f t="shared" si="270"/>
        <v>41916.597638888888</v>
      </c>
      <c r="L2883" s="12">
        <f t="shared" si="271"/>
        <v>41976.639305555553</v>
      </c>
      <c r="M2883" t="b">
        <v>0</v>
      </c>
      <c r="N2883">
        <v>0</v>
      </c>
      <c r="O2883" t="b">
        <v>0</v>
      </c>
      <c r="P2883" t="s">
        <v>8271</v>
      </c>
      <c r="Q2883" s="5">
        <f t="shared" si="272"/>
        <v>0</v>
      </c>
      <c r="R2883" s="6" t="e">
        <f t="shared" si="273"/>
        <v>#DIV/0!</v>
      </c>
      <c r="S2883" t="str">
        <f t="shared" si="274"/>
        <v>theater</v>
      </c>
      <c r="T2883" t="str">
        <f t="shared" si="275"/>
        <v>plays</v>
      </c>
    </row>
    <row r="2884" spans="1:20" ht="60" x14ac:dyDescent="0.25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s="12">
        <f t="shared" si="270"/>
        <v>42461.596273148149</v>
      </c>
      <c r="L2884" s="12">
        <f t="shared" si="271"/>
        <v>42491.596273148149</v>
      </c>
      <c r="M2884" t="b">
        <v>0</v>
      </c>
      <c r="N2884">
        <v>4</v>
      </c>
      <c r="O2884" t="b">
        <v>0</v>
      </c>
      <c r="P2884" t="s">
        <v>8271</v>
      </c>
      <c r="Q2884" s="5">
        <f t="shared" si="272"/>
        <v>0.33600000000000002</v>
      </c>
      <c r="R2884" s="6">
        <f t="shared" si="273"/>
        <v>63</v>
      </c>
      <c r="S2884" t="str">
        <f t="shared" si="274"/>
        <v>theater</v>
      </c>
      <c r="T2884" t="str">
        <f t="shared" si="275"/>
        <v>plays</v>
      </c>
    </row>
    <row r="2885" spans="1:20" ht="60" x14ac:dyDescent="0.25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s="12">
        <f t="shared" si="270"/>
        <v>42370.90320601852</v>
      </c>
      <c r="L2885" s="12">
        <f t="shared" si="271"/>
        <v>42406.207638888889</v>
      </c>
      <c r="M2885" t="b">
        <v>0</v>
      </c>
      <c r="N2885">
        <v>5</v>
      </c>
      <c r="O2885" t="b">
        <v>0</v>
      </c>
      <c r="P2885" t="s">
        <v>8271</v>
      </c>
      <c r="Q2885" s="5">
        <f t="shared" si="272"/>
        <v>0.1908</v>
      </c>
      <c r="R2885" s="6">
        <f t="shared" si="273"/>
        <v>381.6</v>
      </c>
      <c r="S2885" t="str">
        <f t="shared" si="274"/>
        <v>theater</v>
      </c>
      <c r="T2885" t="str">
        <f t="shared" si="275"/>
        <v>plays</v>
      </c>
    </row>
    <row r="2886" spans="1:20" ht="45" x14ac:dyDescent="0.25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s="12">
        <f t="shared" si="270"/>
        <v>41948.727256944447</v>
      </c>
      <c r="L2886" s="12">
        <f t="shared" si="271"/>
        <v>41978.727256944447</v>
      </c>
      <c r="M2886" t="b">
        <v>0</v>
      </c>
      <c r="N2886">
        <v>4</v>
      </c>
      <c r="O2886" t="b">
        <v>0</v>
      </c>
      <c r="P2886" t="s">
        <v>8271</v>
      </c>
      <c r="Q2886" s="5">
        <f t="shared" si="272"/>
        <v>4.1111111111111114E-3</v>
      </c>
      <c r="R2886" s="6">
        <f t="shared" si="273"/>
        <v>46.25</v>
      </c>
      <c r="S2886" t="str">
        <f t="shared" si="274"/>
        <v>theater</v>
      </c>
      <c r="T2886" t="str">
        <f t="shared" si="275"/>
        <v>plays</v>
      </c>
    </row>
    <row r="2887" spans="1:20" ht="30" x14ac:dyDescent="0.25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s="12">
        <f t="shared" si="270"/>
        <v>42047.07640046296</v>
      </c>
      <c r="L2887" s="12">
        <f t="shared" si="271"/>
        <v>42077.034733796296</v>
      </c>
      <c r="M2887" t="b">
        <v>0</v>
      </c>
      <c r="N2887">
        <v>5</v>
      </c>
      <c r="O2887" t="b">
        <v>0</v>
      </c>
      <c r="P2887" t="s">
        <v>8271</v>
      </c>
      <c r="Q2887" s="5">
        <f t="shared" si="272"/>
        <v>0.32500000000000001</v>
      </c>
      <c r="R2887" s="6">
        <f t="shared" si="273"/>
        <v>26</v>
      </c>
      <c r="S2887" t="str">
        <f t="shared" si="274"/>
        <v>theater</v>
      </c>
      <c r="T2887" t="str">
        <f t="shared" si="275"/>
        <v>plays</v>
      </c>
    </row>
    <row r="2888" spans="1:20" ht="60" x14ac:dyDescent="0.25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s="12">
        <f t="shared" si="270"/>
        <v>42261.632916666669</v>
      </c>
      <c r="L2888" s="12">
        <f t="shared" si="271"/>
        <v>42266.165972222225</v>
      </c>
      <c r="M2888" t="b">
        <v>0</v>
      </c>
      <c r="N2888">
        <v>1</v>
      </c>
      <c r="O2888" t="b">
        <v>0</v>
      </c>
      <c r="P2888" t="s">
        <v>8271</v>
      </c>
      <c r="Q2888" s="5">
        <f t="shared" si="272"/>
        <v>0.05</v>
      </c>
      <c r="R2888" s="6">
        <f t="shared" si="273"/>
        <v>10</v>
      </c>
      <c r="S2888" t="str">
        <f t="shared" si="274"/>
        <v>theater</v>
      </c>
      <c r="T2888" t="str">
        <f t="shared" si="275"/>
        <v>plays</v>
      </c>
    </row>
    <row r="2889" spans="1:20" ht="60" x14ac:dyDescent="0.25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s="12">
        <f t="shared" si="270"/>
        <v>41985.427361111113</v>
      </c>
      <c r="L2889" s="12">
        <f t="shared" si="271"/>
        <v>42015.427361111113</v>
      </c>
      <c r="M2889" t="b">
        <v>0</v>
      </c>
      <c r="N2889">
        <v>1</v>
      </c>
      <c r="O2889" t="b">
        <v>0</v>
      </c>
      <c r="P2889" t="s">
        <v>8271</v>
      </c>
      <c r="Q2889" s="5">
        <f t="shared" si="272"/>
        <v>1.6666666666666668E-3</v>
      </c>
      <c r="R2889" s="6">
        <f t="shared" si="273"/>
        <v>5</v>
      </c>
      <c r="S2889" t="str">
        <f t="shared" si="274"/>
        <v>theater</v>
      </c>
      <c r="T2889" t="str">
        <f t="shared" si="275"/>
        <v>plays</v>
      </c>
    </row>
    <row r="2890" spans="1:20" ht="60" x14ac:dyDescent="0.25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s="12">
        <f t="shared" si="270"/>
        <v>41922.535185185188</v>
      </c>
      <c r="L2890" s="12">
        <f t="shared" si="271"/>
        <v>41930.207638888889</v>
      </c>
      <c r="M2890" t="b">
        <v>0</v>
      </c>
      <c r="N2890">
        <v>0</v>
      </c>
      <c r="O2890" t="b">
        <v>0</v>
      </c>
      <c r="P2890" t="s">
        <v>8271</v>
      </c>
      <c r="Q2890" s="5">
        <f t="shared" si="272"/>
        <v>0</v>
      </c>
      <c r="R2890" s="6" t="e">
        <f t="shared" si="273"/>
        <v>#DIV/0!</v>
      </c>
      <c r="S2890" t="str">
        <f t="shared" si="274"/>
        <v>theater</v>
      </c>
      <c r="T2890" t="str">
        <f t="shared" si="275"/>
        <v>plays</v>
      </c>
    </row>
    <row r="2891" spans="1:20" ht="45" x14ac:dyDescent="0.25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s="12">
        <f t="shared" si="270"/>
        <v>41850.863252314812</v>
      </c>
      <c r="L2891" s="12">
        <f t="shared" si="271"/>
        <v>41880.863252314812</v>
      </c>
      <c r="M2891" t="b">
        <v>0</v>
      </c>
      <c r="N2891">
        <v>14</v>
      </c>
      <c r="O2891" t="b">
        <v>0</v>
      </c>
      <c r="P2891" t="s">
        <v>8271</v>
      </c>
      <c r="Q2891" s="5">
        <f t="shared" si="272"/>
        <v>0.38066666666666665</v>
      </c>
      <c r="R2891" s="6">
        <f t="shared" si="273"/>
        <v>81.571428571428569</v>
      </c>
      <c r="S2891" t="str">
        <f t="shared" si="274"/>
        <v>theater</v>
      </c>
      <c r="T2891" t="str">
        <f t="shared" si="275"/>
        <v>plays</v>
      </c>
    </row>
    <row r="2892" spans="1:20" ht="60" x14ac:dyDescent="0.25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s="12">
        <f t="shared" si="270"/>
        <v>41831.742962962962</v>
      </c>
      <c r="L2892" s="12">
        <f t="shared" si="271"/>
        <v>41860.125</v>
      </c>
      <c r="M2892" t="b">
        <v>0</v>
      </c>
      <c r="N2892">
        <v>3</v>
      </c>
      <c r="O2892" t="b">
        <v>0</v>
      </c>
      <c r="P2892" t="s">
        <v>8271</v>
      </c>
      <c r="Q2892" s="5">
        <f t="shared" si="272"/>
        <v>1.0500000000000001E-2</v>
      </c>
      <c r="R2892" s="6">
        <f t="shared" si="273"/>
        <v>7</v>
      </c>
      <c r="S2892" t="str">
        <f t="shared" si="274"/>
        <v>theater</v>
      </c>
      <c r="T2892" t="str">
        <f t="shared" si="275"/>
        <v>plays</v>
      </c>
    </row>
    <row r="2893" spans="1:20" ht="60" x14ac:dyDescent="0.25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s="12">
        <f t="shared" si="270"/>
        <v>42415.883425925931</v>
      </c>
      <c r="L2893" s="12">
        <f t="shared" si="271"/>
        <v>42475.84175925926</v>
      </c>
      <c r="M2893" t="b">
        <v>0</v>
      </c>
      <c r="N2893">
        <v>10</v>
      </c>
      <c r="O2893" t="b">
        <v>0</v>
      </c>
      <c r="P2893" t="s">
        <v>8271</v>
      </c>
      <c r="Q2893" s="5">
        <f t="shared" si="272"/>
        <v>2.7300000000000001E-2</v>
      </c>
      <c r="R2893" s="6">
        <f t="shared" si="273"/>
        <v>27.3</v>
      </c>
      <c r="S2893" t="str">
        <f t="shared" si="274"/>
        <v>theater</v>
      </c>
      <c r="T2893" t="str">
        <f t="shared" si="275"/>
        <v>plays</v>
      </c>
    </row>
    <row r="2894" spans="1:20" ht="45" x14ac:dyDescent="0.25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s="12">
        <f t="shared" si="270"/>
        <v>41869.714166666665</v>
      </c>
      <c r="L2894" s="12">
        <f t="shared" si="271"/>
        <v>41876.875</v>
      </c>
      <c r="M2894" t="b">
        <v>0</v>
      </c>
      <c r="N2894">
        <v>17</v>
      </c>
      <c r="O2894" t="b">
        <v>0</v>
      </c>
      <c r="P2894" t="s">
        <v>8271</v>
      </c>
      <c r="Q2894" s="5">
        <f t="shared" si="272"/>
        <v>9.0909090909090912E-2</v>
      </c>
      <c r="R2894" s="6">
        <f t="shared" si="273"/>
        <v>29.411764705882351</v>
      </c>
      <c r="S2894" t="str">
        <f t="shared" si="274"/>
        <v>theater</v>
      </c>
      <c r="T2894" t="str">
        <f t="shared" si="275"/>
        <v>plays</v>
      </c>
    </row>
    <row r="2895" spans="1:20" ht="30" x14ac:dyDescent="0.25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s="12">
        <f t="shared" si="270"/>
        <v>41953.773090277777</v>
      </c>
      <c r="L2895" s="12">
        <f t="shared" si="271"/>
        <v>42013.083333333328</v>
      </c>
      <c r="M2895" t="b">
        <v>0</v>
      </c>
      <c r="N2895">
        <v>2</v>
      </c>
      <c r="O2895" t="b">
        <v>0</v>
      </c>
      <c r="P2895" t="s">
        <v>8271</v>
      </c>
      <c r="Q2895" s="5">
        <f t="shared" si="272"/>
        <v>5.0000000000000001E-3</v>
      </c>
      <c r="R2895" s="6">
        <f t="shared" si="273"/>
        <v>12.5</v>
      </c>
      <c r="S2895" t="str">
        <f t="shared" si="274"/>
        <v>theater</v>
      </c>
      <c r="T2895" t="str">
        <f t="shared" si="275"/>
        <v>plays</v>
      </c>
    </row>
    <row r="2896" spans="1:20" ht="30" x14ac:dyDescent="0.25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s="12">
        <f t="shared" si="270"/>
        <v>42037.986284722225</v>
      </c>
      <c r="L2896" s="12">
        <f t="shared" si="271"/>
        <v>42097.944618055553</v>
      </c>
      <c r="M2896" t="b">
        <v>0</v>
      </c>
      <c r="N2896">
        <v>0</v>
      </c>
      <c r="O2896" t="b">
        <v>0</v>
      </c>
      <c r="P2896" t="s">
        <v>8271</v>
      </c>
      <c r="Q2896" s="5">
        <f t="shared" si="272"/>
        <v>0</v>
      </c>
      <c r="R2896" s="6" t="e">
        <f t="shared" si="273"/>
        <v>#DIV/0!</v>
      </c>
      <c r="S2896" t="str">
        <f t="shared" si="274"/>
        <v>theater</v>
      </c>
      <c r="T2896" t="str">
        <f t="shared" si="275"/>
        <v>plays</v>
      </c>
    </row>
    <row r="2897" spans="1:20" ht="60" x14ac:dyDescent="0.25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s="12">
        <f t="shared" si="270"/>
        <v>41811.555462962962</v>
      </c>
      <c r="L2897" s="12">
        <f t="shared" si="271"/>
        <v>41812.875</v>
      </c>
      <c r="M2897" t="b">
        <v>0</v>
      </c>
      <c r="N2897">
        <v>4</v>
      </c>
      <c r="O2897" t="b">
        <v>0</v>
      </c>
      <c r="P2897" t="s">
        <v>8271</v>
      </c>
      <c r="Q2897" s="5">
        <f t="shared" si="272"/>
        <v>4.5999999999999999E-2</v>
      </c>
      <c r="R2897" s="6">
        <f t="shared" si="273"/>
        <v>5.75</v>
      </c>
      <c r="S2897" t="str">
        <f t="shared" si="274"/>
        <v>theater</v>
      </c>
      <c r="T2897" t="str">
        <f t="shared" si="275"/>
        <v>plays</v>
      </c>
    </row>
    <row r="2898" spans="1:20" ht="45" x14ac:dyDescent="0.25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s="12">
        <f t="shared" si="270"/>
        <v>42701.908807870372</v>
      </c>
      <c r="L2898" s="12">
        <f t="shared" si="271"/>
        <v>42716.25</v>
      </c>
      <c r="M2898" t="b">
        <v>0</v>
      </c>
      <c r="N2898">
        <v>12</v>
      </c>
      <c r="O2898" t="b">
        <v>0</v>
      </c>
      <c r="P2898" t="s">
        <v>8271</v>
      </c>
      <c r="Q2898" s="5">
        <f t="shared" si="272"/>
        <v>0.20833333333333334</v>
      </c>
      <c r="R2898" s="6">
        <f t="shared" si="273"/>
        <v>52.083333333333336</v>
      </c>
      <c r="S2898" t="str">
        <f t="shared" si="274"/>
        <v>theater</v>
      </c>
      <c r="T2898" t="str">
        <f t="shared" si="275"/>
        <v>plays</v>
      </c>
    </row>
    <row r="2899" spans="1:20" ht="60" x14ac:dyDescent="0.25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s="12">
        <f t="shared" si="270"/>
        <v>42258.646504629629</v>
      </c>
      <c r="L2899" s="12">
        <f t="shared" si="271"/>
        <v>42288.645196759258</v>
      </c>
      <c r="M2899" t="b">
        <v>0</v>
      </c>
      <c r="N2899">
        <v>3</v>
      </c>
      <c r="O2899" t="b">
        <v>0</v>
      </c>
      <c r="P2899" t="s">
        <v>8271</v>
      </c>
      <c r="Q2899" s="5">
        <f t="shared" si="272"/>
        <v>4.583333333333333E-2</v>
      </c>
      <c r="R2899" s="6">
        <f t="shared" si="273"/>
        <v>183.33333333333334</v>
      </c>
      <c r="S2899" t="str">
        <f t="shared" si="274"/>
        <v>theater</v>
      </c>
      <c r="T2899" t="str">
        <f t="shared" si="275"/>
        <v>plays</v>
      </c>
    </row>
    <row r="2900" spans="1:20" ht="60" x14ac:dyDescent="0.25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s="12">
        <f t="shared" si="270"/>
        <v>42278.664965277778</v>
      </c>
      <c r="L2900" s="12">
        <f t="shared" si="271"/>
        <v>42308.664965277778</v>
      </c>
      <c r="M2900" t="b">
        <v>0</v>
      </c>
      <c r="N2900">
        <v>12</v>
      </c>
      <c r="O2900" t="b">
        <v>0</v>
      </c>
      <c r="P2900" t="s">
        <v>8271</v>
      </c>
      <c r="Q2900" s="5">
        <f t="shared" si="272"/>
        <v>4.2133333333333335E-2</v>
      </c>
      <c r="R2900" s="6">
        <f t="shared" si="273"/>
        <v>26.333333333333332</v>
      </c>
      <c r="S2900" t="str">
        <f t="shared" si="274"/>
        <v>theater</v>
      </c>
      <c r="T2900" t="str">
        <f t="shared" si="275"/>
        <v>plays</v>
      </c>
    </row>
    <row r="2901" spans="1:20" ht="60" x14ac:dyDescent="0.25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s="12">
        <f t="shared" si="270"/>
        <v>42515.078217592592</v>
      </c>
      <c r="L2901" s="12">
        <f t="shared" si="271"/>
        <v>42575.078217592592</v>
      </c>
      <c r="M2901" t="b">
        <v>0</v>
      </c>
      <c r="N2901">
        <v>0</v>
      </c>
      <c r="O2901" t="b">
        <v>0</v>
      </c>
      <c r="P2901" t="s">
        <v>8271</v>
      </c>
      <c r="Q2901" s="5">
        <f t="shared" si="272"/>
        <v>0</v>
      </c>
      <c r="R2901" s="6" t="e">
        <f t="shared" si="273"/>
        <v>#DIV/0!</v>
      </c>
      <c r="S2901" t="str">
        <f t="shared" si="274"/>
        <v>theater</v>
      </c>
      <c r="T2901" t="str">
        <f t="shared" si="275"/>
        <v>plays</v>
      </c>
    </row>
    <row r="2902" spans="1:20" ht="60" x14ac:dyDescent="0.25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s="12">
        <f t="shared" si="270"/>
        <v>41830.234166666669</v>
      </c>
      <c r="L2902" s="12">
        <f t="shared" si="271"/>
        <v>41860.234166666669</v>
      </c>
      <c r="M2902" t="b">
        <v>0</v>
      </c>
      <c r="N2902">
        <v>7</v>
      </c>
      <c r="O2902" t="b">
        <v>0</v>
      </c>
      <c r="P2902" t="s">
        <v>8271</v>
      </c>
      <c r="Q2902" s="5">
        <f t="shared" si="272"/>
        <v>0.61909090909090914</v>
      </c>
      <c r="R2902" s="6">
        <f t="shared" si="273"/>
        <v>486.42857142857144</v>
      </c>
      <c r="S2902" t="str">
        <f t="shared" si="274"/>
        <v>theater</v>
      </c>
      <c r="T2902" t="str">
        <f t="shared" si="275"/>
        <v>plays</v>
      </c>
    </row>
    <row r="2903" spans="1:20" ht="60" x14ac:dyDescent="0.25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s="12">
        <f t="shared" si="270"/>
        <v>41982.904386574075</v>
      </c>
      <c r="L2903" s="12">
        <f t="shared" si="271"/>
        <v>42042.904386574075</v>
      </c>
      <c r="M2903" t="b">
        <v>0</v>
      </c>
      <c r="N2903">
        <v>2</v>
      </c>
      <c r="O2903" t="b">
        <v>0</v>
      </c>
      <c r="P2903" t="s">
        <v>8271</v>
      </c>
      <c r="Q2903" s="5">
        <f t="shared" si="272"/>
        <v>8.0000000000000002E-3</v>
      </c>
      <c r="R2903" s="6">
        <f t="shared" si="273"/>
        <v>3</v>
      </c>
      <c r="S2903" t="str">
        <f t="shared" si="274"/>
        <v>theater</v>
      </c>
      <c r="T2903" t="str">
        <f t="shared" si="275"/>
        <v>plays</v>
      </c>
    </row>
    <row r="2904" spans="1:20" ht="45" x14ac:dyDescent="0.25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s="12">
        <f t="shared" si="270"/>
        <v>42210.439768518518</v>
      </c>
      <c r="L2904" s="12">
        <f t="shared" si="271"/>
        <v>42240.439768518518</v>
      </c>
      <c r="M2904" t="b">
        <v>0</v>
      </c>
      <c r="N2904">
        <v>1</v>
      </c>
      <c r="O2904" t="b">
        <v>0</v>
      </c>
      <c r="P2904" t="s">
        <v>8271</v>
      </c>
      <c r="Q2904" s="5">
        <f t="shared" si="272"/>
        <v>1.6666666666666666E-4</v>
      </c>
      <c r="R2904" s="6">
        <f t="shared" si="273"/>
        <v>25</v>
      </c>
      <c r="S2904" t="str">
        <f t="shared" si="274"/>
        <v>theater</v>
      </c>
      <c r="T2904" t="str">
        <f t="shared" si="275"/>
        <v>plays</v>
      </c>
    </row>
    <row r="2905" spans="1:20" ht="60" x14ac:dyDescent="0.25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s="12">
        <f t="shared" si="270"/>
        <v>42196.166874999995</v>
      </c>
      <c r="L2905" s="12">
        <f t="shared" si="271"/>
        <v>42256.166874999995</v>
      </c>
      <c r="M2905" t="b">
        <v>0</v>
      </c>
      <c r="N2905">
        <v>4</v>
      </c>
      <c r="O2905" t="b">
        <v>0</v>
      </c>
      <c r="P2905" t="s">
        <v>8271</v>
      </c>
      <c r="Q2905" s="5">
        <f t="shared" si="272"/>
        <v>7.7999999999999996E-3</v>
      </c>
      <c r="R2905" s="6">
        <f t="shared" si="273"/>
        <v>9.75</v>
      </c>
      <c r="S2905" t="str">
        <f t="shared" si="274"/>
        <v>theater</v>
      </c>
      <c r="T2905" t="str">
        <f t="shared" si="275"/>
        <v>plays</v>
      </c>
    </row>
    <row r="2906" spans="1:20" ht="60" x14ac:dyDescent="0.25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s="12">
        <f t="shared" si="270"/>
        <v>41940.967951388891</v>
      </c>
      <c r="L2906" s="12">
        <f t="shared" si="271"/>
        <v>41952.5</v>
      </c>
      <c r="M2906" t="b">
        <v>0</v>
      </c>
      <c r="N2906">
        <v>4</v>
      </c>
      <c r="O2906" t="b">
        <v>0</v>
      </c>
      <c r="P2906" t="s">
        <v>8271</v>
      </c>
      <c r="Q2906" s="5">
        <f t="shared" si="272"/>
        <v>0.05</v>
      </c>
      <c r="R2906" s="6">
        <f t="shared" si="273"/>
        <v>18.75</v>
      </c>
      <c r="S2906" t="str">
        <f t="shared" si="274"/>
        <v>theater</v>
      </c>
      <c r="T2906" t="str">
        <f t="shared" si="275"/>
        <v>plays</v>
      </c>
    </row>
    <row r="2907" spans="1:20" ht="45" x14ac:dyDescent="0.25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s="12">
        <f t="shared" si="270"/>
        <v>42606.056863425925</v>
      </c>
      <c r="L2907" s="12">
        <f t="shared" si="271"/>
        <v>42620.056863425925</v>
      </c>
      <c r="M2907" t="b">
        <v>0</v>
      </c>
      <c r="N2907">
        <v>17</v>
      </c>
      <c r="O2907" t="b">
        <v>0</v>
      </c>
      <c r="P2907" t="s">
        <v>8271</v>
      </c>
      <c r="Q2907" s="5">
        <f t="shared" si="272"/>
        <v>0.17771428571428571</v>
      </c>
      <c r="R2907" s="6">
        <f t="shared" si="273"/>
        <v>36.588235294117645</v>
      </c>
      <c r="S2907" t="str">
        <f t="shared" si="274"/>
        <v>theater</v>
      </c>
      <c r="T2907" t="str">
        <f t="shared" si="275"/>
        <v>plays</v>
      </c>
    </row>
    <row r="2908" spans="1:20" ht="60" x14ac:dyDescent="0.25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s="12">
        <f t="shared" si="270"/>
        <v>42199.648912037039</v>
      </c>
      <c r="L2908" s="12">
        <f t="shared" si="271"/>
        <v>42217.041666666672</v>
      </c>
      <c r="M2908" t="b">
        <v>0</v>
      </c>
      <c r="N2908">
        <v>7</v>
      </c>
      <c r="O2908" t="b">
        <v>0</v>
      </c>
      <c r="P2908" t="s">
        <v>8271</v>
      </c>
      <c r="Q2908" s="5">
        <f t="shared" si="272"/>
        <v>9.4166666666666662E-2</v>
      </c>
      <c r="R2908" s="6">
        <f t="shared" si="273"/>
        <v>80.714285714285708</v>
      </c>
      <c r="S2908" t="str">
        <f t="shared" si="274"/>
        <v>theater</v>
      </c>
      <c r="T2908" t="str">
        <f t="shared" si="275"/>
        <v>plays</v>
      </c>
    </row>
    <row r="2909" spans="1:20" ht="60" x14ac:dyDescent="0.25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s="12">
        <f t="shared" si="270"/>
        <v>42444.877743055549</v>
      </c>
      <c r="L2909" s="12">
        <f t="shared" si="271"/>
        <v>42504.877743055549</v>
      </c>
      <c r="M2909" t="b">
        <v>0</v>
      </c>
      <c r="N2909">
        <v>2</v>
      </c>
      <c r="O2909" t="b">
        <v>0</v>
      </c>
      <c r="P2909" t="s">
        <v>8271</v>
      </c>
      <c r="Q2909" s="5">
        <f t="shared" si="272"/>
        <v>8.0000000000000004E-4</v>
      </c>
      <c r="R2909" s="6">
        <f t="shared" si="273"/>
        <v>1</v>
      </c>
      <c r="S2909" t="str">
        <f t="shared" si="274"/>
        <v>theater</v>
      </c>
      <c r="T2909" t="str">
        <f t="shared" si="275"/>
        <v>plays</v>
      </c>
    </row>
    <row r="2910" spans="1:20" ht="60" x14ac:dyDescent="0.25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s="12">
        <f t="shared" si="270"/>
        <v>42499.731701388882</v>
      </c>
      <c r="L2910" s="12">
        <f t="shared" si="271"/>
        <v>42529.731701388882</v>
      </c>
      <c r="M2910" t="b">
        <v>0</v>
      </c>
      <c r="N2910">
        <v>5</v>
      </c>
      <c r="O2910" t="b">
        <v>0</v>
      </c>
      <c r="P2910" t="s">
        <v>8271</v>
      </c>
      <c r="Q2910" s="5">
        <f t="shared" si="272"/>
        <v>2.75E-2</v>
      </c>
      <c r="R2910" s="6">
        <f t="shared" si="273"/>
        <v>52.8</v>
      </c>
      <c r="S2910" t="str">
        <f t="shared" si="274"/>
        <v>theater</v>
      </c>
      <c r="T2910" t="str">
        <f t="shared" si="275"/>
        <v>plays</v>
      </c>
    </row>
    <row r="2911" spans="1:20" ht="60" x14ac:dyDescent="0.25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s="12">
        <f t="shared" si="270"/>
        <v>41929.266215277778</v>
      </c>
      <c r="L2911" s="12">
        <f t="shared" si="271"/>
        <v>41968.823611111111</v>
      </c>
      <c r="M2911" t="b">
        <v>0</v>
      </c>
      <c r="N2911">
        <v>1</v>
      </c>
      <c r="O2911" t="b">
        <v>0</v>
      </c>
      <c r="P2911" t="s">
        <v>8271</v>
      </c>
      <c r="Q2911" s="5">
        <f t="shared" si="272"/>
        <v>1.1111111111111112E-4</v>
      </c>
      <c r="R2911" s="6">
        <f t="shared" si="273"/>
        <v>20</v>
      </c>
      <c r="S2911" t="str">
        <f t="shared" si="274"/>
        <v>theater</v>
      </c>
      <c r="T2911" t="str">
        <f t="shared" si="275"/>
        <v>plays</v>
      </c>
    </row>
    <row r="2912" spans="1:20" ht="45" x14ac:dyDescent="0.25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s="12">
        <f t="shared" si="270"/>
        <v>42107.841284722221</v>
      </c>
      <c r="L2912" s="12">
        <f t="shared" si="271"/>
        <v>42167.841284722221</v>
      </c>
      <c r="M2912" t="b">
        <v>0</v>
      </c>
      <c r="N2912">
        <v>1</v>
      </c>
      <c r="O2912" t="b">
        <v>0</v>
      </c>
      <c r="P2912" t="s">
        <v>8271</v>
      </c>
      <c r="Q2912" s="5">
        <f t="shared" si="272"/>
        <v>3.3333333333333335E-5</v>
      </c>
      <c r="R2912" s="6">
        <f t="shared" si="273"/>
        <v>1</v>
      </c>
      <c r="S2912" t="str">
        <f t="shared" si="274"/>
        <v>theater</v>
      </c>
      <c r="T2912" t="str">
        <f t="shared" si="275"/>
        <v>plays</v>
      </c>
    </row>
    <row r="2913" spans="1:20" ht="60" x14ac:dyDescent="0.25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s="12">
        <f t="shared" si="270"/>
        <v>42142.768819444449</v>
      </c>
      <c r="L2913" s="12">
        <f t="shared" si="271"/>
        <v>42182.768819444449</v>
      </c>
      <c r="M2913" t="b">
        <v>0</v>
      </c>
      <c r="N2913">
        <v>14</v>
      </c>
      <c r="O2913" t="b">
        <v>0</v>
      </c>
      <c r="P2913" t="s">
        <v>8271</v>
      </c>
      <c r="Q2913" s="5">
        <f t="shared" si="272"/>
        <v>0.36499999999999999</v>
      </c>
      <c r="R2913" s="6">
        <f t="shared" si="273"/>
        <v>46.928571428571431</v>
      </c>
      <c r="S2913" t="str">
        <f t="shared" si="274"/>
        <v>theater</v>
      </c>
      <c r="T2913" t="str">
        <f t="shared" si="275"/>
        <v>plays</v>
      </c>
    </row>
    <row r="2914" spans="1:20" ht="60" x14ac:dyDescent="0.25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s="12">
        <f t="shared" si="270"/>
        <v>42354.131643518514</v>
      </c>
      <c r="L2914" s="12">
        <f t="shared" si="271"/>
        <v>42384.131643518514</v>
      </c>
      <c r="M2914" t="b">
        <v>0</v>
      </c>
      <c r="N2914">
        <v>26</v>
      </c>
      <c r="O2914" t="b">
        <v>0</v>
      </c>
      <c r="P2914" t="s">
        <v>8271</v>
      </c>
      <c r="Q2914" s="5">
        <f t="shared" si="272"/>
        <v>0.14058171745152354</v>
      </c>
      <c r="R2914" s="6">
        <f t="shared" si="273"/>
        <v>78.07692307692308</v>
      </c>
      <c r="S2914" t="str">
        <f t="shared" si="274"/>
        <v>theater</v>
      </c>
      <c r="T2914" t="str">
        <f t="shared" si="275"/>
        <v>plays</v>
      </c>
    </row>
    <row r="2915" spans="1:20" ht="60" x14ac:dyDescent="0.25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s="12">
        <f t="shared" si="270"/>
        <v>41828.922905092593</v>
      </c>
      <c r="L2915" s="12">
        <f t="shared" si="271"/>
        <v>41888.922905092593</v>
      </c>
      <c r="M2915" t="b">
        <v>0</v>
      </c>
      <c r="N2915">
        <v>2</v>
      </c>
      <c r="O2915" t="b">
        <v>0</v>
      </c>
      <c r="P2915" t="s">
        <v>8271</v>
      </c>
      <c r="Q2915" s="5">
        <f t="shared" si="272"/>
        <v>2.0000000000000001E-4</v>
      </c>
      <c r="R2915" s="6">
        <f t="shared" si="273"/>
        <v>1</v>
      </c>
      <c r="S2915" t="str">
        <f t="shared" si="274"/>
        <v>theater</v>
      </c>
      <c r="T2915" t="str">
        <f t="shared" si="275"/>
        <v>plays</v>
      </c>
    </row>
    <row r="2916" spans="1:20" ht="30" x14ac:dyDescent="0.25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s="12">
        <f t="shared" si="270"/>
        <v>42017.907337962963</v>
      </c>
      <c r="L2916" s="12">
        <f t="shared" si="271"/>
        <v>42077.865671296298</v>
      </c>
      <c r="M2916" t="b">
        <v>0</v>
      </c>
      <c r="N2916">
        <v>1</v>
      </c>
      <c r="O2916" t="b">
        <v>0</v>
      </c>
      <c r="P2916" t="s">
        <v>8271</v>
      </c>
      <c r="Q2916" s="5">
        <f t="shared" si="272"/>
        <v>4.0000000000000003E-5</v>
      </c>
      <c r="R2916" s="6">
        <f t="shared" si="273"/>
        <v>1</v>
      </c>
      <c r="S2916" t="str">
        <f t="shared" si="274"/>
        <v>theater</v>
      </c>
      <c r="T2916" t="str">
        <f t="shared" si="275"/>
        <v>plays</v>
      </c>
    </row>
    <row r="2917" spans="1:20" ht="45" x14ac:dyDescent="0.25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s="12">
        <f t="shared" si="270"/>
        <v>42415.398032407407</v>
      </c>
      <c r="L2917" s="12">
        <f t="shared" si="271"/>
        <v>42445.356365740736</v>
      </c>
      <c r="M2917" t="b">
        <v>0</v>
      </c>
      <c r="N2917">
        <v>3</v>
      </c>
      <c r="O2917" t="b">
        <v>0</v>
      </c>
      <c r="P2917" t="s">
        <v>8271</v>
      </c>
      <c r="Q2917" s="5">
        <f t="shared" si="272"/>
        <v>0.61099999999999999</v>
      </c>
      <c r="R2917" s="6">
        <f t="shared" si="273"/>
        <v>203.66666666666666</v>
      </c>
      <c r="S2917" t="str">
        <f t="shared" si="274"/>
        <v>theater</v>
      </c>
      <c r="T2917" t="str">
        <f t="shared" si="275"/>
        <v>plays</v>
      </c>
    </row>
    <row r="2918" spans="1:20" ht="45" x14ac:dyDescent="0.25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s="12">
        <f t="shared" si="270"/>
        <v>41755.476724537039</v>
      </c>
      <c r="L2918" s="12">
        <f t="shared" si="271"/>
        <v>41778.476724537039</v>
      </c>
      <c r="M2918" t="b">
        <v>0</v>
      </c>
      <c r="N2918">
        <v>7</v>
      </c>
      <c r="O2918" t="b">
        <v>0</v>
      </c>
      <c r="P2918" t="s">
        <v>8271</v>
      </c>
      <c r="Q2918" s="5">
        <f t="shared" si="272"/>
        <v>7.8378378378378383E-2</v>
      </c>
      <c r="R2918" s="6">
        <f t="shared" si="273"/>
        <v>20.714285714285715</v>
      </c>
      <c r="S2918" t="str">
        <f t="shared" si="274"/>
        <v>theater</v>
      </c>
      <c r="T2918" t="str">
        <f t="shared" si="275"/>
        <v>plays</v>
      </c>
    </row>
    <row r="2919" spans="1:20" ht="45" x14ac:dyDescent="0.25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s="12">
        <f t="shared" si="270"/>
        <v>42245.234340277777</v>
      </c>
      <c r="L2919" s="12">
        <f t="shared" si="271"/>
        <v>42263.234340277777</v>
      </c>
      <c r="M2919" t="b">
        <v>0</v>
      </c>
      <c r="N2919">
        <v>9</v>
      </c>
      <c r="O2919" t="b">
        <v>0</v>
      </c>
      <c r="P2919" t="s">
        <v>8271</v>
      </c>
      <c r="Q2919" s="5">
        <f t="shared" si="272"/>
        <v>0.2185</v>
      </c>
      <c r="R2919" s="6">
        <f t="shared" si="273"/>
        <v>48.555555555555557</v>
      </c>
      <c r="S2919" t="str">
        <f t="shared" si="274"/>
        <v>theater</v>
      </c>
      <c r="T2919" t="str">
        <f t="shared" si="275"/>
        <v>plays</v>
      </c>
    </row>
    <row r="2920" spans="1:20" ht="45" x14ac:dyDescent="0.25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s="12">
        <f t="shared" si="270"/>
        <v>42278.629710648151</v>
      </c>
      <c r="L2920" s="12">
        <f t="shared" si="271"/>
        <v>42306.629710648151</v>
      </c>
      <c r="M2920" t="b">
        <v>0</v>
      </c>
      <c r="N2920">
        <v>20</v>
      </c>
      <c r="O2920" t="b">
        <v>0</v>
      </c>
      <c r="P2920" t="s">
        <v>8271</v>
      </c>
      <c r="Q2920" s="5">
        <f t="shared" si="272"/>
        <v>0.27239999999999998</v>
      </c>
      <c r="R2920" s="6">
        <f t="shared" si="273"/>
        <v>68.099999999999994</v>
      </c>
      <c r="S2920" t="str">
        <f t="shared" si="274"/>
        <v>theater</v>
      </c>
      <c r="T2920" t="str">
        <f t="shared" si="275"/>
        <v>plays</v>
      </c>
    </row>
    <row r="2921" spans="1:20" ht="45" x14ac:dyDescent="0.25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s="12">
        <f t="shared" si="270"/>
        <v>41826.61954861111</v>
      </c>
      <c r="L2921" s="12">
        <f t="shared" si="271"/>
        <v>41856.61954861111</v>
      </c>
      <c r="M2921" t="b">
        <v>0</v>
      </c>
      <c r="N2921">
        <v>6</v>
      </c>
      <c r="O2921" t="b">
        <v>0</v>
      </c>
      <c r="P2921" t="s">
        <v>8271</v>
      </c>
      <c r="Q2921" s="5">
        <f t="shared" si="272"/>
        <v>8.5000000000000006E-2</v>
      </c>
      <c r="R2921" s="6">
        <f t="shared" si="273"/>
        <v>8.5</v>
      </c>
      <c r="S2921" t="str">
        <f t="shared" si="274"/>
        <v>theater</v>
      </c>
      <c r="T2921" t="str">
        <f t="shared" si="275"/>
        <v>plays</v>
      </c>
    </row>
    <row r="2922" spans="1:20" ht="60" x14ac:dyDescent="0.25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s="12">
        <f t="shared" si="270"/>
        <v>42058.792476851857</v>
      </c>
      <c r="L2922" s="12">
        <f t="shared" si="271"/>
        <v>42088.750810185185</v>
      </c>
      <c r="M2922" t="b">
        <v>0</v>
      </c>
      <c r="N2922">
        <v>13</v>
      </c>
      <c r="O2922" t="b">
        <v>0</v>
      </c>
      <c r="P2922" t="s">
        <v>8271</v>
      </c>
      <c r="Q2922" s="5">
        <f t="shared" si="272"/>
        <v>0.26840000000000003</v>
      </c>
      <c r="R2922" s="6">
        <f t="shared" si="273"/>
        <v>51.615384615384613</v>
      </c>
      <c r="S2922" t="str">
        <f t="shared" si="274"/>
        <v>theater</v>
      </c>
      <c r="T2922" t="str">
        <f t="shared" si="275"/>
        <v>plays</v>
      </c>
    </row>
    <row r="2923" spans="1:20" ht="45" x14ac:dyDescent="0.25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s="12">
        <f t="shared" si="270"/>
        <v>41877.886620370373</v>
      </c>
      <c r="L2923" s="12">
        <f t="shared" si="271"/>
        <v>41907.886620370373</v>
      </c>
      <c r="M2923" t="b">
        <v>0</v>
      </c>
      <c r="N2923">
        <v>3</v>
      </c>
      <c r="O2923" t="b">
        <v>1</v>
      </c>
      <c r="P2923" t="s">
        <v>8305</v>
      </c>
      <c r="Q2923" s="5">
        <f t="shared" si="272"/>
        <v>1.29</v>
      </c>
      <c r="R2923" s="6">
        <f t="shared" si="273"/>
        <v>43</v>
      </c>
      <c r="S2923" t="str">
        <f t="shared" si="274"/>
        <v>theater</v>
      </c>
      <c r="T2923" t="str">
        <f t="shared" si="275"/>
        <v>musical</v>
      </c>
    </row>
    <row r="2924" spans="1:20" ht="60" x14ac:dyDescent="0.25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s="12">
        <f t="shared" si="270"/>
        <v>42097.874155092592</v>
      </c>
      <c r="L2924" s="12">
        <f t="shared" si="271"/>
        <v>42142.874155092592</v>
      </c>
      <c r="M2924" t="b">
        <v>0</v>
      </c>
      <c r="N2924">
        <v>6</v>
      </c>
      <c r="O2924" t="b">
        <v>1</v>
      </c>
      <c r="P2924" t="s">
        <v>8305</v>
      </c>
      <c r="Q2924" s="5">
        <f t="shared" si="272"/>
        <v>1</v>
      </c>
      <c r="R2924" s="6">
        <f t="shared" si="273"/>
        <v>83.333333333333329</v>
      </c>
      <c r="S2924" t="str">
        <f t="shared" si="274"/>
        <v>theater</v>
      </c>
      <c r="T2924" t="str">
        <f t="shared" si="275"/>
        <v>musical</v>
      </c>
    </row>
    <row r="2925" spans="1:20" ht="45" x14ac:dyDescent="0.25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s="12">
        <f t="shared" si="270"/>
        <v>42013.15253472222</v>
      </c>
      <c r="L2925" s="12">
        <f t="shared" si="271"/>
        <v>42028.125</v>
      </c>
      <c r="M2925" t="b">
        <v>0</v>
      </c>
      <c r="N2925">
        <v>10</v>
      </c>
      <c r="O2925" t="b">
        <v>1</v>
      </c>
      <c r="P2925" t="s">
        <v>8305</v>
      </c>
      <c r="Q2925" s="5">
        <f t="shared" si="272"/>
        <v>1</v>
      </c>
      <c r="R2925" s="6">
        <f t="shared" si="273"/>
        <v>30</v>
      </c>
      <c r="S2925" t="str">
        <f t="shared" si="274"/>
        <v>theater</v>
      </c>
      <c r="T2925" t="str">
        <f t="shared" si="275"/>
        <v>musical</v>
      </c>
    </row>
    <row r="2926" spans="1:20" ht="60" x14ac:dyDescent="0.25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s="12">
        <f t="shared" si="270"/>
        <v>42103.556828703702</v>
      </c>
      <c r="L2926" s="12">
        <f t="shared" si="271"/>
        <v>42133.165972222225</v>
      </c>
      <c r="M2926" t="b">
        <v>0</v>
      </c>
      <c r="N2926">
        <v>147</v>
      </c>
      <c r="O2926" t="b">
        <v>1</v>
      </c>
      <c r="P2926" t="s">
        <v>8305</v>
      </c>
      <c r="Q2926" s="5">
        <f t="shared" si="272"/>
        <v>1.032</v>
      </c>
      <c r="R2926" s="6">
        <f t="shared" si="273"/>
        <v>175.51020408163265</v>
      </c>
      <c r="S2926" t="str">
        <f t="shared" si="274"/>
        <v>theater</v>
      </c>
      <c r="T2926" t="str">
        <f t="shared" si="275"/>
        <v>musical</v>
      </c>
    </row>
    <row r="2927" spans="1:20" ht="45" x14ac:dyDescent="0.25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s="12">
        <f t="shared" si="270"/>
        <v>41863.584120370368</v>
      </c>
      <c r="L2927" s="12">
        <f t="shared" si="271"/>
        <v>41893.584120370368</v>
      </c>
      <c r="M2927" t="b">
        <v>0</v>
      </c>
      <c r="N2927">
        <v>199</v>
      </c>
      <c r="O2927" t="b">
        <v>1</v>
      </c>
      <c r="P2927" t="s">
        <v>8305</v>
      </c>
      <c r="Q2927" s="5">
        <f t="shared" si="272"/>
        <v>1.0244597777777777</v>
      </c>
      <c r="R2927" s="6">
        <f t="shared" si="273"/>
        <v>231.66175879396985</v>
      </c>
      <c r="S2927" t="str">
        <f t="shared" si="274"/>
        <v>theater</v>
      </c>
      <c r="T2927" t="str">
        <f t="shared" si="275"/>
        <v>musical</v>
      </c>
    </row>
    <row r="2928" spans="1:20" ht="60" x14ac:dyDescent="0.25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s="12">
        <f t="shared" si="270"/>
        <v>42044.765960648147</v>
      </c>
      <c r="L2928" s="12">
        <f t="shared" si="271"/>
        <v>42058.765960648147</v>
      </c>
      <c r="M2928" t="b">
        <v>0</v>
      </c>
      <c r="N2928">
        <v>50</v>
      </c>
      <c r="O2928" t="b">
        <v>1</v>
      </c>
      <c r="P2928" t="s">
        <v>8305</v>
      </c>
      <c r="Q2928" s="5">
        <f t="shared" si="272"/>
        <v>1.25</v>
      </c>
      <c r="R2928" s="6">
        <f t="shared" si="273"/>
        <v>75</v>
      </c>
      <c r="S2928" t="str">
        <f t="shared" si="274"/>
        <v>theater</v>
      </c>
      <c r="T2928" t="str">
        <f t="shared" si="275"/>
        <v>musical</v>
      </c>
    </row>
    <row r="2929" spans="1:20" ht="60" x14ac:dyDescent="0.25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s="12">
        <f t="shared" si="270"/>
        <v>41806.669317129628</v>
      </c>
      <c r="L2929" s="12">
        <f t="shared" si="271"/>
        <v>41835.208333333336</v>
      </c>
      <c r="M2929" t="b">
        <v>0</v>
      </c>
      <c r="N2929">
        <v>21</v>
      </c>
      <c r="O2929" t="b">
        <v>1</v>
      </c>
      <c r="P2929" t="s">
        <v>8305</v>
      </c>
      <c r="Q2929" s="5">
        <f t="shared" si="272"/>
        <v>1.3083333333333333</v>
      </c>
      <c r="R2929" s="6">
        <f t="shared" si="273"/>
        <v>112.14285714285714</v>
      </c>
      <c r="S2929" t="str">
        <f t="shared" si="274"/>
        <v>theater</v>
      </c>
      <c r="T2929" t="str">
        <f t="shared" si="275"/>
        <v>musical</v>
      </c>
    </row>
    <row r="2930" spans="1:20" ht="30" x14ac:dyDescent="0.25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s="12">
        <f t="shared" si="270"/>
        <v>42403.998217592598</v>
      </c>
      <c r="L2930" s="12">
        <f t="shared" si="271"/>
        <v>42433.998217592598</v>
      </c>
      <c r="M2930" t="b">
        <v>0</v>
      </c>
      <c r="N2930">
        <v>24</v>
      </c>
      <c r="O2930" t="b">
        <v>1</v>
      </c>
      <c r="P2930" t="s">
        <v>8305</v>
      </c>
      <c r="Q2930" s="5">
        <f t="shared" si="272"/>
        <v>1</v>
      </c>
      <c r="R2930" s="6">
        <f t="shared" si="273"/>
        <v>41.666666666666664</v>
      </c>
      <c r="S2930" t="str">
        <f t="shared" si="274"/>
        <v>theater</v>
      </c>
      <c r="T2930" t="str">
        <f t="shared" si="275"/>
        <v>musical</v>
      </c>
    </row>
    <row r="2931" spans="1:20" ht="60" x14ac:dyDescent="0.25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s="12">
        <f t="shared" si="270"/>
        <v>41754.564328703702</v>
      </c>
      <c r="L2931" s="12">
        <f t="shared" si="271"/>
        <v>41784.564328703702</v>
      </c>
      <c r="M2931" t="b">
        <v>0</v>
      </c>
      <c r="N2931">
        <v>32</v>
      </c>
      <c r="O2931" t="b">
        <v>1</v>
      </c>
      <c r="P2931" t="s">
        <v>8305</v>
      </c>
      <c r="Q2931" s="5">
        <f t="shared" si="272"/>
        <v>1.02069375</v>
      </c>
      <c r="R2931" s="6">
        <f t="shared" si="273"/>
        <v>255.17343750000001</v>
      </c>
      <c r="S2931" t="str">
        <f t="shared" si="274"/>
        <v>theater</v>
      </c>
      <c r="T2931" t="str">
        <f t="shared" si="275"/>
        <v>musical</v>
      </c>
    </row>
    <row r="2932" spans="1:20" ht="60" x14ac:dyDescent="0.25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s="12">
        <f t="shared" si="270"/>
        <v>42101.584074074075</v>
      </c>
      <c r="L2932" s="12">
        <f t="shared" si="271"/>
        <v>42131.584074074075</v>
      </c>
      <c r="M2932" t="b">
        <v>0</v>
      </c>
      <c r="N2932">
        <v>62</v>
      </c>
      <c r="O2932" t="b">
        <v>1</v>
      </c>
      <c r="P2932" t="s">
        <v>8305</v>
      </c>
      <c r="Q2932" s="5">
        <f t="shared" si="272"/>
        <v>1.0092000000000001</v>
      </c>
      <c r="R2932" s="6">
        <f t="shared" si="273"/>
        <v>162.7741935483871</v>
      </c>
      <c r="S2932" t="str">
        <f t="shared" si="274"/>
        <v>theater</v>
      </c>
      <c r="T2932" t="str">
        <f t="shared" si="275"/>
        <v>musical</v>
      </c>
    </row>
    <row r="2933" spans="1:20" ht="60" x14ac:dyDescent="0.25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s="12">
        <f t="shared" si="270"/>
        <v>41872.291238425925</v>
      </c>
      <c r="L2933" s="12">
        <f t="shared" si="271"/>
        <v>41897.255555555559</v>
      </c>
      <c r="M2933" t="b">
        <v>0</v>
      </c>
      <c r="N2933">
        <v>9</v>
      </c>
      <c r="O2933" t="b">
        <v>1</v>
      </c>
      <c r="P2933" t="s">
        <v>8305</v>
      </c>
      <c r="Q2933" s="5">
        <f t="shared" si="272"/>
        <v>1.06</v>
      </c>
      <c r="R2933" s="6">
        <f t="shared" si="273"/>
        <v>88.333333333333329</v>
      </c>
      <c r="S2933" t="str">
        <f t="shared" si="274"/>
        <v>theater</v>
      </c>
      <c r="T2933" t="str">
        <f t="shared" si="275"/>
        <v>musical</v>
      </c>
    </row>
    <row r="2934" spans="1:20" ht="60" x14ac:dyDescent="0.25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s="12">
        <f t="shared" si="270"/>
        <v>42025.164780092593</v>
      </c>
      <c r="L2934" s="12">
        <f t="shared" si="271"/>
        <v>42056.458333333328</v>
      </c>
      <c r="M2934" t="b">
        <v>0</v>
      </c>
      <c r="N2934">
        <v>38</v>
      </c>
      <c r="O2934" t="b">
        <v>1</v>
      </c>
      <c r="P2934" t="s">
        <v>8305</v>
      </c>
      <c r="Q2934" s="5">
        <f t="shared" si="272"/>
        <v>1.0509677419354839</v>
      </c>
      <c r="R2934" s="6">
        <f t="shared" si="273"/>
        <v>85.736842105263165</v>
      </c>
      <c r="S2934" t="str">
        <f t="shared" si="274"/>
        <v>theater</v>
      </c>
      <c r="T2934" t="str">
        <f t="shared" si="275"/>
        <v>musical</v>
      </c>
    </row>
    <row r="2935" spans="1:20" ht="60" x14ac:dyDescent="0.25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s="12">
        <f t="shared" si="270"/>
        <v>42495.956631944442</v>
      </c>
      <c r="L2935" s="12">
        <f t="shared" si="271"/>
        <v>42525.956631944442</v>
      </c>
      <c r="M2935" t="b">
        <v>0</v>
      </c>
      <c r="N2935">
        <v>54</v>
      </c>
      <c r="O2935" t="b">
        <v>1</v>
      </c>
      <c r="P2935" t="s">
        <v>8305</v>
      </c>
      <c r="Q2935" s="5">
        <f t="shared" si="272"/>
        <v>1.0276000000000001</v>
      </c>
      <c r="R2935" s="6">
        <f t="shared" si="273"/>
        <v>47.574074074074076</v>
      </c>
      <c r="S2935" t="str">
        <f t="shared" si="274"/>
        <v>theater</v>
      </c>
      <c r="T2935" t="str">
        <f t="shared" si="275"/>
        <v>musical</v>
      </c>
    </row>
    <row r="2936" spans="1:20" ht="45" x14ac:dyDescent="0.25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s="12">
        <f t="shared" si="270"/>
        <v>41775.636157407411</v>
      </c>
      <c r="L2936" s="12">
        <f t="shared" si="271"/>
        <v>41805.636157407411</v>
      </c>
      <c r="M2936" t="b">
        <v>0</v>
      </c>
      <c r="N2936">
        <v>37</v>
      </c>
      <c r="O2936" t="b">
        <v>1</v>
      </c>
      <c r="P2936" t="s">
        <v>8305</v>
      </c>
      <c r="Q2936" s="5">
        <f t="shared" si="272"/>
        <v>1.08</v>
      </c>
      <c r="R2936" s="6">
        <f t="shared" si="273"/>
        <v>72.972972972972968</v>
      </c>
      <c r="S2936" t="str">
        <f t="shared" si="274"/>
        <v>theater</v>
      </c>
      <c r="T2936" t="str">
        <f t="shared" si="275"/>
        <v>musical</v>
      </c>
    </row>
    <row r="2937" spans="1:20" ht="45" x14ac:dyDescent="0.25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s="12">
        <f t="shared" si="270"/>
        <v>42553.583425925928</v>
      </c>
      <c r="L2937" s="12">
        <f t="shared" si="271"/>
        <v>42611.708333333328</v>
      </c>
      <c r="M2937" t="b">
        <v>0</v>
      </c>
      <c r="N2937">
        <v>39</v>
      </c>
      <c r="O2937" t="b">
        <v>1</v>
      </c>
      <c r="P2937" t="s">
        <v>8305</v>
      </c>
      <c r="Q2937" s="5">
        <f t="shared" si="272"/>
        <v>1.0088571428571429</v>
      </c>
      <c r="R2937" s="6">
        <f t="shared" si="273"/>
        <v>90.538461538461533</v>
      </c>
      <c r="S2937" t="str">
        <f t="shared" si="274"/>
        <v>theater</v>
      </c>
      <c r="T2937" t="str">
        <f t="shared" si="275"/>
        <v>musical</v>
      </c>
    </row>
    <row r="2938" spans="1:20" ht="60" x14ac:dyDescent="0.25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s="12">
        <f t="shared" si="270"/>
        <v>41912.650729166664</v>
      </c>
      <c r="L2938" s="12">
        <f t="shared" si="271"/>
        <v>41925.207638888889</v>
      </c>
      <c r="M2938" t="b">
        <v>0</v>
      </c>
      <c r="N2938">
        <v>34</v>
      </c>
      <c r="O2938" t="b">
        <v>1</v>
      </c>
      <c r="P2938" t="s">
        <v>8305</v>
      </c>
      <c r="Q2938" s="5">
        <f t="shared" si="272"/>
        <v>1.28</v>
      </c>
      <c r="R2938" s="6">
        <f t="shared" si="273"/>
        <v>37.647058823529413</v>
      </c>
      <c r="S2938" t="str">
        <f t="shared" si="274"/>
        <v>theater</v>
      </c>
      <c r="T2938" t="str">
        <f t="shared" si="275"/>
        <v>musical</v>
      </c>
    </row>
    <row r="2939" spans="1:20" ht="30" x14ac:dyDescent="0.25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s="12">
        <f t="shared" si="270"/>
        <v>41803.457326388889</v>
      </c>
      <c r="L2939" s="12">
        <f t="shared" si="271"/>
        <v>41833.457326388889</v>
      </c>
      <c r="M2939" t="b">
        <v>0</v>
      </c>
      <c r="N2939">
        <v>55</v>
      </c>
      <c r="O2939" t="b">
        <v>1</v>
      </c>
      <c r="P2939" t="s">
        <v>8305</v>
      </c>
      <c r="Q2939" s="5">
        <f t="shared" si="272"/>
        <v>1.3333333333333333</v>
      </c>
      <c r="R2939" s="6">
        <f t="shared" si="273"/>
        <v>36.363636363636367</v>
      </c>
      <c r="S2939" t="str">
        <f t="shared" si="274"/>
        <v>theater</v>
      </c>
      <c r="T2939" t="str">
        <f t="shared" si="275"/>
        <v>musical</v>
      </c>
    </row>
    <row r="2940" spans="1:20" ht="60" x14ac:dyDescent="0.25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s="12">
        <f t="shared" si="270"/>
        <v>42004.703865740739</v>
      </c>
      <c r="L2940" s="12">
        <f t="shared" si="271"/>
        <v>42034.703865740739</v>
      </c>
      <c r="M2940" t="b">
        <v>0</v>
      </c>
      <c r="N2940">
        <v>32</v>
      </c>
      <c r="O2940" t="b">
        <v>1</v>
      </c>
      <c r="P2940" t="s">
        <v>8305</v>
      </c>
      <c r="Q2940" s="5">
        <f t="shared" si="272"/>
        <v>1.0137499999999999</v>
      </c>
      <c r="R2940" s="6">
        <f t="shared" si="273"/>
        <v>126.71875</v>
      </c>
      <c r="S2940" t="str">
        <f t="shared" si="274"/>
        <v>theater</v>
      </c>
      <c r="T2940" t="str">
        <f t="shared" si="275"/>
        <v>musical</v>
      </c>
    </row>
    <row r="2941" spans="1:20" ht="60" x14ac:dyDescent="0.25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s="12">
        <f t="shared" si="270"/>
        <v>41845.809166666666</v>
      </c>
      <c r="L2941" s="12">
        <f t="shared" si="271"/>
        <v>41879.041666666664</v>
      </c>
      <c r="M2941" t="b">
        <v>0</v>
      </c>
      <c r="N2941">
        <v>25</v>
      </c>
      <c r="O2941" t="b">
        <v>1</v>
      </c>
      <c r="P2941" t="s">
        <v>8305</v>
      </c>
      <c r="Q2941" s="5">
        <f t="shared" si="272"/>
        <v>1.0287500000000001</v>
      </c>
      <c r="R2941" s="6">
        <f t="shared" si="273"/>
        <v>329.2</v>
      </c>
      <c r="S2941" t="str">
        <f t="shared" si="274"/>
        <v>theater</v>
      </c>
      <c r="T2941" t="str">
        <f t="shared" si="275"/>
        <v>musical</v>
      </c>
    </row>
    <row r="2942" spans="1:20" ht="45" x14ac:dyDescent="0.25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s="12">
        <f t="shared" si="270"/>
        <v>41982.773356481484</v>
      </c>
      <c r="L2942" s="12">
        <f t="shared" si="271"/>
        <v>42022.773356481484</v>
      </c>
      <c r="M2942" t="b">
        <v>0</v>
      </c>
      <c r="N2942">
        <v>33</v>
      </c>
      <c r="O2942" t="b">
        <v>1</v>
      </c>
      <c r="P2942" t="s">
        <v>8305</v>
      </c>
      <c r="Q2942" s="5">
        <f t="shared" si="272"/>
        <v>1.0724</v>
      </c>
      <c r="R2942" s="6">
        <f t="shared" si="273"/>
        <v>81.242424242424249</v>
      </c>
      <c r="S2942" t="str">
        <f t="shared" si="274"/>
        <v>theater</v>
      </c>
      <c r="T2942" t="str">
        <f t="shared" si="275"/>
        <v>musical</v>
      </c>
    </row>
    <row r="2943" spans="1:20" ht="60" x14ac:dyDescent="0.25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s="12">
        <f t="shared" si="270"/>
        <v>42034.960127314815</v>
      </c>
      <c r="L2943" s="12">
        <f t="shared" si="271"/>
        <v>42064.960127314815</v>
      </c>
      <c r="M2943" t="b">
        <v>0</v>
      </c>
      <c r="N2943">
        <v>1</v>
      </c>
      <c r="O2943" t="b">
        <v>0</v>
      </c>
      <c r="P2943" t="s">
        <v>8303</v>
      </c>
      <c r="Q2943" s="5">
        <f t="shared" si="272"/>
        <v>4.0000000000000003E-5</v>
      </c>
      <c r="R2943" s="6">
        <f t="shared" si="273"/>
        <v>1</v>
      </c>
      <c r="S2943" t="str">
        <f t="shared" si="274"/>
        <v>theater</v>
      </c>
      <c r="T2943" t="str">
        <f t="shared" si="275"/>
        <v>spaces</v>
      </c>
    </row>
    <row r="2944" spans="1:20" ht="60" x14ac:dyDescent="0.25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s="12">
        <f t="shared" si="270"/>
        <v>42334.803923611107</v>
      </c>
      <c r="L2944" s="12">
        <f t="shared" si="271"/>
        <v>42354.845833333333</v>
      </c>
      <c r="M2944" t="b">
        <v>0</v>
      </c>
      <c r="N2944">
        <v>202</v>
      </c>
      <c r="O2944" t="b">
        <v>0</v>
      </c>
      <c r="P2944" t="s">
        <v>8303</v>
      </c>
      <c r="Q2944" s="5">
        <f t="shared" si="272"/>
        <v>0.20424999999999999</v>
      </c>
      <c r="R2944" s="6">
        <f t="shared" si="273"/>
        <v>202.22772277227722</v>
      </c>
      <c r="S2944" t="str">
        <f t="shared" si="274"/>
        <v>theater</v>
      </c>
      <c r="T2944" t="str">
        <f t="shared" si="275"/>
        <v>spaces</v>
      </c>
    </row>
    <row r="2945" spans="1:20" ht="60" x14ac:dyDescent="0.25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s="12">
        <f t="shared" si="270"/>
        <v>42077.129398148143</v>
      </c>
      <c r="L2945" s="12">
        <f t="shared" si="271"/>
        <v>42107.129398148143</v>
      </c>
      <c r="M2945" t="b">
        <v>0</v>
      </c>
      <c r="N2945">
        <v>0</v>
      </c>
      <c r="O2945" t="b">
        <v>0</v>
      </c>
      <c r="P2945" t="s">
        <v>8303</v>
      </c>
      <c r="Q2945" s="5">
        <f t="shared" si="272"/>
        <v>0</v>
      </c>
      <c r="R2945" s="6" t="e">
        <f t="shared" si="273"/>
        <v>#DIV/0!</v>
      </c>
      <c r="S2945" t="str">
        <f t="shared" si="274"/>
        <v>theater</v>
      </c>
      <c r="T2945" t="str">
        <f t="shared" si="275"/>
        <v>spaces</v>
      </c>
    </row>
    <row r="2946" spans="1:20" ht="45" x14ac:dyDescent="0.25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s="12">
        <f t="shared" ref="K2946:K3009" si="276">(((J2946/60)/60)/24)+DATE(1970,1,1)</f>
        <v>42132.9143287037</v>
      </c>
      <c r="L2946" s="12">
        <f t="shared" ref="L2946:L3009" si="277">(((I2946/60)/60)/24)+DATE(1970,1,1)</f>
        <v>42162.9143287037</v>
      </c>
      <c r="M2946" t="b">
        <v>0</v>
      </c>
      <c r="N2946">
        <v>1</v>
      </c>
      <c r="O2946" t="b">
        <v>0</v>
      </c>
      <c r="P2946" t="s">
        <v>8303</v>
      </c>
      <c r="Q2946" s="5">
        <f t="shared" ref="Q2946:Q3009" si="278">E2946/D2946</f>
        <v>0.01</v>
      </c>
      <c r="R2946" s="6">
        <f t="shared" ref="R2946:R3009" si="279">E2946/N2946</f>
        <v>100</v>
      </c>
      <c r="S2946" t="str">
        <f t="shared" ref="S2946:S3009" si="280">LEFT(P2946,FIND("/",P2946,1)-1)</f>
        <v>theater</v>
      </c>
      <c r="T2946" t="str">
        <f t="shared" ref="T2946:T3009" si="281">MID(P2946,FIND("/",P2946,1)+1,LEN(P2945))</f>
        <v>spaces</v>
      </c>
    </row>
    <row r="2947" spans="1:20" ht="60" x14ac:dyDescent="0.25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s="12">
        <f t="shared" si="276"/>
        <v>42118.139583333337</v>
      </c>
      <c r="L2947" s="12">
        <f t="shared" si="277"/>
        <v>42148.139583333337</v>
      </c>
      <c r="M2947" t="b">
        <v>0</v>
      </c>
      <c r="N2947">
        <v>0</v>
      </c>
      <c r="O2947" t="b">
        <v>0</v>
      </c>
      <c r="P2947" t="s">
        <v>8303</v>
      </c>
      <c r="Q2947" s="5">
        <f t="shared" si="278"/>
        <v>0</v>
      </c>
      <c r="R2947" s="6" t="e">
        <f t="shared" si="279"/>
        <v>#DIV/0!</v>
      </c>
      <c r="S2947" t="str">
        <f t="shared" si="280"/>
        <v>theater</v>
      </c>
      <c r="T2947" t="str">
        <f t="shared" si="281"/>
        <v>spaces</v>
      </c>
    </row>
    <row r="2948" spans="1:20" ht="60" x14ac:dyDescent="0.25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s="12">
        <f t="shared" si="276"/>
        <v>42567.531157407408</v>
      </c>
      <c r="L2948" s="12">
        <f t="shared" si="277"/>
        <v>42597.531157407408</v>
      </c>
      <c r="M2948" t="b">
        <v>0</v>
      </c>
      <c r="N2948">
        <v>2</v>
      </c>
      <c r="O2948" t="b">
        <v>0</v>
      </c>
      <c r="P2948" t="s">
        <v>8303</v>
      </c>
      <c r="Q2948" s="5">
        <f t="shared" si="278"/>
        <v>1E-3</v>
      </c>
      <c r="R2948" s="6">
        <f t="shared" si="279"/>
        <v>1</v>
      </c>
      <c r="S2948" t="str">
        <f t="shared" si="280"/>
        <v>theater</v>
      </c>
      <c r="T2948" t="str">
        <f t="shared" si="281"/>
        <v>spaces</v>
      </c>
    </row>
    <row r="2949" spans="1:20" ht="60" x14ac:dyDescent="0.25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s="12">
        <f t="shared" si="276"/>
        <v>42649.562118055561</v>
      </c>
      <c r="L2949" s="12">
        <f t="shared" si="277"/>
        <v>42698.715972222228</v>
      </c>
      <c r="M2949" t="b">
        <v>0</v>
      </c>
      <c r="N2949">
        <v>13</v>
      </c>
      <c r="O2949" t="b">
        <v>0</v>
      </c>
      <c r="P2949" t="s">
        <v>8303</v>
      </c>
      <c r="Q2949" s="5">
        <f t="shared" si="278"/>
        <v>4.2880000000000001E-2</v>
      </c>
      <c r="R2949" s="6">
        <f t="shared" si="279"/>
        <v>82.461538461538467</v>
      </c>
      <c r="S2949" t="str">
        <f t="shared" si="280"/>
        <v>theater</v>
      </c>
      <c r="T2949" t="str">
        <f t="shared" si="281"/>
        <v>spaces</v>
      </c>
    </row>
    <row r="2950" spans="1:20" ht="60" x14ac:dyDescent="0.25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s="12">
        <f t="shared" si="276"/>
        <v>42097.649224537032</v>
      </c>
      <c r="L2950" s="12">
        <f t="shared" si="277"/>
        <v>42157.649224537032</v>
      </c>
      <c r="M2950" t="b">
        <v>0</v>
      </c>
      <c r="N2950">
        <v>9</v>
      </c>
      <c r="O2950" t="b">
        <v>0</v>
      </c>
      <c r="P2950" t="s">
        <v>8303</v>
      </c>
      <c r="Q2950" s="5">
        <f t="shared" si="278"/>
        <v>4.8000000000000001E-5</v>
      </c>
      <c r="R2950" s="6">
        <f t="shared" si="279"/>
        <v>2.6666666666666665</v>
      </c>
      <c r="S2950" t="str">
        <f t="shared" si="280"/>
        <v>theater</v>
      </c>
      <c r="T2950" t="str">
        <f t="shared" si="281"/>
        <v>spaces</v>
      </c>
    </row>
    <row r="2951" spans="1:20" ht="60" x14ac:dyDescent="0.25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s="12">
        <f t="shared" si="276"/>
        <v>42297.823113425926</v>
      </c>
      <c r="L2951" s="12">
        <f t="shared" si="277"/>
        <v>42327.864780092597</v>
      </c>
      <c r="M2951" t="b">
        <v>0</v>
      </c>
      <c r="N2951">
        <v>2</v>
      </c>
      <c r="O2951" t="b">
        <v>0</v>
      </c>
      <c r="P2951" t="s">
        <v>8303</v>
      </c>
      <c r="Q2951" s="5">
        <f t="shared" si="278"/>
        <v>2.5000000000000001E-2</v>
      </c>
      <c r="R2951" s="6">
        <f t="shared" si="279"/>
        <v>12.5</v>
      </c>
      <c r="S2951" t="str">
        <f t="shared" si="280"/>
        <v>theater</v>
      </c>
      <c r="T2951" t="str">
        <f t="shared" si="281"/>
        <v>spaces</v>
      </c>
    </row>
    <row r="2952" spans="1:20" ht="60" x14ac:dyDescent="0.25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s="12">
        <f t="shared" si="276"/>
        <v>42362.36518518519</v>
      </c>
      <c r="L2952" s="12">
        <f t="shared" si="277"/>
        <v>42392.36518518519</v>
      </c>
      <c r="M2952" t="b">
        <v>0</v>
      </c>
      <c r="N2952">
        <v>0</v>
      </c>
      <c r="O2952" t="b">
        <v>0</v>
      </c>
      <c r="P2952" t="s">
        <v>8303</v>
      </c>
      <c r="Q2952" s="5">
        <f t="shared" si="278"/>
        <v>0</v>
      </c>
      <c r="R2952" s="6" t="e">
        <f t="shared" si="279"/>
        <v>#DIV/0!</v>
      </c>
      <c r="S2952" t="str">
        <f t="shared" si="280"/>
        <v>theater</v>
      </c>
      <c r="T2952" t="str">
        <f t="shared" si="281"/>
        <v>spaces</v>
      </c>
    </row>
    <row r="2953" spans="1:20" ht="60" x14ac:dyDescent="0.25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s="12">
        <f t="shared" si="276"/>
        <v>41872.802928240737</v>
      </c>
      <c r="L2953" s="12">
        <f t="shared" si="277"/>
        <v>41917.802928240737</v>
      </c>
      <c r="M2953" t="b">
        <v>0</v>
      </c>
      <c r="N2953">
        <v>58</v>
      </c>
      <c r="O2953" t="b">
        <v>0</v>
      </c>
      <c r="P2953" t="s">
        <v>8303</v>
      </c>
      <c r="Q2953" s="5">
        <f t="shared" si="278"/>
        <v>2.1919999999999999E-2</v>
      </c>
      <c r="R2953" s="6">
        <f t="shared" si="279"/>
        <v>18.896551724137932</v>
      </c>
      <c r="S2953" t="str">
        <f t="shared" si="280"/>
        <v>theater</v>
      </c>
      <c r="T2953" t="str">
        <f t="shared" si="281"/>
        <v>spaces</v>
      </c>
    </row>
    <row r="2954" spans="1:20" ht="60" x14ac:dyDescent="0.25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s="12">
        <f t="shared" si="276"/>
        <v>42628.690266203703</v>
      </c>
      <c r="L2954" s="12">
        <f t="shared" si="277"/>
        <v>42660.166666666672</v>
      </c>
      <c r="M2954" t="b">
        <v>0</v>
      </c>
      <c r="N2954">
        <v>8</v>
      </c>
      <c r="O2954" t="b">
        <v>0</v>
      </c>
      <c r="P2954" t="s">
        <v>8303</v>
      </c>
      <c r="Q2954" s="5">
        <f t="shared" si="278"/>
        <v>8.0250000000000002E-2</v>
      </c>
      <c r="R2954" s="6">
        <f t="shared" si="279"/>
        <v>200.625</v>
      </c>
      <c r="S2954" t="str">
        <f t="shared" si="280"/>
        <v>theater</v>
      </c>
      <c r="T2954" t="str">
        <f t="shared" si="281"/>
        <v>spaces</v>
      </c>
    </row>
    <row r="2955" spans="1:20" ht="45" x14ac:dyDescent="0.25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s="12">
        <f t="shared" si="276"/>
        <v>42255.791909722218</v>
      </c>
      <c r="L2955" s="12">
        <f t="shared" si="277"/>
        <v>42285.791909722218</v>
      </c>
      <c r="M2955" t="b">
        <v>0</v>
      </c>
      <c r="N2955">
        <v>3</v>
      </c>
      <c r="O2955" t="b">
        <v>0</v>
      </c>
      <c r="P2955" t="s">
        <v>8303</v>
      </c>
      <c r="Q2955" s="5">
        <f t="shared" si="278"/>
        <v>1.5125E-3</v>
      </c>
      <c r="R2955" s="6">
        <f t="shared" si="279"/>
        <v>201.66666666666666</v>
      </c>
      <c r="S2955" t="str">
        <f t="shared" si="280"/>
        <v>theater</v>
      </c>
      <c r="T2955" t="str">
        <f t="shared" si="281"/>
        <v>spaces</v>
      </c>
    </row>
    <row r="2956" spans="1:20" ht="45" x14ac:dyDescent="0.25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s="12">
        <f t="shared" si="276"/>
        <v>42790.583368055552</v>
      </c>
      <c r="L2956" s="12">
        <f t="shared" si="277"/>
        <v>42810.541701388895</v>
      </c>
      <c r="M2956" t="b">
        <v>0</v>
      </c>
      <c r="N2956">
        <v>0</v>
      </c>
      <c r="O2956" t="b">
        <v>0</v>
      </c>
      <c r="P2956" t="s">
        <v>8303</v>
      </c>
      <c r="Q2956" s="5">
        <f t="shared" si="278"/>
        <v>0</v>
      </c>
      <c r="R2956" s="6" t="e">
        <f t="shared" si="279"/>
        <v>#DIV/0!</v>
      </c>
      <c r="S2956" t="str">
        <f t="shared" si="280"/>
        <v>theater</v>
      </c>
      <c r="T2956" t="str">
        <f t="shared" si="281"/>
        <v>spaces</v>
      </c>
    </row>
    <row r="2957" spans="1:20" ht="45" x14ac:dyDescent="0.25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s="12">
        <f t="shared" si="276"/>
        <v>42141.741307870368</v>
      </c>
      <c r="L2957" s="12">
        <f t="shared" si="277"/>
        <v>42171.741307870368</v>
      </c>
      <c r="M2957" t="b">
        <v>0</v>
      </c>
      <c r="N2957">
        <v>11</v>
      </c>
      <c r="O2957" t="b">
        <v>0</v>
      </c>
      <c r="P2957" t="s">
        <v>8303</v>
      </c>
      <c r="Q2957" s="5">
        <f t="shared" si="278"/>
        <v>0.59583333333333333</v>
      </c>
      <c r="R2957" s="6">
        <f t="shared" si="279"/>
        <v>65</v>
      </c>
      <c r="S2957" t="str">
        <f t="shared" si="280"/>
        <v>theater</v>
      </c>
      <c r="T2957" t="str">
        <f t="shared" si="281"/>
        <v>spaces</v>
      </c>
    </row>
    <row r="2958" spans="1:20" ht="60" x14ac:dyDescent="0.25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s="12">
        <f t="shared" si="276"/>
        <v>42464.958912037036</v>
      </c>
      <c r="L2958" s="12">
        <f t="shared" si="277"/>
        <v>42494.958912037036</v>
      </c>
      <c r="M2958" t="b">
        <v>0</v>
      </c>
      <c r="N2958">
        <v>20</v>
      </c>
      <c r="O2958" t="b">
        <v>0</v>
      </c>
      <c r="P2958" t="s">
        <v>8303</v>
      </c>
      <c r="Q2958" s="5">
        <f t="shared" si="278"/>
        <v>0.16734177215189874</v>
      </c>
      <c r="R2958" s="6">
        <f t="shared" si="279"/>
        <v>66.099999999999994</v>
      </c>
      <c r="S2958" t="str">
        <f t="shared" si="280"/>
        <v>theater</v>
      </c>
      <c r="T2958" t="str">
        <f t="shared" si="281"/>
        <v>spaces</v>
      </c>
    </row>
    <row r="2959" spans="1:20" ht="45" x14ac:dyDescent="0.25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s="12">
        <f t="shared" si="276"/>
        <v>42031.011249999996</v>
      </c>
      <c r="L2959" s="12">
        <f t="shared" si="277"/>
        <v>42090.969583333332</v>
      </c>
      <c r="M2959" t="b">
        <v>0</v>
      </c>
      <c r="N2959">
        <v>3</v>
      </c>
      <c r="O2959" t="b">
        <v>0</v>
      </c>
      <c r="P2959" t="s">
        <v>8303</v>
      </c>
      <c r="Q2959" s="5">
        <f t="shared" si="278"/>
        <v>1.8666666666666668E-2</v>
      </c>
      <c r="R2959" s="6">
        <f t="shared" si="279"/>
        <v>93.333333333333329</v>
      </c>
      <c r="S2959" t="str">
        <f t="shared" si="280"/>
        <v>theater</v>
      </c>
      <c r="T2959" t="str">
        <f t="shared" si="281"/>
        <v>spaces</v>
      </c>
    </row>
    <row r="2960" spans="1:20" ht="45" x14ac:dyDescent="0.25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s="12">
        <f t="shared" si="276"/>
        <v>42438.779131944444</v>
      </c>
      <c r="L2960" s="12">
        <f t="shared" si="277"/>
        <v>42498.73746527778</v>
      </c>
      <c r="M2960" t="b">
        <v>0</v>
      </c>
      <c r="N2960">
        <v>0</v>
      </c>
      <c r="O2960" t="b">
        <v>0</v>
      </c>
      <c r="P2960" t="s">
        <v>8303</v>
      </c>
      <c r="Q2960" s="5">
        <f t="shared" si="278"/>
        <v>0</v>
      </c>
      <c r="R2960" s="6" t="e">
        <f t="shared" si="279"/>
        <v>#DIV/0!</v>
      </c>
      <c r="S2960" t="str">
        <f t="shared" si="280"/>
        <v>theater</v>
      </c>
      <c r="T2960" t="str">
        <f t="shared" si="281"/>
        <v>spaces</v>
      </c>
    </row>
    <row r="2961" spans="1:20" ht="60" x14ac:dyDescent="0.25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s="12">
        <f t="shared" si="276"/>
        <v>42498.008391203708</v>
      </c>
      <c r="L2961" s="12">
        <f t="shared" si="277"/>
        <v>42528.008391203708</v>
      </c>
      <c r="M2961" t="b">
        <v>0</v>
      </c>
      <c r="N2961">
        <v>0</v>
      </c>
      <c r="O2961" t="b">
        <v>0</v>
      </c>
      <c r="P2961" t="s">
        <v>8303</v>
      </c>
      <c r="Q2961" s="5">
        <f t="shared" si="278"/>
        <v>0</v>
      </c>
      <c r="R2961" s="6" t="e">
        <f t="shared" si="279"/>
        <v>#DIV/0!</v>
      </c>
      <c r="S2961" t="str">
        <f t="shared" si="280"/>
        <v>theater</v>
      </c>
      <c r="T2961" t="str">
        <f t="shared" si="281"/>
        <v>spaces</v>
      </c>
    </row>
    <row r="2962" spans="1:20" ht="45" x14ac:dyDescent="0.25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s="12">
        <f t="shared" si="276"/>
        <v>41863.757210648146</v>
      </c>
      <c r="L2962" s="12">
        <f t="shared" si="277"/>
        <v>41893.757210648146</v>
      </c>
      <c r="M2962" t="b">
        <v>0</v>
      </c>
      <c r="N2962">
        <v>0</v>
      </c>
      <c r="O2962" t="b">
        <v>0</v>
      </c>
      <c r="P2962" t="s">
        <v>8303</v>
      </c>
      <c r="Q2962" s="5">
        <f t="shared" si="278"/>
        <v>0</v>
      </c>
      <c r="R2962" s="6" t="e">
        <f t="shared" si="279"/>
        <v>#DIV/0!</v>
      </c>
      <c r="S2962" t="str">
        <f t="shared" si="280"/>
        <v>theater</v>
      </c>
      <c r="T2962" t="str">
        <f t="shared" si="281"/>
        <v>spaces</v>
      </c>
    </row>
    <row r="2963" spans="1:20" ht="60" x14ac:dyDescent="0.25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s="12">
        <f t="shared" si="276"/>
        <v>42061.212488425925</v>
      </c>
      <c r="L2963" s="12">
        <f t="shared" si="277"/>
        <v>42089.166666666672</v>
      </c>
      <c r="M2963" t="b">
        <v>0</v>
      </c>
      <c r="N2963">
        <v>108</v>
      </c>
      <c r="O2963" t="b">
        <v>1</v>
      </c>
      <c r="P2963" t="s">
        <v>8271</v>
      </c>
      <c r="Q2963" s="5">
        <f t="shared" si="278"/>
        <v>1.0962000000000001</v>
      </c>
      <c r="R2963" s="6">
        <f t="shared" si="279"/>
        <v>50.75</v>
      </c>
      <c r="S2963" t="str">
        <f t="shared" si="280"/>
        <v>theater</v>
      </c>
      <c r="T2963" t="str">
        <f t="shared" si="281"/>
        <v>plays</v>
      </c>
    </row>
    <row r="2964" spans="1:20" ht="60" x14ac:dyDescent="0.25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s="12">
        <f t="shared" si="276"/>
        <v>42036.24428240741</v>
      </c>
      <c r="L2964" s="12">
        <f t="shared" si="277"/>
        <v>42064.290972222225</v>
      </c>
      <c r="M2964" t="b">
        <v>0</v>
      </c>
      <c r="N2964">
        <v>20</v>
      </c>
      <c r="O2964" t="b">
        <v>1</v>
      </c>
      <c r="P2964" t="s">
        <v>8271</v>
      </c>
      <c r="Q2964" s="5">
        <f t="shared" si="278"/>
        <v>1.218</v>
      </c>
      <c r="R2964" s="6">
        <f t="shared" si="279"/>
        <v>60.9</v>
      </c>
      <c r="S2964" t="str">
        <f t="shared" si="280"/>
        <v>theater</v>
      </c>
      <c r="T2964" t="str">
        <f t="shared" si="281"/>
        <v>plays</v>
      </c>
    </row>
    <row r="2965" spans="1:20" ht="60" x14ac:dyDescent="0.25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s="12">
        <f t="shared" si="276"/>
        <v>42157.470185185186</v>
      </c>
      <c r="L2965" s="12">
        <f t="shared" si="277"/>
        <v>42187.470185185186</v>
      </c>
      <c r="M2965" t="b">
        <v>0</v>
      </c>
      <c r="N2965">
        <v>98</v>
      </c>
      <c r="O2965" t="b">
        <v>1</v>
      </c>
      <c r="P2965" t="s">
        <v>8271</v>
      </c>
      <c r="Q2965" s="5">
        <f t="shared" si="278"/>
        <v>1.0685</v>
      </c>
      <c r="R2965" s="6">
        <f t="shared" si="279"/>
        <v>109.03061224489795</v>
      </c>
      <c r="S2965" t="str">
        <f t="shared" si="280"/>
        <v>theater</v>
      </c>
      <c r="T2965" t="str">
        <f t="shared" si="281"/>
        <v>plays</v>
      </c>
    </row>
    <row r="2966" spans="1:20" ht="60" x14ac:dyDescent="0.25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s="12">
        <f t="shared" si="276"/>
        <v>41827.909942129627</v>
      </c>
      <c r="L2966" s="12">
        <f t="shared" si="277"/>
        <v>41857.897222222222</v>
      </c>
      <c r="M2966" t="b">
        <v>0</v>
      </c>
      <c r="N2966">
        <v>196</v>
      </c>
      <c r="O2966" t="b">
        <v>1</v>
      </c>
      <c r="P2966" t="s">
        <v>8271</v>
      </c>
      <c r="Q2966" s="5">
        <f t="shared" si="278"/>
        <v>1.0071379999999999</v>
      </c>
      <c r="R2966" s="6">
        <f t="shared" si="279"/>
        <v>25.692295918367346</v>
      </c>
      <c r="S2966" t="str">
        <f t="shared" si="280"/>
        <v>theater</v>
      </c>
      <c r="T2966" t="str">
        <f t="shared" si="281"/>
        <v>plays</v>
      </c>
    </row>
    <row r="2967" spans="1:20" ht="60" x14ac:dyDescent="0.25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s="12">
        <f t="shared" si="276"/>
        <v>42162.729548611111</v>
      </c>
      <c r="L2967" s="12">
        <f t="shared" si="277"/>
        <v>42192.729548611111</v>
      </c>
      <c r="M2967" t="b">
        <v>0</v>
      </c>
      <c r="N2967">
        <v>39</v>
      </c>
      <c r="O2967" t="b">
        <v>1</v>
      </c>
      <c r="P2967" t="s">
        <v>8271</v>
      </c>
      <c r="Q2967" s="5">
        <f t="shared" si="278"/>
        <v>1.0900000000000001</v>
      </c>
      <c r="R2967" s="6">
        <f t="shared" si="279"/>
        <v>41.92307692307692</v>
      </c>
      <c r="S2967" t="str">
        <f t="shared" si="280"/>
        <v>theater</v>
      </c>
      <c r="T2967" t="str">
        <f t="shared" si="281"/>
        <v>plays</v>
      </c>
    </row>
    <row r="2968" spans="1:20" ht="60" x14ac:dyDescent="0.25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s="12">
        <f t="shared" si="276"/>
        <v>42233.738564814819</v>
      </c>
      <c r="L2968" s="12">
        <f t="shared" si="277"/>
        <v>42263.738564814819</v>
      </c>
      <c r="M2968" t="b">
        <v>0</v>
      </c>
      <c r="N2968">
        <v>128</v>
      </c>
      <c r="O2968" t="b">
        <v>1</v>
      </c>
      <c r="P2968" t="s">
        <v>8271</v>
      </c>
      <c r="Q2968" s="5">
        <f t="shared" si="278"/>
        <v>1.1363000000000001</v>
      </c>
      <c r="R2968" s="6">
        <f t="shared" si="279"/>
        <v>88.7734375</v>
      </c>
      <c r="S2968" t="str">
        <f t="shared" si="280"/>
        <v>theater</v>
      </c>
      <c r="T2968" t="str">
        <f t="shared" si="281"/>
        <v>plays</v>
      </c>
    </row>
    <row r="2969" spans="1:20" ht="45" x14ac:dyDescent="0.25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s="12">
        <f t="shared" si="276"/>
        <v>42042.197824074072</v>
      </c>
      <c r="L2969" s="12">
        <f t="shared" si="277"/>
        <v>42072.156157407408</v>
      </c>
      <c r="M2969" t="b">
        <v>0</v>
      </c>
      <c r="N2969">
        <v>71</v>
      </c>
      <c r="O2969" t="b">
        <v>1</v>
      </c>
      <c r="P2969" t="s">
        <v>8271</v>
      </c>
      <c r="Q2969" s="5">
        <f t="shared" si="278"/>
        <v>1.1392</v>
      </c>
      <c r="R2969" s="6">
        <f t="shared" si="279"/>
        <v>80.225352112676063</v>
      </c>
      <c r="S2969" t="str">
        <f t="shared" si="280"/>
        <v>theater</v>
      </c>
      <c r="T2969" t="str">
        <f t="shared" si="281"/>
        <v>plays</v>
      </c>
    </row>
    <row r="2970" spans="1:20" ht="30" x14ac:dyDescent="0.25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s="12">
        <f t="shared" si="276"/>
        <v>42585.523842592593</v>
      </c>
      <c r="L2970" s="12">
        <f t="shared" si="277"/>
        <v>42599.165972222225</v>
      </c>
      <c r="M2970" t="b">
        <v>0</v>
      </c>
      <c r="N2970">
        <v>47</v>
      </c>
      <c r="O2970" t="b">
        <v>1</v>
      </c>
      <c r="P2970" t="s">
        <v>8271</v>
      </c>
      <c r="Q2970" s="5">
        <f t="shared" si="278"/>
        <v>1.06</v>
      </c>
      <c r="R2970" s="6">
        <f t="shared" si="279"/>
        <v>78.936170212765958</v>
      </c>
      <c r="S2970" t="str">
        <f t="shared" si="280"/>
        <v>theater</v>
      </c>
      <c r="T2970" t="str">
        <f t="shared" si="281"/>
        <v>plays</v>
      </c>
    </row>
    <row r="2971" spans="1:20" ht="60" x14ac:dyDescent="0.25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s="12">
        <f t="shared" si="276"/>
        <v>42097.786493055552</v>
      </c>
      <c r="L2971" s="12">
        <f t="shared" si="277"/>
        <v>42127.952083333337</v>
      </c>
      <c r="M2971" t="b">
        <v>0</v>
      </c>
      <c r="N2971">
        <v>17</v>
      </c>
      <c r="O2971" t="b">
        <v>1</v>
      </c>
      <c r="P2971" t="s">
        <v>8271</v>
      </c>
      <c r="Q2971" s="5">
        <f t="shared" si="278"/>
        <v>1.625</v>
      </c>
      <c r="R2971" s="6">
        <f t="shared" si="279"/>
        <v>95.588235294117652</v>
      </c>
      <c r="S2971" t="str">
        <f t="shared" si="280"/>
        <v>theater</v>
      </c>
      <c r="T2971" t="str">
        <f t="shared" si="281"/>
        <v>plays</v>
      </c>
    </row>
    <row r="2972" spans="1:20" ht="45" x14ac:dyDescent="0.25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s="12">
        <f t="shared" si="276"/>
        <v>41808.669571759259</v>
      </c>
      <c r="L2972" s="12">
        <f t="shared" si="277"/>
        <v>41838.669571759259</v>
      </c>
      <c r="M2972" t="b">
        <v>0</v>
      </c>
      <c r="N2972">
        <v>91</v>
      </c>
      <c r="O2972" t="b">
        <v>1</v>
      </c>
      <c r="P2972" t="s">
        <v>8271</v>
      </c>
      <c r="Q2972" s="5">
        <f t="shared" si="278"/>
        <v>1.06</v>
      </c>
      <c r="R2972" s="6">
        <f t="shared" si="279"/>
        <v>69.890109890109883</v>
      </c>
      <c r="S2972" t="str">
        <f t="shared" si="280"/>
        <v>theater</v>
      </c>
      <c r="T2972" t="str">
        <f t="shared" si="281"/>
        <v>plays</v>
      </c>
    </row>
    <row r="2973" spans="1:20" ht="60" x14ac:dyDescent="0.25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s="12">
        <f t="shared" si="276"/>
        <v>41852.658310185187</v>
      </c>
      <c r="L2973" s="12">
        <f t="shared" si="277"/>
        <v>41882.658310185187</v>
      </c>
      <c r="M2973" t="b">
        <v>0</v>
      </c>
      <c r="N2973">
        <v>43</v>
      </c>
      <c r="O2973" t="b">
        <v>1</v>
      </c>
      <c r="P2973" t="s">
        <v>8271</v>
      </c>
      <c r="Q2973" s="5">
        <f t="shared" si="278"/>
        <v>1.0015624999999999</v>
      </c>
      <c r="R2973" s="6">
        <f t="shared" si="279"/>
        <v>74.534883720930239</v>
      </c>
      <c r="S2973" t="str">
        <f t="shared" si="280"/>
        <v>theater</v>
      </c>
      <c r="T2973" t="str">
        <f t="shared" si="281"/>
        <v>plays</v>
      </c>
    </row>
    <row r="2974" spans="1:20" ht="30" x14ac:dyDescent="0.25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s="12">
        <f t="shared" si="276"/>
        <v>42694.110185185185</v>
      </c>
      <c r="L2974" s="12">
        <f t="shared" si="277"/>
        <v>42709.041666666672</v>
      </c>
      <c r="M2974" t="b">
        <v>0</v>
      </c>
      <c r="N2974">
        <v>17</v>
      </c>
      <c r="O2974" t="b">
        <v>1</v>
      </c>
      <c r="P2974" t="s">
        <v>8271</v>
      </c>
      <c r="Q2974" s="5">
        <f t="shared" si="278"/>
        <v>1.0535000000000001</v>
      </c>
      <c r="R2974" s="6">
        <f t="shared" si="279"/>
        <v>123.94117647058823</v>
      </c>
      <c r="S2974" t="str">
        <f t="shared" si="280"/>
        <v>theater</v>
      </c>
      <c r="T2974" t="str">
        <f t="shared" si="281"/>
        <v>plays</v>
      </c>
    </row>
    <row r="2975" spans="1:20" ht="60" x14ac:dyDescent="0.25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s="12">
        <f t="shared" si="276"/>
        <v>42341.818379629629</v>
      </c>
      <c r="L2975" s="12">
        <f t="shared" si="277"/>
        <v>42370.166666666672</v>
      </c>
      <c r="M2975" t="b">
        <v>0</v>
      </c>
      <c r="N2975">
        <v>33</v>
      </c>
      <c r="O2975" t="b">
        <v>1</v>
      </c>
      <c r="P2975" t="s">
        <v>8271</v>
      </c>
      <c r="Q2975" s="5">
        <f t="shared" si="278"/>
        <v>1.748</v>
      </c>
      <c r="R2975" s="6">
        <f t="shared" si="279"/>
        <v>264.84848484848487</v>
      </c>
      <c r="S2975" t="str">
        <f t="shared" si="280"/>
        <v>theater</v>
      </c>
      <c r="T2975" t="str">
        <f t="shared" si="281"/>
        <v>plays</v>
      </c>
    </row>
    <row r="2976" spans="1:20" ht="60" x14ac:dyDescent="0.25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s="12">
        <f t="shared" si="276"/>
        <v>41880.061006944445</v>
      </c>
      <c r="L2976" s="12">
        <f t="shared" si="277"/>
        <v>41908.065972222219</v>
      </c>
      <c r="M2976" t="b">
        <v>0</v>
      </c>
      <c r="N2976">
        <v>87</v>
      </c>
      <c r="O2976" t="b">
        <v>1</v>
      </c>
      <c r="P2976" t="s">
        <v>8271</v>
      </c>
      <c r="Q2976" s="5">
        <f t="shared" si="278"/>
        <v>1.02</v>
      </c>
      <c r="R2976" s="6">
        <f t="shared" si="279"/>
        <v>58.620689655172413</v>
      </c>
      <c r="S2976" t="str">
        <f t="shared" si="280"/>
        <v>theater</v>
      </c>
      <c r="T2976" t="str">
        <f t="shared" si="281"/>
        <v>plays</v>
      </c>
    </row>
    <row r="2977" spans="1:20" ht="60" x14ac:dyDescent="0.25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s="12">
        <f t="shared" si="276"/>
        <v>41941.683865740742</v>
      </c>
      <c r="L2977" s="12">
        <f t="shared" si="277"/>
        <v>41970.125</v>
      </c>
      <c r="M2977" t="b">
        <v>0</v>
      </c>
      <c r="N2977">
        <v>113</v>
      </c>
      <c r="O2977" t="b">
        <v>1</v>
      </c>
      <c r="P2977" t="s">
        <v>8271</v>
      </c>
      <c r="Q2977" s="5">
        <f t="shared" si="278"/>
        <v>1.00125</v>
      </c>
      <c r="R2977" s="6">
        <f t="shared" si="279"/>
        <v>70.884955752212392</v>
      </c>
      <c r="S2977" t="str">
        <f t="shared" si="280"/>
        <v>theater</v>
      </c>
      <c r="T2977" t="str">
        <f t="shared" si="281"/>
        <v>plays</v>
      </c>
    </row>
    <row r="2978" spans="1:20" ht="45" x14ac:dyDescent="0.25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s="12">
        <f t="shared" si="276"/>
        <v>42425.730671296296</v>
      </c>
      <c r="L2978" s="12">
        <f t="shared" si="277"/>
        <v>42442.5</v>
      </c>
      <c r="M2978" t="b">
        <v>0</v>
      </c>
      <c r="N2978">
        <v>14</v>
      </c>
      <c r="O2978" t="b">
        <v>1</v>
      </c>
      <c r="P2978" t="s">
        <v>8271</v>
      </c>
      <c r="Q2978" s="5">
        <f t="shared" si="278"/>
        <v>1.7142857142857142</v>
      </c>
      <c r="R2978" s="6">
        <f t="shared" si="279"/>
        <v>8.5714285714285712</v>
      </c>
      <c r="S2978" t="str">
        <f t="shared" si="280"/>
        <v>theater</v>
      </c>
      <c r="T2978" t="str">
        <f t="shared" si="281"/>
        <v>plays</v>
      </c>
    </row>
    <row r="2979" spans="1:20" ht="60" x14ac:dyDescent="0.25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s="12">
        <f t="shared" si="276"/>
        <v>42026.88118055556</v>
      </c>
      <c r="L2979" s="12">
        <f t="shared" si="277"/>
        <v>42086.093055555553</v>
      </c>
      <c r="M2979" t="b">
        <v>0</v>
      </c>
      <c r="N2979">
        <v>30</v>
      </c>
      <c r="O2979" t="b">
        <v>1</v>
      </c>
      <c r="P2979" t="s">
        <v>8271</v>
      </c>
      <c r="Q2979" s="5">
        <f t="shared" si="278"/>
        <v>1.1356666666666666</v>
      </c>
      <c r="R2979" s="6">
        <f t="shared" si="279"/>
        <v>113.56666666666666</v>
      </c>
      <c r="S2979" t="str">
        <f t="shared" si="280"/>
        <v>theater</v>
      </c>
      <c r="T2979" t="str">
        <f t="shared" si="281"/>
        <v>plays</v>
      </c>
    </row>
    <row r="2980" spans="1:20" ht="60" x14ac:dyDescent="0.25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s="12">
        <f t="shared" si="276"/>
        <v>41922.640590277777</v>
      </c>
      <c r="L2980" s="12">
        <f t="shared" si="277"/>
        <v>41932.249305555553</v>
      </c>
      <c r="M2980" t="b">
        <v>0</v>
      </c>
      <c r="N2980">
        <v>16</v>
      </c>
      <c r="O2980" t="b">
        <v>1</v>
      </c>
      <c r="P2980" t="s">
        <v>8271</v>
      </c>
      <c r="Q2980" s="5">
        <f t="shared" si="278"/>
        <v>1.2946666666666666</v>
      </c>
      <c r="R2980" s="6">
        <f t="shared" si="279"/>
        <v>60.6875</v>
      </c>
      <c r="S2980" t="str">
        <f t="shared" si="280"/>
        <v>theater</v>
      </c>
      <c r="T2980" t="str">
        <f t="shared" si="281"/>
        <v>plays</v>
      </c>
    </row>
    <row r="2981" spans="1:20" ht="60" x14ac:dyDescent="0.25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s="12">
        <f t="shared" si="276"/>
        <v>41993.824340277773</v>
      </c>
      <c r="L2981" s="12">
        <f t="shared" si="277"/>
        <v>42010.25</v>
      </c>
      <c r="M2981" t="b">
        <v>0</v>
      </c>
      <c r="N2981">
        <v>46</v>
      </c>
      <c r="O2981" t="b">
        <v>1</v>
      </c>
      <c r="P2981" t="s">
        <v>8271</v>
      </c>
      <c r="Q2981" s="5">
        <f t="shared" si="278"/>
        <v>1.014</v>
      </c>
      <c r="R2981" s="6">
        <f t="shared" si="279"/>
        <v>110.21739130434783</v>
      </c>
      <c r="S2981" t="str">
        <f t="shared" si="280"/>
        <v>theater</v>
      </c>
      <c r="T2981" t="str">
        <f t="shared" si="281"/>
        <v>plays</v>
      </c>
    </row>
    <row r="2982" spans="1:20" ht="45" x14ac:dyDescent="0.25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s="12">
        <f t="shared" si="276"/>
        <v>42219.915856481486</v>
      </c>
      <c r="L2982" s="12">
        <f t="shared" si="277"/>
        <v>42240.083333333328</v>
      </c>
      <c r="M2982" t="b">
        <v>0</v>
      </c>
      <c r="N2982">
        <v>24</v>
      </c>
      <c r="O2982" t="b">
        <v>1</v>
      </c>
      <c r="P2982" t="s">
        <v>8271</v>
      </c>
      <c r="Q2982" s="5">
        <f t="shared" si="278"/>
        <v>1.0916666666666666</v>
      </c>
      <c r="R2982" s="6">
        <f t="shared" si="279"/>
        <v>136.45833333333334</v>
      </c>
      <c r="S2982" t="str">
        <f t="shared" si="280"/>
        <v>theater</v>
      </c>
      <c r="T2982" t="str">
        <f t="shared" si="281"/>
        <v>plays</v>
      </c>
    </row>
    <row r="2983" spans="1:20" ht="60" x14ac:dyDescent="0.25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s="12">
        <f t="shared" si="276"/>
        <v>42225.559675925921</v>
      </c>
      <c r="L2983" s="12">
        <f t="shared" si="277"/>
        <v>42270.559675925921</v>
      </c>
      <c r="M2983" t="b">
        <v>1</v>
      </c>
      <c r="N2983">
        <v>97</v>
      </c>
      <c r="O2983" t="b">
        <v>1</v>
      </c>
      <c r="P2983" t="s">
        <v>8303</v>
      </c>
      <c r="Q2983" s="5">
        <f t="shared" si="278"/>
        <v>1.28925</v>
      </c>
      <c r="R2983" s="6">
        <f t="shared" si="279"/>
        <v>53.164948453608247</v>
      </c>
      <c r="S2983" t="str">
        <f t="shared" si="280"/>
        <v>theater</v>
      </c>
      <c r="T2983" t="str">
        <f t="shared" si="281"/>
        <v>spaces</v>
      </c>
    </row>
    <row r="2984" spans="1:20" ht="45" x14ac:dyDescent="0.25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s="12">
        <f t="shared" si="276"/>
        <v>42381.686840277776</v>
      </c>
      <c r="L2984" s="12">
        <f t="shared" si="277"/>
        <v>42411.686840277776</v>
      </c>
      <c r="M2984" t="b">
        <v>1</v>
      </c>
      <c r="N2984">
        <v>59</v>
      </c>
      <c r="O2984" t="b">
        <v>1</v>
      </c>
      <c r="P2984" t="s">
        <v>8303</v>
      </c>
      <c r="Q2984" s="5">
        <f t="shared" si="278"/>
        <v>1.0206</v>
      </c>
      <c r="R2984" s="6">
        <f t="shared" si="279"/>
        <v>86.491525423728817</v>
      </c>
      <c r="S2984" t="str">
        <f t="shared" si="280"/>
        <v>theater</v>
      </c>
      <c r="T2984" t="str">
        <f t="shared" si="281"/>
        <v>spaces</v>
      </c>
    </row>
    <row r="2985" spans="1:20" ht="45" x14ac:dyDescent="0.25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s="12">
        <f t="shared" si="276"/>
        <v>41894.632361111115</v>
      </c>
      <c r="L2985" s="12">
        <f t="shared" si="277"/>
        <v>41954.674027777779</v>
      </c>
      <c r="M2985" t="b">
        <v>1</v>
      </c>
      <c r="N2985">
        <v>1095</v>
      </c>
      <c r="O2985" t="b">
        <v>1</v>
      </c>
      <c r="P2985" t="s">
        <v>8303</v>
      </c>
      <c r="Q2985" s="5">
        <f t="shared" si="278"/>
        <v>1.465395775862069</v>
      </c>
      <c r="R2985" s="6">
        <f t="shared" si="279"/>
        <v>155.23827397260274</v>
      </c>
      <c r="S2985" t="str">
        <f t="shared" si="280"/>
        <v>theater</v>
      </c>
      <c r="T2985" t="str">
        <f t="shared" si="281"/>
        <v>spaces</v>
      </c>
    </row>
    <row r="2986" spans="1:20" ht="60" x14ac:dyDescent="0.25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s="12">
        <f t="shared" si="276"/>
        <v>42576.278715277775</v>
      </c>
      <c r="L2986" s="12">
        <f t="shared" si="277"/>
        <v>42606.278715277775</v>
      </c>
      <c r="M2986" t="b">
        <v>1</v>
      </c>
      <c r="N2986">
        <v>218</v>
      </c>
      <c r="O2986" t="b">
        <v>1</v>
      </c>
      <c r="P2986" t="s">
        <v>8303</v>
      </c>
      <c r="Q2986" s="5">
        <f t="shared" si="278"/>
        <v>1.00352</v>
      </c>
      <c r="R2986" s="6">
        <f t="shared" si="279"/>
        <v>115.08256880733946</v>
      </c>
      <c r="S2986" t="str">
        <f t="shared" si="280"/>
        <v>theater</v>
      </c>
      <c r="T2986" t="str">
        <f t="shared" si="281"/>
        <v>spaces</v>
      </c>
    </row>
    <row r="2987" spans="1:20" ht="60" x14ac:dyDescent="0.25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s="12">
        <f t="shared" si="276"/>
        <v>42654.973703703698</v>
      </c>
      <c r="L2987" s="12">
        <f t="shared" si="277"/>
        <v>42674.166666666672</v>
      </c>
      <c r="M2987" t="b">
        <v>0</v>
      </c>
      <c r="N2987">
        <v>111</v>
      </c>
      <c r="O2987" t="b">
        <v>1</v>
      </c>
      <c r="P2987" t="s">
        <v>8303</v>
      </c>
      <c r="Q2987" s="5">
        <f t="shared" si="278"/>
        <v>1.2164999999999999</v>
      </c>
      <c r="R2987" s="6">
        <f t="shared" si="279"/>
        <v>109.5945945945946</v>
      </c>
      <c r="S2987" t="str">
        <f t="shared" si="280"/>
        <v>theater</v>
      </c>
      <c r="T2987" t="str">
        <f t="shared" si="281"/>
        <v>spaces</v>
      </c>
    </row>
    <row r="2988" spans="1:20" ht="45" x14ac:dyDescent="0.25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s="12">
        <f t="shared" si="276"/>
        <v>42431.500069444446</v>
      </c>
      <c r="L2988" s="12">
        <f t="shared" si="277"/>
        <v>42491.458402777775</v>
      </c>
      <c r="M2988" t="b">
        <v>0</v>
      </c>
      <c r="N2988">
        <v>56</v>
      </c>
      <c r="O2988" t="b">
        <v>1</v>
      </c>
      <c r="P2988" t="s">
        <v>8303</v>
      </c>
      <c r="Q2988" s="5">
        <f t="shared" si="278"/>
        <v>1.0549999999999999</v>
      </c>
      <c r="R2988" s="6">
        <f t="shared" si="279"/>
        <v>45.214285714285715</v>
      </c>
      <c r="S2988" t="str">
        <f t="shared" si="280"/>
        <v>theater</v>
      </c>
      <c r="T2988" t="str">
        <f t="shared" si="281"/>
        <v>spaces</v>
      </c>
    </row>
    <row r="2989" spans="1:20" ht="60" x14ac:dyDescent="0.25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s="12">
        <f t="shared" si="276"/>
        <v>42627.307303240741</v>
      </c>
      <c r="L2989" s="12">
        <f t="shared" si="277"/>
        <v>42656</v>
      </c>
      <c r="M2989" t="b">
        <v>0</v>
      </c>
      <c r="N2989">
        <v>265</v>
      </c>
      <c r="O2989" t="b">
        <v>1</v>
      </c>
      <c r="P2989" t="s">
        <v>8303</v>
      </c>
      <c r="Q2989" s="5">
        <f t="shared" si="278"/>
        <v>1.1040080000000001</v>
      </c>
      <c r="R2989" s="6">
        <f t="shared" si="279"/>
        <v>104.15169811320754</v>
      </c>
      <c r="S2989" t="str">
        <f t="shared" si="280"/>
        <v>theater</v>
      </c>
      <c r="T2989" t="str">
        <f t="shared" si="281"/>
        <v>spaces</v>
      </c>
    </row>
    <row r="2990" spans="1:20" ht="60" x14ac:dyDescent="0.25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s="12">
        <f t="shared" si="276"/>
        <v>42511.362048611118</v>
      </c>
      <c r="L2990" s="12">
        <f t="shared" si="277"/>
        <v>42541.362048611118</v>
      </c>
      <c r="M2990" t="b">
        <v>0</v>
      </c>
      <c r="N2990">
        <v>28</v>
      </c>
      <c r="O2990" t="b">
        <v>1</v>
      </c>
      <c r="P2990" t="s">
        <v>8303</v>
      </c>
      <c r="Q2990" s="5">
        <f t="shared" si="278"/>
        <v>1</v>
      </c>
      <c r="R2990" s="6">
        <f t="shared" si="279"/>
        <v>35.714285714285715</v>
      </c>
      <c r="S2990" t="str">
        <f t="shared" si="280"/>
        <v>theater</v>
      </c>
      <c r="T2990" t="str">
        <f t="shared" si="281"/>
        <v>spaces</v>
      </c>
    </row>
    <row r="2991" spans="1:20" x14ac:dyDescent="0.25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s="12">
        <f t="shared" si="276"/>
        <v>42337.02039351852</v>
      </c>
      <c r="L2991" s="12">
        <f t="shared" si="277"/>
        <v>42359.207638888889</v>
      </c>
      <c r="M2991" t="b">
        <v>0</v>
      </c>
      <c r="N2991">
        <v>364</v>
      </c>
      <c r="O2991" t="b">
        <v>1</v>
      </c>
      <c r="P2991" t="s">
        <v>8303</v>
      </c>
      <c r="Q2991" s="5">
        <f t="shared" si="278"/>
        <v>1.76535</v>
      </c>
      <c r="R2991" s="6">
        <f t="shared" si="279"/>
        <v>96.997252747252745</v>
      </c>
      <c r="S2991" t="str">
        <f t="shared" si="280"/>
        <v>theater</v>
      </c>
      <c r="T2991" t="str">
        <f t="shared" si="281"/>
        <v>spaces</v>
      </c>
    </row>
    <row r="2992" spans="1:20" ht="60" x14ac:dyDescent="0.25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s="12">
        <f t="shared" si="276"/>
        <v>42341.57430555555</v>
      </c>
      <c r="L2992" s="12">
        <f t="shared" si="277"/>
        <v>42376.57430555555</v>
      </c>
      <c r="M2992" t="b">
        <v>0</v>
      </c>
      <c r="N2992">
        <v>27</v>
      </c>
      <c r="O2992" t="b">
        <v>1</v>
      </c>
      <c r="P2992" t="s">
        <v>8303</v>
      </c>
      <c r="Q2992" s="5">
        <f t="shared" si="278"/>
        <v>1</v>
      </c>
      <c r="R2992" s="6">
        <f t="shared" si="279"/>
        <v>370.37037037037038</v>
      </c>
      <c r="S2992" t="str">
        <f t="shared" si="280"/>
        <v>theater</v>
      </c>
      <c r="T2992" t="str">
        <f t="shared" si="281"/>
        <v>spaces</v>
      </c>
    </row>
    <row r="2993" spans="1:20" ht="60" x14ac:dyDescent="0.25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s="12">
        <f t="shared" si="276"/>
        <v>42740.837152777778</v>
      </c>
      <c r="L2993" s="12">
        <f t="shared" si="277"/>
        <v>42762.837152777778</v>
      </c>
      <c r="M2993" t="b">
        <v>0</v>
      </c>
      <c r="N2993">
        <v>93</v>
      </c>
      <c r="O2993" t="b">
        <v>1</v>
      </c>
      <c r="P2993" t="s">
        <v>8303</v>
      </c>
      <c r="Q2993" s="5">
        <f t="shared" si="278"/>
        <v>1.0329411764705883</v>
      </c>
      <c r="R2993" s="6">
        <f t="shared" si="279"/>
        <v>94.408602150537632</v>
      </c>
      <c r="S2993" t="str">
        <f t="shared" si="280"/>
        <v>theater</v>
      </c>
      <c r="T2993" t="str">
        <f t="shared" si="281"/>
        <v>spaces</v>
      </c>
    </row>
    <row r="2994" spans="1:20" ht="45" x14ac:dyDescent="0.25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s="12">
        <f t="shared" si="276"/>
        <v>42622.767476851848</v>
      </c>
      <c r="L2994" s="12">
        <f t="shared" si="277"/>
        <v>42652.767476851848</v>
      </c>
      <c r="M2994" t="b">
        <v>0</v>
      </c>
      <c r="N2994">
        <v>64</v>
      </c>
      <c r="O2994" t="b">
        <v>1</v>
      </c>
      <c r="P2994" t="s">
        <v>8303</v>
      </c>
      <c r="Q2994" s="5">
        <f t="shared" si="278"/>
        <v>1.0449999999999999</v>
      </c>
      <c r="R2994" s="6">
        <f t="shared" si="279"/>
        <v>48.984375</v>
      </c>
      <c r="S2994" t="str">
        <f t="shared" si="280"/>
        <v>theater</v>
      </c>
      <c r="T2994" t="str">
        <f t="shared" si="281"/>
        <v>spaces</v>
      </c>
    </row>
    <row r="2995" spans="1:20" x14ac:dyDescent="0.25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s="12">
        <f t="shared" si="276"/>
        <v>42390.838738425926</v>
      </c>
      <c r="L2995" s="12">
        <f t="shared" si="277"/>
        <v>42420.838738425926</v>
      </c>
      <c r="M2995" t="b">
        <v>0</v>
      </c>
      <c r="N2995">
        <v>22</v>
      </c>
      <c r="O2995" t="b">
        <v>1</v>
      </c>
      <c r="P2995" t="s">
        <v>8303</v>
      </c>
      <c r="Q2995" s="5">
        <f t="shared" si="278"/>
        <v>1.0029999999999999</v>
      </c>
      <c r="R2995" s="6">
        <f t="shared" si="279"/>
        <v>45.590909090909093</v>
      </c>
      <c r="S2995" t="str">
        <f t="shared" si="280"/>
        <v>theater</v>
      </c>
      <c r="T2995" t="str">
        <f t="shared" si="281"/>
        <v>spaces</v>
      </c>
    </row>
    <row r="2996" spans="1:20" ht="45" x14ac:dyDescent="0.25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s="12">
        <f t="shared" si="276"/>
        <v>41885.478842592594</v>
      </c>
      <c r="L2996" s="12">
        <f t="shared" si="277"/>
        <v>41915.478842592594</v>
      </c>
      <c r="M2996" t="b">
        <v>0</v>
      </c>
      <c r="N2996">
        <v>59</v>
      </c>
      <c r="O2996" t="b">
        <v>1</v>
      </c>
      <c r="P2996" t="s">
        <v>8303</v>
      </c>
      <c r="Q2996" s="5">
        <f t="shared" si="278"/>
        <v>4.577466666666667</v>
      </c>
      <c r="R2996" s="6">
        <f t="shared" si="279"/>
        <v>23.275254237288134</v>
      </c>
      <c r="S2996" t="str">
        <f t="shared" si="280"/>
        <v>theater</v>
      </c>
      <c r="T2996" t="str">
        <f t="shared" si="281"/>
        <v>spaces</v>
      </c>
    </row>
    <row r="2997" spans="1:20" ht="60" x14ac:dyDescent="0.25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s="12">
        <f t="shared" si="276"/>
        <v>42724.665173611109</v>
      </c>
      <c r="L2997" s="12">
        <f t="shared" si="277"/>
        <v>42754.665173611109</v>
      </c>
      <c r="M2997" t="b">
        <v>0</v>
      </c>
      <c r="N2997">
        <v>249</v>
      </c>
      <c r="O2997" t="b">
        <v>1</v>
      </c>
      <c r="P2997" t="s">
        <v>8303</v>
      </c>
      <c r="Q2997" s="5">
        <f t="shared" si="278"/>
        <v>1.0496000000000001</v>
      </c>
      <c r="R2997" s="6">
        <f t="shared" si="279"/>
        <v>63.2289156626506</v>
      </c>
      <c r="S2997" t="str">
        <f t="shared" si="280"/>
        <v>theater</v>
      </c>
      <c r="T2997" t="str">
        <f t="shared" si="281"/>
        <v>spaces</v>
      </c>
    </row>
    <row r="2998" spans="1:20" ht="45" x14ac:dyDescent="0.25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s="12">
        <f t="shared" si="276"/>
        <v>42090.912500000006</v>
      </c>
      <c r="L2998" s="12">
        <f t="shared" si="277"/>
        <v>42150.912500000006</v>
      </c>
      <c r="M2998" t="b">
        <v>0</v>
      </c>
      <c r="N2998">
        <v>392</v>
      </c>
      <c r="O2998" t="b">
        <v>1</v>
      </c>
      <c r="P2998" t="s">
        <v>8303</v>
      </c>
      <c r="Q2998" s="5">
        <f t="shared" si="278"/>
        <v>1.7194285714285715</v>
      </c>
      <c r="R2998" s="6">
        <f t="shared" si="279"/>
        <v>153.5204081632653</v>
      </c>
      <c r="S2998" t="str">
        <f t="shared" si="280"/>
        <v>theater</v>
      </c>
      <c r="T2998" t="str">
        <f t="shared" si="281"/>
        <v>spaces</v>
      </c>
    </row>
    <row r="2999" spans="1:20" ht="60" x14ac:dyDescent="0.25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s="12">
        <f t="shared" si="276"/>
        <v>42775.733715277776</v>
      </c>
      <c r="L2999" s="12">
        <f t="shared" si="277"/>
        <v>42793.207638888889</v>
      </c>
      <c r="M2999" t="b">
        <v>0</v>
      </c>
      <c r="N2999">
        <v>115</v>
      </c>
      <c r="O2999" t="b">
        <v>1</v>
      </c>
      <c r="P2999" t="s">
        <v>8303</v>
      </c>
      <c r="Q2999" s="5">
        <f t="shared" si="278"/>
        <v>1.0373000000000001</v>
      </c>
      <c r="R2999" s="6">
        <f t="shared" si="279"/>
        <v>90.2</v>
      </c>
      <c r="S2999" t="str">
        <f t="shared" si="280"/>
        <v>theater</v>
      </c>
      <c r="T2999" t="str">
        <f t="shared" si="281"/>
        <v>spaces</v>
      </c>
    </row>
    <row r="3000" spans="1:20" ht="60" x14ac:dyDescent="0.25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s="12">
        <f t="shared" si="276"/>
        <v>41778.193622685183</v>
      </c>
      <c r="L3000" s="12">
        <f t="shared" si="277"/>
        <v>41806.184027777781</v>
      </c>
      <c r="M3000" t="b">
        <v>0</v>
      </c>
      <c r="N3000">
        <v>433</v>
      </c>
      <c r="O3000" t="b">
        <v>1</v>
      </c>
      <c r="P3000" t="s">
        <v>8303</v>
      </c>
      <c r="Q3000" s="5">
        <f t="shared" si="278"/>
        <v>1.0302899999999999</v>
      </c>
      <c r="R3000" s="6">
        <f t="shared" si="279"/>
        <v>118.97113163972287</v>
      </c>
      <c r="S3000" t="str">
        <f t="shared" si="280"/>
        <v>theater</v>
      </c>
      <c r="T3000" t="str">
        <f t="shared" si="281"/>
        <v>spaces</v>
      </c>
    </row>
    <row r="3001" spans="1:20" ht="60" x14ac:dyDescent="0.25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s="12">
        <f t="shared" si="276"/>
        <v>42780.740277777775</v>
      </c>
      <c r="L3001" s="12">
        <f t="shared" si="277"/>
        <v>42795.083333333328</v>
      </c>
      <c r="M3001" t="b">
        <v>0</v>
      </c>
      <c r="N3001">
        <v>20</v>
      </c>
      <c r="O3001" t="b">
        <v>1</v>
      </c>
      <c r="P3001" t="s">
        <v>8303</v>
      </c>
      <c r="Q3001" s="5">
        <f t="shared" si="278"/>
        <v>1.1888888888888889</v>
      </c>
      <c r="R3001" s="6">
        <f t="shared" si="279"/>
        <v>80.25</v>
      </c>
      <c r="S3001" t="str">
        <f t="shared" si="280"/>
        <v>theater</v>
      </c>
      <c r="T3001" t="str">
        <f t="shared" si="281"/>
        <v>spaces</v>
      </c>
    </row>
    <row r="3002" spans="1:20" ht="60" x14ac:dyDescent="0.25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s="12">
        <f t="shared" si="276"/>
        <v>42752.827199074076</v>
      </c>
      <c r="L3002" s="12">
        <f t="shared" si="277"/>
        <v>42766.75</v>
      </c>
      <c r="M3002" t="b">
        <v>0</v>
      </c>
      <c r="N3002">
        <v>8</v>
      </c>
      <c r="O3002" t="b">
        <v>1</v>
      </c>
      <c r="P3002" t="s">
        <v>8303</v>
      </c>
      <c r="Q3002" s="5">
        <f t="shared" si="278"/>
        <v>1</v>
      </c>
      <c r="R3002" s="6">
        <f t="shared" si="279"/>
        <v>62.5</v>
      </c>
      <c r="S3002" t="str">
        <f t="shared" si="280"/>
        <v>theater</v>
      </c>
      <c r="T3002" t="str">
        <f t="shared" si="281"/>
        <v>spaces</v>
      </c>
    </row>
    <row r="3003" spans="1:20" ht="45" x14ac:dyDescent="0.25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s="12">
        <f t="shared" si="276"/>
        <v>42534.895625000005</v>
      </c>
      <c r="L3003" s="12">
        <f t="shared" si="277"/>
        <v>42564.895625000005</v>
      </c>
      <c r="M3003" t="b">
        <v>0</v>
      </c>
      <c r="N3003">
        <v>175</v>
      </c>
      <c r="O3003" t="b">
        <v>1</v>
      </c>
      <c r="P3003" t="s">
        <v>8303</v>
      </c>
      <c r="Q3003" s="5">
        <f t="shared" si="278"/>
        <v>3.1869988910451896</v>
      </c>
      <c r="R3003" s="6">
        <f t="shared" si="279"/>
        <v>131.37719999999999</v>
      </c>
      <c r="S3003" t="str">
        <f t="shared" si="280"/>
        <v>theater</v>
      </c>
      <c r="T3003" t="str">
        <f t="shared" si="281"/>
        <v>spaces</v>
      </c>
    </row>
    <row r="3004" spans="1:20" ht="30" x14ac:dyDescent="0.25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s="12">
        <f t="shared" si="276"/>
        <v>41239.83625</v>
      </c>
      <c r="L3004" s="12">
        <f t="shared" si="277"/>
        <v>41269.83625</v>
      </c>
      <c r="M3004" t="b">
        <v>0</v>
      </c>
      <c r="N3004">
        <v>104</v>
      </c>
      <c r="O3004" t="b">
        <v>1</v>
      </c>
      <c r="P3004" t="s">
        <v>8303</v>
      </c>
      <c r="Q3004" s="5">
        <f t="shared" si="278"/>
        <v>1.0850614285714286</v>
      </c>
      <c r="R3004" s="6">
        <f t="shared" si="279"/>
        <v>73.032980769230775</v>
      </c>
      <c r="S3004" t="str">
        <f t="shared" si="280"/>
        <v>theater</v>
      </c>
      <c r="T3004" t="str">
        <f t="shared" si="281"/>
        <v>spaces</v>
      </c>
    </row>
    <row r="3005" spans="1:20" ht="60" x14ac:dyDescent="0.25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s="12">
        <f t="shared" si="276"/>
        <v>42398.849259259259</v>
      </c>
      <c r="L3005" s="12">
        <f t="shared" si="277"/>
        <v>42430.249305555553</v>
      </c>
      <c r="M3005" t="b">
        <v>0</v>
      </c>
      <c r="N3005">
        <v>17</v>
      </c>
      <c r="O3005" t="b">
        <v>1</v>
      </c>
      <c r="P3005" t="s">
        <v>8303</v>
      </c>
      <c r="Q3005" s="5">
        <f t="shared" si="278"/>
        <v>1.0116666666666667</v>
      </c>
      <c r="R3005" s="6">
        <f t="shared" si="279"/>
        <v>178.52941176470588</v>
      </c>
      <c r="S3005" t="str">
        <f t="shared" si="280"/>
        <v>theater</v>
      </c>
      <c r="T3005" t="str">
        <f t="shared" si="281"/>
        <v>spaces</v>
      </c>
    </row>
    <row r="3006" spans="1:20" ht="60" x14ac:dyDescent="0.25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s="12">
        <f t="shared" si="276"/>
        <v>41928.881064814814</v>
      </c>
      <c r="L3006" s="12">
        <f t="shared" si="277"/>
        <v>41958.922731481478</v>
      </c>
      <c r="M3006" t="b">
        <v>0</v>
      </c>
      <c r="N3006">
        <v>277</v>
      </c>
      <c r="O3006" t="b">
        <v>1</v>
      </c>
      <c r="P3006" t="s">
        <v>8303</v>
      </c>
      <c r="Q3006" s="5">
        <f t="shared" si="278"/>
        <v>1.12815</v>
      </c>
      <c r="R3006" s="6">
        <f t="shared" si="279"/>
        <v>162.90974729241879</v>
      </c>
      <c r="S3006" t="str">
        <f t="shared" si="280"/>
        <v>theater</v>
      </c>
      <c r="T3006" t="str">
        <f t="shared" si="281"/>
        <v>spaces</v>
      </c>
    </row>
    <row r="3007" spans="1:20" ht="60" x14ac:dyDescent="0.25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s="12">
        <f t="shared" si="276"/>
        <v>41888.674826388888</v>
      </c>
      <c r="L3007" s="12">
        <f t="shared" si="277"/>
        <v>41918.674826388888</v>
      </c>
      <c r="M3007" t="b">
        <v>0</v>
      </c>
      <c r="N3007">
        <v>118</v>
      </c>
      <c r="O3007" t="b">
        <v>1</v>
      </c>
      <c r="P3007" t="s">
        <v>8303</v>
      </c>
      <c r="Q3007" s="5">
        <f t="shared" si="278"/>
        <v>1.2049622641509434</v>
      </c>
      <c r="R3007" s="6">
        <f t="shared" si="279"/>
        <v>108.24237288135593</v>
      </c>
      <c r="S3007" t="str">
        <f t="shared" si="280"/>
        <v>theater</v>
      </c>
      <c r="T3007" t="str">
        <f t="shared" si="281"/>
        <v>spaces</v>
      </c>
    </row>
    <row r="3008" spans="1:20" ht="45" x14ac:dyDescent="0.25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s="12">
        <f t="shared" si="276"/>
        <v>41957.756840277783</v>
      </c>
      <c r="L3008" s="12">
        <f t="shared" si="277"/>
        <v>41987.756840277783</v>
      </c>
      <c r="M3008" t="b">
        <v>0</v>
      </c>
      <c r="N3008">
        <v>97</v>
      </c>
      <c r="O3008" t="b">
        <v>1</v>
      </c>
      <c r="P3008" t="s">
        <v>8303</v>
      </c>
      <c r="Q3008" s="5">
        <f t="shared" si="278"/>
        <v>1.0774999999999999</v>
      </c>
      <c r="R3008" s="6">
        <f t="shared" si="279"/>
        <v>88.865979381443296</v>
      </c>
      <c r="S3008" t="str">
        <f t="shared" si="280"/>
        <v>theater</v>
      </c>
      <c r="T3008" t="str">
        <f t="shared" si="281"/>
        <v>spaces</v>
      </c>
    </row>
    <row r="3009" spans="1:20" ht="30" x14ac:dyDescent="0.25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s="12">
        <f t="shared" si="276"/>
        <v>42098.216238425928</v>
      </c>
      <c r="L3009" s="12">
        <f t="shared" si="277"/>
        <v>42119.216238425928</v>
      </c>
      <c r="M3009" t="b">
        <v>0</v>
      </c>
      <c r="N3009">
        <v>20</v>
      </c>
      <c r="O3009" t="b">
        <v>1</v>
      </c>
      <c r="P3009" t="s">
        <v>8303</v>
      </c>
      <c r="Q3009" s="5">
        <f t="shared" si="278"/>
        <v>1.8</v>
      </c>
      <c r="R3009" s="6">
        <f t="shared" si="279"/>
        <v>54</v>
      </c>
      <c r="S3009" t="str">
        <f t="shared" si="280"/>
        <v>theater</v>
      </c>
      <c r="T3009" t="str">
        <f t="shared" si="281"/>
        <v>spaces</v>
      </c>
    </row>
    <row r="3010" spans="1:20" ht="45" x14ac:dyDescent="0.25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s="12">
        <f t="shared" ref="K3010:K3073" si="282">(((J3010/60)/60)/24)+DATE(1970,1,1)</f>
        <v>42360.212025462963</v>
      </c>
      <c r="L3010" s="12">
        <f t="shared" ref="L3010:L3073" si="283">(((I3010/60)/60)/24)+DATE(1970,1,1)</f>
        <v>42390.212025462963</v>
      </c>
      <c r="M3010" t="b">
        <v>0</v>
      </c>
      <c r="N3010">
        <v>26</v>
      </c>
      <c r="O3010" t="b">
        <v>1</v>
      </c>
      <c r="P3010" t="s">
        <v>8303</v>
      </c>
      <c r="Q3010" s="5">
        <f t="shared" ref="Q3010:Q3073" si="284">E3010/D3010</f>
        <v>1.0116666666666667</v>
      </c>
      <c r="R3010" s="6">
        <f t="shared" ref="R3010:R3073" si="285">E3010/N3010</f>
        <v>116.73076923076923</v>
      </c>
      <c r="S3010" t="str">
        <f t="shared" ref="S3010:S3073" si="286">LEFT(P3010,FIND("/",P3010,1)-1)</f>
        <v>theater</v>
      </c>
      <c r="T3010" t="str">
        <f t="shared" ref="T3010:T3073" si="287">MID(P3010,FIND("/",P3010,1)+1,LEN(P3009))</f>
        <v>spaces</v>
      </c>
    </row>
    <row r="3011" spans="1:20" ht="60" x14ac:dyDescent="0.25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s="12">
        <f t="shared" si="282"/>
        <v>41939.569907407407</v>
      </c>
      <c r="L3011" s="12">
        <f t="shared" si="283"/>
        <v>41969.611574074079</v>
      </c>
      <c r="M3011" t="b">
        <v>0</v>
      </c>
      <c r="N3011">
        <v>128</v>
      </c>
      <c r="O3011" t="b">
        <v>1</v>
      </c>
      <c r="P3011" t="s">
        <v>8303</v>
      </c>
      <c r="Q3011" s="5">
        <f t="shared" si="284"/>
        <v>1.19756</v>
      </c>
      <c r="R3011" s="6">
        <f t="shared" si="285"/>
        <v>233.8984375</v>
      </c>
      <c r="S3011" t="str">
        <f t="shared" si="286"/>
        <v>theater</v>
      </c>
      <c r="T3011" t="str">
        <f t="shared" si="287"/>
        <v>spaces</v>
      </c>
    </row>
    <row r="3012" spans="1:20" ht="60" x14ac:dyDescent="0.25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s="12">
        <f t="shared" si="282"/>
        <v>41996.832395833335</v>
      </c>
      <c r="L3012" s="12">
        <f t="shared" si="283"/>
        <v>42056.832395833335</v>
      </c>
      <c r="M3012" t="b">
        <v>0</v>
      </c>
      <c r="N3012">
        <v>15</v>
      </c>
      <c r="O3012" t="b">
        <v>1</v>
      </c>
      <c r="P3012" t="s">
        <v>8303</v>
      </c>
      <c r="Q3012" s="5">
        <f t="shared" si="284"/>
        <v>1.58</v>
      </c>
      <c r="R3012" s="6">
        <f t="shared" si="285"/>
        <v>158</v>
      </c>
      <c r="S3012" t="str">
        <f t="shared" si="286"/>
        <v>theater</v>
      </c>
      <c r="T3012" t="str">
        <f t="shared" si="287"/>
        <v>spaces</v>
      </c>
    </row>
    <row r="3013" spans="1:20" ht="45" x14ac:dyDescent="0.25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s="12">
        <f t="shared" si="282"/>
        <v>42334.468935185185</v>
      </c>
      <c r="L3013" s="12">
        <f t="shared" si="283"/>
        <v>42361.957638888889</v>
      </c>
      <c r="M3013" t="b">
        <v>0</v>
      </c>
      <c r="N3013">
        <v>25</v>
      </c>
      <c r="O3013" t="b">
        <v>1</v>
      </c>
      <c r="P3013" t="s">
        <v>8303</v>
      </c>
      <c r="Q3013" s="5">
        <f t="shared" si="284"/>
        <v>1.2366666666666666</v>
      </c>
      <c r="R3013" s="6">
        <f t="shared" si="285"/>
        <v>14.84</v>
      </c>
      <c r="S3013" t="str">
        <f t="shared" si="286"/>
        <v>theater</v>
      </c>
      <c r="T3013" t="str">
        <f t="shared" si="287"/>
        <v>spaces</v>
      </c>
    </row>
    <row r="3014" spans="1:20" ht="45" x14ac:dyDescent="0.25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s="12">
        <f t="shared" si="282"/>
        <v>42024.702893518523</v>
      </c>
      <c r="L3014" s="12">
        <f t="shared" si="283"/>
        <v>42045.702893518523</v>
      </c>
      <c r="M3014" t="b">
        <v>0</v>
      </c>
      <c r="N3014">
        <v>55</v>
      </c>
      <c r="O3014" t="b">
        <v>1</v>
      </c>
      <c r="P3014" t="s">
        <v>8303</v>
      </c>
      <c r="Q3014" s="5">
        <f t="shared" si="284"/>
        <v>1.1712499999999999</v>
      </c>
      <c r="R3014" s="6">
        <f t="shared" si="285"/>
        <v>85.181818181818187</v>
      </c>
      <c r="S3014" t="str">
        <f t="shared" si="286"/>
        <v>theater</v>
      </c>
      <c r="T3014" t="str">
        <f t="shared" si="287"/>
        <v>spaces</v>
      </c>
    </row>
    <row r="3015" spans="1:20" ht="45" x14ac:dyDescent="0.25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s="12">
        <f t="shared" si="282"/>
        <v>42146.836215277777</v>
      </c>
      <c r="L3015" s="12">
        <f t="shared" si="283"/>
        <v>42176.836215277777</v>
      </c>
      <c r="M3015" t="b">
        <v>0</v>
      </c>
      <c r="N3015">
        <v>107</v>
      </c>
      <c r="O3015" t="b">
        <v>1</v>
      </c>
      <c r="P3015" t="s">
        <v>8303</v>
      </c>
      <c r="Q3015" s="5">
        <f t="shared" si="284"/>
        <v>1.5696000000000001</v>
      </c>
      <c r="R3015" s="6">
        <f t="shared" si="285"/>
        <v>146.69158878504672</v>
      </c>
      <c r="S3015" t="str">
        <f t="shared" si="286"/>
        <v>theater</v>
      </c>
      <c r="T3015" t="str">
        <f t="shared" si="287"/>
        <v>spaces</v>
      </c>
    </row>
    <row r="3016" spans="1:20" ht="60" x14ac:dyDescent="0.25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s="12">
        <f t="shared" si="282"/>
        <v>41920.123611111114</v>
      </c>
      <c r="L3016" s="12">
        <f t="shared" si="283"/>
        <v>41948.208333333336</v>
      </c>
      <c r="M3016" t="b">
        <v>0</v>
      </c>
      <c r="N3016">
        <v>557</v>
      </c>
      <c r="O3016" t="b">
        <v>1</v>
      </c>
      <c r="P3016" t="s">
        <v>8303</v>
      </c>
      <c r="Q3016" s="5">
        <f t="shared" si="284"/>
        <v>1.13104</v>
      </c>
      <c r="R3016" s="6">
        <f t="shared" si="285"/>
        <v>50.764811490125673</v>
      </c>
      <c r="S3016" t="str">
        <f t="shared" si="286"/>
        <v>theater</v>
      </c>
      <c r="T3016" t="str">
        <f t="shared" si="287"/>
        <v>spaces</v>
      </c>
    </row>
    <row r="3017" spans="1:20" ht="45" x14ac:dyDescent="0.25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s="12">
        <f t="shared" si="282"/>
        <v>41785.72729166667</v>
      </c>
      <c r="L3017" s="12">
        <f t="shared" si="283"/>
        <v>41801.166666666664</v>
      </c>
      <c r="M3017" t="b">
        <v>0</v>
      </c>
      <c r="N3017">
        <v>40</v>
      </c>
      <c r="O3017" t="b">
        <v>1</v>
      </c>
      <c r="P3017" t="s">
        <v>8303</v>
      </c>
      <c r="Q3017" s="5">
        <f t="shared" si="284"/>
        <v>1.0317647058823529</v>
      </c>
      <c r="R3017" s="6">
        <f t="shared" si="285"/>
        <v>87.7</v>
      </c>
      <c r="S3017" t="str">
        <f t="shared" si="286"/>
        <v>theater</v>
      </c>
      <c r="T3017" t="str">
        <f t="shared" si="287"/>
        <v>spaces</v>
      </c>
    </row>
    <row r="3018" spans="1:20" ht="60" x14ac:dyDescent="0.25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s="12">
        <f t="shared" si="282"/>
        <v>41778.548055555555</v>
      </c>
      <c r="L3018" s="12">
        <f t="shared" si="283"/>
        <v>41838.548055555555</v>
      </c>
      <c r="M3018" t="b">
        <v>0</v>
      </c>
      <c r="N3018">
        <v>36</v>
      </c>
      <c r="O3018" t="b">
        <v>1</v>
      </c>
      <c r="P3018" t="s">
        <v>8303</v>
      </c>
      <c r="Q3018" s="5">
        <f t="shared" si="284"/>
        <v>1.0261176470588236</v>
      </c>
      <c r="R3018" s="6">
        <f t="shared" si="285"/>
        <v>242.27777777777777</v>
      </c>
      <c r="S3018" t="str">
        <f t="shared" si="286"/>
        <v>theater</v>
      </c>
      <c r="T3018" t="str">
        <f t="shared" si="287"/>
        <v>spaces</v>
      </c>
    </row>
    <row r="3019" spans="1:20" ht="60" x14ac:dyDescent="0.25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s="12">
        <f t="shared" si="282"/>
        <v>41841.850034722222</v>
      </c>
      <c r="L3019" s="12">
        <f t="shared" si="283"/>
        <v>41871.850034722222</v>
      </c>
      <c r="M3019" t="b">
        <v>0</v>
      </c>
      <c r="N3019">
        <v>159</v>
      </c>
      <c r="O3019" t="b">
        <v>1</v>
      </c>
      <c r="P3019" t="s">
        <v>8303</v>
      </c>
      <c r="Q3019" s="5">
        <f t="shared" si="284"/>
        <v>1.0584090909090909</v>
      </c>
      <c r="R3019" s="6">
        <f t="shared" si="285"/>
        <v>146.44654088050314</v>
      </c>
      <c r="S3019" t="str">
        <f t="shared" si="286"/>
        <v>theater</v>
      </c>
      <c r="T3019" t="str">
        <f t="shared" si="287"/>
        <v>spaces</v>
      </c>
    </row>
    <row r="3020" spans="1:20" ht="60" x14ac:dyDescent="0.25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s="12">
        <f t="shared" si="282"/>
        <v>42163.29833333334</v>
      </c>
      <c r="L3020" s="12">
        <f t="shared" si="283"/>
        <v>42205.916666666672</v>
      </c>
      <c r="M3020" t="b">
        <v>0</v>
      </c>
      <c r="N3020">
        <v>41</v>
      </c>
      <c r="O3020" t="b">
        <v>1</v>
      </c>
      <c r="P3020" t="s">
        <v>8303</v>
      </c>
      <c r="Q3020" s="5">
        <f t="shared" si="284"/>
        <v>1.0071428571428571</v>
      </c>
      <c r="R3020" s="6">
        <f t="shared" si="285"/>
        <v>103.17073170731707</v>
      </c>
      <c r="S3020" t="str">
        <f t="shared" si="286"/>
        <v>theater</v>
      </c>
      <c r="T3020" t="str">
        <f t="shared" si="287"/>
        <v>spaces</v>
      </c>
    </row>
    <row r="3021" spans="1:20" ht="60" x14ac:dyDescent="0.25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s="12">
        <f t="shared" si="282"/>
        <v>41758.833564814813</v>
      </c>
      <c r="L3021" s="12">
        <f t="shared" si="283"/>
        <v>41786.125</v>
      </c>
      <c r="M3021" t="b">
        <v>0</v>
      </c>
      <c r="N3021">
        <v>226</v>
      </c>
      <c r="O3021" t="b">
        <v>1</v>
      </c>
      <c r="P3021" t="s">
        <v>8303</v>
      </c>
      <c r="Q3021" s="5">
        <f t="shared" si="284"/>
        <v>1.2123333333333333</v>
      </c>
      <c r="R3021" s="6">
        <f t="shared" si="285"/>
        <v>80.464601769911511</v>
      </c>
      <c r="S3021" t="str">
        <f t="shared" si="286"/>
        <v>theater</v>
      </c>
      <c r="T3021" t="str">
        <f t="shared" si="287"/>
        <v>spaces</v>
      </c>
    </row>
    <row r="3022" spans="1:20" ht="60" x14ac:dyDescent="0.25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s="12">
        <f t="shared" si="282"/>
        <v>42170.846446759257</v>
      </c>
      <c r="L3022" s="12">
        <f t="shared" si="283"/>
        <v>42230.846446759257</v>
      </c>
      <c r="M3022" t="b">
        <v>0</v>
      </c>
      <c r="N3022">
        <v>30</v>
      </c>
      <c r="O3022" t="b">
        <v>1</v>
      </c>
      <c r="P3022" t="s">
        <v>8303</v>
      </c>
      <c r="Q3022" s="5">
        <f t="shared" si="284"/>
        <v>1.0057142857142858</v>
      </c>
      <c r="R3022" s="6">
        <f t="shared" si="285"/>
        <v>234.66666666666666</v>
      </c>
      <c r="S3022" t="str">
        <f t="shared" si="286"/>
        <v>theater</v>
      </c>
      <c r="T3022" t="str">
        <f t="shared" si="287"/>
        <v>spaces</v>
      </c>
    </row>
    <row r="3023" spans="1:20" ht="45" x14ac:dyDescent="0.25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s="12">
        <f t="shared" si="282"/>
        <v>42660.618854166663</v>
      </c>
      <c r="L3023" s="12">
        <f t="shared" si="283"/>
        <v>42696.249305555553</v>
      </c>
      <c r="M3023" t="b">
        <v>0</v>
      </c>
      <c r="N3023">
        <v>103</v>
      </c>
      <c r="O3023" t="b">
        <v>1</v>
      </c>
      <c r="P3023" t="s">
        <v>8303</v>
      </c>
      <c r="Q3023" s="5">
        <f t="shared" si="284"/>
        <v>1.1602222222222223</v>
      </c>
      <c r="R3023" s="6">
        <f t="shared" si="285"/>
        <v>50.689320388349515</v>
      </c>
      <c r="S3023" t="str">
        <f t="shared" si="286"/>
        <v>theater</v>
      </c>
      <c r="T3023" t="str">
        <f t="shared" si="287"/>
        <v>spaces</v>
      </c>
    </row>
    <row r="3024" spans="1:20" ht="60" x14ac:dyDescent="0.25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s="12">
        <f t="shared" si="282"/>
        <v>42564.95380787037</v>
      </c>
      <c r="L3024" s="12">
        <f t="shared" si="283"/>
        <v>42609.95380787037</v>
      </c>
      <c r="M3024" t="b">
        <v>0</v>
      </c>
      <c r="N3024">
        <v>62</v>
      </c>
      <c r="O3024" t="b">
        <v>1</v>
      </c>
      <c r="P3024" t="s">
        <v>8303</v>
      </c>
      <c r="Q3024" s="5">
        <f t="shared" si="284"/>
        <v>1.0087999999999999</v>
      </c>
      <c r="R3024" s="6">
        <f t="shared" si="285"/>
        <v>162.70967741935485</v>
      </c>
      <c r="S3024" t="str">
        <f t="shared" si="286"/>
        <v>theater</v>
      </c>
      <c r="T3024" t="str">
        <f t="shared" si="287"/>
        <v>spaces</v>
      </c>
    </row>
    <row r="3025" spans="1:20" ht="60" x14ac:dyDescent="0.25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s="12">
        <f t="shared" si="282"/>
        <v>42121.675763888896</v>
      </c>
      <c r="L3025" s="12">
        <f t="shared" si="283"/>
        <v>42166.675763888896</v>
      </c>
      <c r="M3025" t="b">
        <v>0</v>
      </c>
      <c r="N3025">
        <v>6</v>
      </c>
      <c r="O3025" t="b">
        <v>1</v>
      </c>
      <c r="P3025" t="s">
        <v>8303</v>
      </c>
      <c r="Q3025" s="5">
        <f t="shared" si="284"/>
        <v>1.03</v>
      </c>
      <c r="R3025" s="6">
        <f t="shared" si="285"/>
        <v>120.16666666666667</v>
      </c>
      <c r="S3025" t="str">
        <f t="shared" si="286"/>
        <v>theater</v>
      </c>
      <c r="T3025" t="str">
        <f t="shared" si="287"/>
        <v>spaces</v>
      </c>
    </row>
    <row r="3026" spans="1:20" ht="60" x14ac:dyDescent="0.25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s="12">
        <f t="shared" si="282"/>
        <v>41158.993923611109</v>
      </c>
      <c r="L3026" s="12">
        <f t="shared" si="283"/>
        <v>41188.993923611109</v>
      </c>
      <c r="M3026" t="b">
        <v>0</v>
      </c>
      <c r="N3026">
        <v>182</v>
      </c>
      <c r="O3026" t="b">
        <v>1</v>
      </c>
      <c r="P3026" t="s">
        <v>8303</v>
      </c>
      <c r="Q3026" s="5">
        <f t="shared" si="284"/>
        <v>2.4641999999999999</v>
      </c>
      <c r="R3026" s="6">
        <f t="shared" si="285"/>
        <v>67.697802197802204</v>
      </c>
      <c r="S3026" t="str">
        <f t="shared" si="286"/>
        <v>theater</v>
      </c>
      <c r="T3026" t="str">
        <f t="shared" si="287"/>
        <v>spaces</v>
      </c>
    </row>
    <row r="3027" spans="1:20" ht="45" x14ac:dyDescent="0.25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s="12">
        <f t="shared" si="282"/>
        <v>41761.509409722225</v>
      </c>
      <c r="L3027" s="12">
        <f t="shared" si="283"/>
        <v>41789.666666666664</v>
      </c>
      <c r="M3027" t="b">
        <v>0</v>
      </c>
      <c r="N3027">
        <v>145</v>
      </c>
      <c r="O3027" t="b">
        <v>1</v>
      </c>
      <c r="P3027" t="s">
        <v>8303</v>
      </c>
      <c r="Q3027" s="5">
        <f t="shared" si="284"/>
        <v>3.0219999999999998</v>
      </c>
      <c r="R3027" s="6">
        <f t="shared" si="285"/>
        <v>52.103448275862071</v>
      </c>
      <c r="S3027" t="str">
        <f t="shared" si="286"/>
        <v>theater</v>
      </c>
      <c r="T3027" t="str">
        <f t="shared" si="287"/>
        <v>spaces</v>
      </c>
    </row>
    <row r="3028" spans="1:20" ht="60" x14ac:dyDescent="0.25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s="12">
        <f t="shared" si="282"/>
        <v>42783.459398148145</v>
      </c>
      <c r="L3028" s="12">
        <f t="shared" si="283"/>
        <v>42797.459398148145</v>
      </c>
      <c r="M3028" t="b">
        <v>0</v>
      </c>
      <c r="N3028">
        <v>25</v>
      </c>
      <c r="O3028" t="b">
        <v>1</v>
      </c>
      <c r="P3028" t="s">
        <v>8303</v>
      </c>
      <c r="Q3028" s="5">
        <f t="shared" si="284"/>
        <v>1.4333333333333333</v>
      </c>
      <c r="R3028" s="6">
        <f t="shared" si="285"/>
        <v>51.6</v>
      </c>
      <c r="S3028" t="str">
        <f t="shared" si="286"/>
        <v>theater</v>
      </c>
      <c r="T3028" t="str">
        <f t="shared" si="287"/>
        <v>spaces</v>
      </c>
    </row>
    <row r="3029" spans="1:20" ht="45" x14ac:dyDescent="0.25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s="12">
        <f t="shared" si="282"/>
        <v>42053.704293981486</v>
      </c>
      <c r="L3029" s="12">
        <f t="shared" si="283"/>
        <v>42083.662627314814</v>
      </c>
      <c r="M3029" t="b">
        <v>0</v>
      </c>
      <c r="N3029">
        <v>320</v>
      </c>
      <c r="O3029" t="b">
        <v>1</v>
      </c>
      <c r="P3029" t="s">
        <v>8303</v>
      </c>
      <c r="Q3029" s="5">
        <f t="shared" si="284"/>
        <v>1.3144</v>
      </c>
      <c r="R3029" s="6">
        <f t="shared" si="285"/>
        <v>164.3</v>
      </c>
      <c r="S3029" t="str">
        <f t="shared" si="286"/>
        <v>theater</v>
      </c>
      <c r="T3029" t="str">
        <f t="shared" si="287"/>
        <v>spaces</v>
      </c>
    </row>
    <row r="3030" spans="1:20" ht="30" x14ac:dyDescent="0.25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s="12">
        <f t="shared" si="282"/>
        <v>42567.264178240745</v>
      </c>
      <c r="L3030" s="12">
        <f t="shared" si="283"/>
        <v>42597.264178240745</v>
      </c>
      <c r="M3030" t="b">
        <v>0</v>
      </c>
      <c r="N3030">
        <v>99</v>
      </c>
      <c r="O3030" t="b">
        <v>1</v>
      </c>
      <c r="P3030" t="s">
        <v>8303</v>
      </c>
      <c r="Q3030" s="5">
        <f t="shared" si="284"/>
        <v>1.6801999999999999</v>
      </c>
      <c r="R3030" s="6">
        <f t="shared" si="285"/>
        <v>84.858585858585855</v>
      </c>
      <c r="S3030" t="str">
        <f t="shared" si="286"/>
        <v>theater</v>
      </c>
      <c r="T3030" t="str">
        <f t="shared" si="287"/>
        <v>spaces</v>
      </c>
    </row>
    <row r="3031" spans="1:20" ht="60" x14ac:dyDescent="0.25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s="12">
        <f t="shared" si="282"/>
        <v>41932.708877314813</v>
      </c>
      <c r="L3031" s="12">
        <f t="shared" si="283"/>
        <v>41961.190972222219</v>
      </c>
      <c r="M3031" t="b">
        <v>0</v>
      </c>
      <c r="N3031">
        <v>348</v>
      </c>
      <c r="O3031" t="b">
        <v>1</v>
      </c>
      <c r="P3031" t="s">
        <v>8303</v>
      </c>
      <c r="Q3031" s="5">
        <f t="shared" si="284"/>
        <v>1.0967666666666667</v>
      </c>
      <c r="R3031" s="6">
        <f t="shared" si="285"/>
        <v>94.548850574712645</v>
      </c>
      <c r="S3031" t="str">
        <f t="shared" si="286"/>
        <v>theater</v>
      </c>
      <c r="T3031" t="str">
        <f t="shared" si="287"/>
        <v>spaces</v>
      </c>
    </row>
    <row r="3032" spans="1:20" ht="60" x14ac:dyDescent="0.25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s="12">
        <f t="shared" si="282"/>
        <v>42233.747349537036</v>
      </c>
      <c r="L3032" s="12">
        <f t="shared" si="283"/>
        <v>42263.747349537036</v>
      </c>
      <c r="M3032" t="b">
        <v>0</v>
      </c>
      <c r="N3032">
        <v>41</v>
      </c>
      <c r="O3032" t="b">
        <v>1</v>
      </c>
      <c r="P3032" t="s">
        <v>8303</v>
      </c>
      <c r="Q3032" s="5">
        <f t="shared" si="284"/>
        <v>1.0668571428571429</v>
      </c>
      <c r="R3032" s="6">
        <f t="shared" si="285"/>
        <v>45.536585365853661</v>
      </c>
      <c r="S3032" t="str">
        <f t="shared" si="286"/>
        <v>theater</v>
      </c>
      <c r="T3032" t="str">
        <f t="shared" si="287"/>
        <v>spaces</v>
      </c>
    </row>
    <row r="3033" spans="1:20" ht="75" x14ac:dyDescent="0.25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s="12">
        <f t="shared" si="282"/>
        <v>42597.882488425923</v>
      </c>
      <c r="L3033" s="12">
        <f t="shared" si="283"/>
        <v>42657.882488425923</v>
      </c>
      <c r="M3033" t="b">
        <v>0</v>
      </c>
      <c r="N3033">
        <v>29</v>
      </c>
      <c r="O3033" t="b">
        <v>1</v>
      </c>
      <c r="P3033" t="s">
        <v>8303</v>
      </c>
      <c r="Q3033" s="5">
        <f t="shared" si="284"/>
        <v>1</v>
      </c>
      <c r="R3033" s="6">
        <f t="shared" si="285"/>
        <v>51.724137931034484</v>
      </c>
      <c r="S3033" t="str">
        <f t="shared" si="286"/>
        <v>theater</v>
      </c>
      <c r="T3033" t="str">
        <f t="shared" si="287"/>
        <v>spaces</v>
      </c>
    </row>
    <row r="3034" spans="1:20" ht="60" x14ac:dyDescent="0.25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s="12">
        <f t="shared" si="282"/>
        <v>42228.044664351852</v>
      </c>
      <c r="L3034" s="12">
        <f t="shared" si="283"/>
        <v>42258.044664351852</v>
      </c>
      <c r="M3034" t="b">
        <v>0</v>
      </c>
      <c r="N3034">
        <v>25</v>
      </c>
      <c r="O3034" t="b">
        <v>1</v>
      </c>
      <c r="P3034" t="s">
        <v>8303</v>
      </c>
      <c r="Q3034" s="5">
        <f t="shared" si="284"/>
        <v>1.272</v>
      </c>
      <c r="R3034" s="6">
        <f t="shared" si="285"/>
        <v>50.88</v>
      </c>
      <c r="S3034" t="str">
        <f t="shared" si="286"/>
        <v>theater</v>
      </c>
      <c r="T3034" t="str">
        <f t="shared" si="287"/>
        <v>spaces</v>
      </c>
    </row>
    <row r="3035" spans="1:20" ht="45" x14ac:dyDescent="0.25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s="12">
        <f t="shared" si="282"/>
        <v>42570.110243055555</v>
      </c>
      <c r="L3035" s="12">
        <f t="shared" si="283"/>
        <v>42600.110243055555</v>
      </c>
      <c r="M3035" t="b">
        <v>0</v>
      </c>
      <c r="N3035">
        <v>23</v>
      </c>
      <c r="O3035" t="b">
        <v>1</v>
      </c>
      <c r="P3035" t="s">
        <v>8303</v>
      </c>
      <c r="Q3035" s="5">
        <f t="shared" si="284"/>
        <v>1.4653333333333334</v>
      </c>
      <c r="R3035" s="6">
        <f t="shared" si="285"/>
        <v>191.13043478260869</v>
      </c>
      <c r="S3035" t="str">
        <f t="shared" si="286"/>
        <v>theater</v>
      </c>
      <c r="T3035" t="str">
        <f t="shared" si="287"/>
        <v>spaces</v>
      </c>
    </row>
    <row r="3036" spans="1:20" ht="75" x14ac:dyDescent="0.25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s="12">
        <f t="shared" si="282"/>
        <v>42644.535358796296</v>
      </c>
      <c r="L3036" s="12">
        <f t="shared" si="283"/>
        <v>42675.165972222225</v>
      </c>
      <c r="M3036" t="b">
        <v>0</v>
      </c>
      <c r="N3036">
        <v>1260</v>
      </c>
      <c r="O3036" t="b">
        <v>1</v>
      </c>
      <c r="P3036" t="s">
        <v>8303</v>
      </c>
      <c r="Q3036" s="5">
        <f t="shared" si="284"/>
        <v>1.1253599999999999</v>
      </c>
      <c r="R3036" s="6">
        <f t="shared" si="285"/>
        <v>89.314285714285717</v>
      </c>
      <c r="S3036" t="str">
        <f t="shared" si="286"/>
        <v>theater</v>
      </c>
      <c r="T3036" t="str">
        <f t="shared" si="287"/>
        <v>spaces</v>
      </c>
    </row>
    <row r="3037" spans="1:20" ht="45" x14ac:dyDescent="0.25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s="12">
        <f t="shared" si="282"/>
        <v>41368.560289351852</v>
      </c>
      <c r="L3037" s="12">
        <f t="shared" si="283"/>
        <v>41398.560289351852</v>
      </c>
      <c r="M3037" t="b">
        <v>0</v>
      </c>
      <c r="N3037">
        <v>307</v>
      </c>
      <c r="O3037" t="b">
        <v>1</v>
      </c>
      <c r="P3037" t="s">
        <v>8303</v>
      </c>
      <c r="Q3037" s="5">
        <f t="shared" si="284"/>
        <v>1.0878684000000001</v>
      </c>
      <c r="R3037" s="6">
        <f t="shared" si="285"/>
        <v>88.588631921824103</v>
      </c>
      <c r="S3037" t="str">
        <f t="shared" si="286"/>
        <v>theater</v>
      </c>
      <c r="T3037" t="str">
        <f t="shared" si="287"/>
        <v>spaces</v>
      </c>
    </row>
    <row r="3038" spans="1:20" ht="60" x14ac:dyDescent="0.25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s="12">
        <f t="shared" si="282"/>
        <v>41466.785231481481</v>
      </c>
      <c r="L3038" s="12">
        <f t="shared" si="283"/>
        <v>41502.499305555553</v>
      </c>
      <c r="M3038" t="b">
        <v>0</v>
      </c>
      <c r="N3038">
        <v>329</v>
      </c>
      <c r="O3038" t="b">
        <v>1</v>
      </c>
      <c r="P3038" t="s">
        <v>8303</v>
      </c>
      <c r="Q3038" s="5">
        <f t="shared" si="284"/>
        <v>1.26732</v>
      </c>
      <c r="R3038" s="6">
        <f t="shared" si="285"/>
        <v>96.300911854103347</v>
      </c>
      <c r="S3038" t="str">
        <f t="shared" si="286"/>
        <v>theater</v>
      </c>
      <c r="T3038" t="str">
        <f t="shared" si="287"/>
        <v>spaces</v>
      </c>
    </row>
    <row r="3039" spans="1:20" ht="60" x14ac:dyDescent="0.25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s="12">
        <f t="shared" si="282"/>
        <v>40378.893206018518</v>
      </c>
      <c r="L3039" s="12">
        <f t="shared" si="283"/>
        <v>40453.207638888889</v>
      </c>
      <c r="M3039" t="b">
        <v>0</v>
      </c>
      <c r="N3039">
        <v>32</v>
      </c>
      <c r="O3039" t="b">
        <v>1</v>
      </c>
      <c r="P3039" t="s">
        <v>8303</v>
      </c>
      <c r="Q3039" s="5">
        <f t="shared" si="284"/>
        <v>2.1320000000000001</v>
      </c>
      <c r="R3039" s="6">
        <f t="shared" si="285"/>
        <v>33.3125</v>
      </c>
      <c r="S3039" t="str">
        <f t="shared" si="286"/>
        <v>theater</v>
      </c>
      <c r="T3039" t="str">
        <f t="shared" si="287"/>
        <v>spaces</v>
      </c>
    </row>
    <row r="3040" spans="1:20" ht="45" x14ac:dyDescent="0.25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s="12">
        <f t="shared" si="282"/>
        <v>42373.252280092594</v>
      </c>
      <c r="L3040" s="12">
        <f t="shared" si="283"/>
        <v>42433.252280092594</v>
      </c>
      <c r="M3040" t="b">
        <v>0</v>
      </c>
      <c r="N3040">
        <v>27</v>
      </c>
      <c r="O3040" t="b">
        <v>1</v>
      </c>
      <c r="P3040" t="s">
        <v>8303</v>
      </c>
      <c r="Q3040" s="5">
        <f t="shared" si="284"/>
        <v>1.0049999999999999</v>
      </c>
      <c r="R3040" s="6">
        <f t="shared" si="285"/>
        <v>37.222222222222221</v>
      </c>
      <c r="S3040" t="str">
        <f t="shared" si="286"/>
        <v>theater</v>
      </c>
      <c r="T3040" t="str">
        <f t="shared" si="287"/>
        <v>spaces</v>
      </c>
    </row>
    <row r="3041" spans="1:20" ht="45" x14ac:dyDescent="0.25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s="12">
        <f t="shared" si="282"/>
        <v>41610.794421296298</v>
      </c>
      <c r="L3041" s="12">
        <f t="shared" si="283"/>
        <v>41637.332638888889</v>
      </c>
      <c r="M3041" t="b">
        <v>0</v>
      </c>
      <c r="N3041">
        <v>236</v>
      </c>
      <c r="O3041" t="b">
        <v>1</v>
      </c>
      <c r="P3041" t="s">
        <v>8303</v>
      </c>
      <c r="Q3041" s="5">
        <f t="shared" si="284"/>
        <v>1.0871389999999999</v>
      </c>
      <c r="R3041" s="6">
        <f t="shared" si="285"/>
        <v>92.130423728813554</v>
      </c>
      <c r="S3041" t="str">
        <f t="shared" si="286"/>
        <v>theater</v>
      </c>
      <c r="T3041" t="str">
        <f t="shared" si="287"/>
        <v>spaces</v>
      </c>
    </row>
    <row r="3042" spans="1:20" ht="45" x14ac:dyDescent="0.25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s="12">
        <f t="shared" si="282"/>
        <v>42177.791909722218</v>
      </c>
      <c r="L3042" s="12">
        <f t="shared" si="283"/>
        <v>42181.958333333328</v>
      </c>
      <c r="M3042" t="b">
        <v>0</v>
      </c>
      <c r="N3042">
        <v>42</v>
      </c>
      <c r="O3042" t="b">
        <v>1</v>
      </c>
      <c r="P3042" t="s">
        <v>8303</v>
      </c>
      <c r="Q3042" s="5">
        <f t="shared" si="284"/>
        <v>1.075</v>
      </c>
      <c r="R3042" s="6">
        <f t="shared" si="285"/>
        <v>76.785714285714292</v>
      </c>
      <c r="S3042" t="str">
        <f t="shared" si="286"/>
        <v>theater</v>
      </c>
      <c r="T3042" t="str">
        <f t="shared" si="287"/>
        <v>spaces</v>
      </c>
    </row>
    <row r="3043" spans="1:20" ht="30" x14ac:dyDescent="0.25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s="12">
        <f t="shared" si="282"/>
        <v>42359.868611111116</v>
      </c>
      <c r="L3043" s="12">
        <f t="shared" si="283"/>
        <v>42389.868611111116</v>
      </c>
      <c r="M3043" t="b">
        <v>0</v>
      </c>
      <c r="N3043">
        <v>95</v>
      </c>
      <c r="O3043" t="b">
        <v>1</v>
      </c>
      <c r="P3043" t="s">
        <v>8303</v>
      </c>
      <c r="Q3043" s="5">
        <f t="shared" si="284"/>
        <v>1.1048192771084338</v>
      </c>
      <c r="R3043" s="6">
        <f t="shared" si="285"/>
        <v>96.526315789473685</v>
      </c>
      <c r="S3043" t="str">
        <f t="shared" si="286"/>
        <v>theater</v>
      </c>
      <c r="T3043" t="str">
        <f t="shared" si="287"/>
        <v>spaces</v>
      </c>
    </row>
    <row r="3044" spans="1:20" ht="60" x14ac:dyDescent="0.25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s="12">
        <f t="shared" si="282"/>
        <v>42253.688043981485</v>
      </c>
      <c r="L3044" s="12">
        <f t="shared" si="283"/>
        <v>42283.688043981485</v>
      </c>
      <c r="M3044" t="b">
        <v>0</v>
      </c>
      <c r="N3044">
        <v>37</v>
      </c>
      <c r="O3044" t="b">
        <v>1</v>
      </c>
      <c r="P3044" t="s">
        <v>8303</v>
      </c>
      <c r="Q3044" s="5">
        <f t="shared" si="284"/>
        <v>1.28</v>
      </c>
      <c r="R3044" s="6">
        <f t="shared" si="285"/>
        <v>51.891891891891895</v>
      </c>
      <c r="S3044" t="str">
        <f t="shared" si="286"/>
        <v>theater</v>
      </c>
      <c r="T3044" t="str">
        <f t="shared" si="287"/>
        <v>spaces</v>
      </c>
    </row>
    <row r="3045" spans="1:20" ht="45" x14ac:dyDescent="0.25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s="12">
        <f t="shared" si="282"/>
        <v>42083.070590277777</v>
      </c>
      <c r="L3045" s="12">
        <f t="shared" si="283"/>
        <v>42110.118055555555</v>
      </c>
      <c r="M3045" t="b">
        <v>0</v>
      </c>
      <c r="N3045">
        <v>128</v>
      </c>
      <c r="O3045" t="b">
        <v>1</v>
      </c>
      <c r="P3045" t="s">
        <v>8303</v>
      </c>
      <c r="Q3045" s="5">
        <f t="shared" si="284"/>
        <v>1.1000666666666667</v>
      </c>
      <c r="R3045" s="6">
        <f t="shared" si="285"/>
        <v>128.9140625</v>
      </c>
      <c r="S3045" t="str">
        <f t="shared" si="286"/>
        <v>theater</v>
      </c>
      <c r="T3045" t="str">
        <f t="shared" si="287"/>
        <v>spaces</v>
      </c>
    </row>
    <row r="3046" spans="1:20" ht="45" x14ac:dyDescent="0.25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s="12">
        <f t="shared" si="282"/>
        <v>42387.7268287037</v>
      </c>
      <c r="L3046" s="12">
        <f t="shared" si="283"/>
        <v>42402.7268287037</v>
      </c>
      <c r="M3046" t="b">
        <v>0</v>
      </c>
      <c r="N3046">
        <v>156</v>
      </c>
      <c r="O3046" t="b">
        <v>1</v>
      </c>
      <c r="P3046" t="s">
        <v>8303</v>
      </c>
      <c r="Q3046" s="5">
        <f t="shared" si="284"/>
        <v>1.0934166666666667</v>
      </c>
      <c r="R3046" s="6">
        <f t="shared" si="285"/>
        <v>84.108974358974365</v>
      </c>
      <c r="S3046" t="str">
        <f t="shared" si="286"/>
        <v>theater</v>
      </c>
      <c r="T3046" t="str">
        <f t="shared" si="287"/>
        <v>spaces</v>
      </c>
    </row>
    <row r="3047" spans="1:20" ht="60" x14ac:dyDescent="0.25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s="12">
        <f t="shared" si="282"/>
        <v>41843.155729166669</v>
      </c>
      <c r="L3047" s="12">
        <f t="shared" si="283"/>
        <v>41873.155729166669</v>
      </c>
      <c r="M3047" t="b">
        <v>0</v>
      </c>
      <c r="N3047">
        <v>64</v>
      </c>
      <c r="O3047" t="b">
        <v>1</v>
      </c>
      <c r="P3047" t="s">
        <v>8303</v>
      </c>
      <c r="Q3047" s="5">
        <f t="shared" si="284"/>
        <v>1.3270650000000002</v>
      </c>
      <c r="R3047" s="6">
        <f t="shared" si="285"/>
        <v>82.941562500000003</v>
      </c>
      <c r="S3047" t="str">
        <f t="shared" si="286"/>
        <v>theater</v>
      </c>
      <c r="T3047" t="str">
        <f t="shared" si="287"/>
        <v>spaces</v>
      </c>
    </row>
    <row r="3048" spans="1:20" ht="60" x14ac:dyDescent="0.25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s="12">
        <f t="shared" si="282"/>
        <v>41862.803078703706</v>
      </c>
      <c r="L3048" s="12">
        <f t="shared" si="283"/>
        <v>41892.202777777777</v>
      </c>
      <c r="M3048" t="b">
        <v>0</v>
      </c>
      <c r="N3048">
        <v>58</v>
      </c>
      <c r="O3048" t="b">
        <v>1</v>
      </c>
      <c r="P3048" t="s">
        <v>8303</v>
      </c>
      <c r="Q3048" s="5">
        <f t="shared" si="284"/>
        <v>1.9084810126582279</v>
      </c>
      <c r="R3048" s="6">
        <f t="shared" si="285"/>
        <v>259.94827586206895</v>
      </c>
      <c r="S3048" t="str">
        <f t="shared" si="286"/>
        <v>theater</v>
      </c>
      <c r="T3048" t="str">
        <f t="shared" si="287"/>
        <v>spaces</v>
      </c>
    </row>
    <row r="3049" spans="1:20" ht="45" x14ac:dyDescent="0.25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s="12">
        <f t="shared" si="282"/>
        <v>42443.989050925928</v>
      </c>
      <c r="L3049" s="12">
        <f t="shared" si="283"/>
        <v>42487.552777777775</v>
      </c>
      <c r="M3049" t="b">
        <v>0</v>
      </c>
      <c r="N3049">
        <v>20</v>
      </c>
      <c r="O3049" t="b">
        <v>1</v>
      </c>
      <c r="P3049" t="s">
        <v>8303</v>
      </c>
      <c r="Q3049" s="5">
        <f t="shared" si="284"/>
        <v>1.49</v>
      </c>
      <c r="R3049" s="6">
        <f t="shared" si="285"/>
        <v>37.25</v>
      </c>
      <c r="S3049" t="str">
        <f t="shared" si="286"/>
        <v>theater</v>
      </c>
      <c r="T3049" t="str">
        <f t="shared" si="287"/>
        <v>spaces</v>
      </c>
    </row>
    <row r="3050" spans="1:20" ht="60" x14ac:dyDescent="0.25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s="12">
        <f t="shared" si="282"/>
        <v>41975.901180555549</v>
      </c>
      <c r="L3050" s="12">
        <f t="shared" si="283"/>
        <v>42004.890277777777</v>
      </c>
      <c r="M3050" t="b">
        <v>0</v>
      </c>
      <c r="N3050">
        <v>47</v>
      </c>
      <c r="O3050" t="b">
        <v>1</v>
      </c>
      <c r="P3050" t="s">
        <v>8303</v>
      </c>
      <c r="Q3050" s="5">
        <f t="shared" si="284"/>
        <v>1.6639999999999999</v>
      </c>
      <c r="R3050" s="6">
        <f t="shared" si="285"/>
        <v>177.02127659574469</v>
      </c>
      <c r="S3050" t="str">
        <f t="shared" si="286"/>
        <v>theater</v>
      </c>
      <c r="T3050" t="str">
        <f t="shared" si="287"/>
        <v>spaces</v>
      </c>
    </row>
    <row r="3051" spans="1:20" ht="60" x14ac:dyDescent="0.25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s="12">
        <f t="shared" si="282"/>
        <v>42139.014525462961</v>
      </c>
      <c r="L3051" s="12">
        <f t="shared" si="283"/>
        <v>42169.014525462961</v>
      </c>
      <c r="M3051" t="b">
        <v>0</v>
      </c>
      <c r="N3051">
        <v>54</v>
      </c>
      <c r="O3051" t="b">
        <v>1</v>
      </c>
      <c r="P3051" t="s">
        <v>8303</v>
      </c>
      <c r="Q3051" s="5">
        <f t="shared" si="284"/>
        <v>1.0666666666666667</v>
      </c>
      <c r="R3051" s="6">
        <f t="shared" si="285"/>
        <v>74.074074074074076</v>
      </c>
      <c r="S3051" t="str">
        <f t="shared" si="286"/>
        <v>theater</v>
      </c>
      <c r="T3051" t="str">
        <f t="shared" si="287"/>
        <v>spaces</v>
      </c>
    </row>
    <row r="3052" spans="1:20" ht="30" x14ac:dyDescent="0.25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s="12">
        <f t="shared" si="282"/>
        <v>42465.16851851852</v>
      </c>
      <c r="L3052" s="12">
        <f t="shared" si="283"/>
        <v>42495.16851851852</v>
      </c>
      <c r="M3052" t="b">
        <v>0</v>
      </c>
      <c r="N3052">
        <v>9</v>
      </c>
      <c r="O3052" t="b">
        <v>1</v>
      </c>
      <c r="P3052" t="s">
        <v>8303</v>
      </c>
      <c r="Q3052" s="5">
        <f t="shared" si="284"/>
        <v>1.06</v>
      </c>
      <c r="R3052" s="6">
        <f t="shared" si="285"/>
        <v>70.666666666666671</v>
      </c>
      <c r="S3052" t="str">
        <f t="shared" si="286"/>
        <v>theater</v>
      </c>
      <c r="T3052" t="str">
        <f t="shared" si="287"/>
        <v>spaces</v>
      </c>
    </row>
    <row r="3053" spans="1:20" ht="60" x14ac:dyDescent="0.25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s="12">
        <f t="shared" si="282"/>
        <v>42744.416030092587</v>
      </c>
      <c r="L3053" s="12">
        <f t="shared" si="283"/>
        <v>42774.416030092587</v>
      </c>
      <c r="M3053" t="b">
        <v>1</v>
      </c>
      <c r="N3053">
        <v>35</v>
      </c>
      <c r="O3053" t="b">
        <v>0</v>
      </c>
      <c r="P3053" t="s">
        <v>8303</v>
      </c>
      <c r="Q3053" s="5">
        <f t="shared" si="284"/>
        <v>0.23628571428571429</v>
      </c>
      <c r="R3053" s="6">
        <f t="shared" si="285"/>
        <v>23.62857142857143</v>
      </c>
      <c r="S3053" t="str">
        <f t="shared" si="286"/>
        <v>theater</v>
      </c>
      <c r="T3053" t="str">
        <f t="shared" si="287"/>
        <v>spaces</v>
      </c>
    </row>
    <row r="3054" spans="1:20" ht="45" x14ac:dyDescent="0.25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s="12">
        <f t="shared" si="282"/>
        <v>42122.670069444444</v>
      </c>
      <c r="L3054" s="12">
        <f t="shared" si="283"/>
        <v>42152.665972222225</v>
      </c>
      <c r="M3054" t="b">
        <v>0</v>
      </c>
      <c r="N3054">
        <v>2</v>
      </c>
      <c r="O3054" t="b">
        <v>0</v>
      </c>
      <c r="P3054" t="s">
        <v>8303</v>
      </c>
      <c r="Q3054" s="5">
        <f t="shared" si="284"/>
        <v>1.5E-3</v>
      </c>
      <c r="R3054" s="6">
        <f t="shared" si="285"/>
        <v>37.5</v>
      </c>
      <c r="S3054" t="str">
        <f t="shared" si="286"/>
        <v>theater</v>
      </c>
      <c r="T3054" t="str">
        <f t="shared" si="287"/>
        <v>spaces</v>
      </c>
    </row>
    <row r="3055" spans="1:20" ht="60" x14ac:dyDescent="0.25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s="12">
        <f t="shared" si="282"/>
        <v>41862.761724537035</v>
      </c>
      <c r="L3055" s="12">
        <f t="shared" si="283"/>
        <v>41914.165972222225</v>
      </c>
      <c r="M3055" t="b">
        <v>0</v>
      </c>
      <c r="N3055">
        <v>3</v>
      </c>
      <c r="O3055" t="b">
        <v>0</v>
      </c>
      <c r="P3055" t="s">
        <v>8303</v>
      </c>
      <c r="Q3055" s="5">
        <f t="shared" si="284"/>
        <v>4.0000000000000001E-3</v>
      </c>
      <c r="R3055" s="6">
        <f t="shared" si="285"/>
        <v>13.333333333333334</v>
      </c>
      <c r="S3055" t="str">
        <f t="shared" si="286"/>
        <v>theater</v>
      </c>
      <c r="T3055" t="str">
        <f t="shared" si="287"/>
        <v>spaces</v>
      </c>
    </row>
    <row r="3056" spans="1:20" ht="60" x14ac:dyDescent="0.25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s="12">
        <f t="shared" si="282"/>
        <v>42027.832800925928</v>
      </c>
      <c r="L3056" s="12">
        <f t="shared" si="283"/>
        <v>42065.044444444444</v>
      </c>
      <c r="M3056" t="b">
        <v>0</v>
      </c>
      <c r="N3056">
        <v>0</v>
      </c>
      <c r="O3056" t="b">
        <v>0</v>
      </c>
      <c r="P3056" t="s">
        <v>8303</v>
      </c>
      <c r="Q3056" s="5">
        <f t="shared" si="284"/>
        <v>0</v>
      </c>
      <c r="R3056" s="6" t="e">
        <f t="shared" si="285"/>
        <v>#DIV/0!</v>
      </c>
      <c r="S3056" t="str">
        <f t="shared" si="286"/>
        <v>theater</v>
      </c>
      <c r="T3056" t="str">
        <f t="shared" si="287"/>
        <v>spaces</v>
      </c>
    </row>
    <row r="3057" spans="1:20" ht="60" x14ac:dyDescent="0.25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s="12">
        <f t="shared" si="282"/>
        <v>41953.95821759259</v>
      </c>
      <c r="L3057" s="12">
        <f t="shared" si="283"/>
        <v>42013.95821759259</v>
      </c>
      <c r="M3057" t="b">
        <v>0</v>
      </c>
      <c r="N3057">
        <v>1</v>
      </c>
      <c r="O3057" t="b">
        <v>0</v>
      </c>
      <c r="P3057" t="s">
        <v>8303</v>
      </c>
      <c r="Q3057" s="5">
        <f t="shared" si="284"/>
        <v>5.0000000000000002E-5</v>
      </c>
      <c r="R3057" s="6">
        <f t="shared" si="285"/>
        <v>1</v>
      </c>
      <c r="S3057" t="str">
        <f t="shared" si="286"/>
        <v>theater</v>
      </c>
      <c r="T3057" t="str">
        <f t="shared" si="287"/>
        <v>spaces</v>
      </c>
    </row>
    <row r="3058" spans="1:20" ht="60" x14ac:dyDescent="0.25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s="12">
        <f t="shared" si="282"/>
        <v>41851.636388888888</v>
      </c>
      <c r="L3058" s="12">
        <f t="shared" si="283"/>
        <v>41911.636388888888</v>
      </c>
      <c r="M3058" t="b">
        <v>0</v>
      </c>
      <c r="N3058">
        <v>0</v>
      </c>
      <c r="O3058" t="b">
        <v>0</v>
      </c>
      <c r="P3058" t="s">
        <v>8303</v>
      </c>
      <c r="Q3058" s="5">
        <f t="shared" si="284"/>
        <v>0</v>
      </c>
      <c r="R3058" s="6" t="e">
        <f t="shared" si="285"/>
        <v>#DIV/0!</v>
      </c>
      <c r="S3058" t="str">
        <f t="shared" si="286"/>
        <v>theater</v>
      </c>
      <c r="T3058" t="str">
        <f t="shared" si="287"/>
        <v>spaces</v>
      </c>
    </row>
    <row r="3059" spans="1:20" ht="45" x14ac:dyDescent="0.25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s="12">
        <f t="shared" si="282"/>
        <v>42433.650590277779</v>
      </c>
      <c r="L3059" s="12">
        <f t="shared" si="283"/>
        <v>42463.608923611115</v>
      </c>
      <c r="M3059" t="b">
        <v>0</v>
      </c>
      <c r="N3059">
        <v>0</v>
      </c>
      <c r="O3059" t="b">
        <v>0</v>
      </c>
      <c r="P3059" t="s">
        <v>8303</v>
      </c>
      <c r="Q3059" s="5">
        <f t="shared" si="284"/>
        <v>0</v>
      </c>
      <c r="R3059" s="6" t="e">
        <f t="shared" si="285"/>
        <v>#DIV/0!</v>
      </c>
      <c r="S3059" t="str">
        <f t="shared" si="286"/>
        <v>theater</v>
      </c>
      <c r="T3059" t="str">
        <f t="shared" si="287"/>
        <v>spaces</v>
      </c>
    </row>
    <row r="3060" spans="1:20" ht="60" x14ac:dyDescent="0.25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s="12">
        <f t="shared" si="282"/>
        <v>42460.374305555553</v>
      </c>
      <c r="L3060" s="12">
        <f t="shared" si="283"/>
        <v>42510.374305555553</v>
      </c>
      <c r="M3060" t="b">
        <v>0</v>
      </c>
      <c r="N3060">
        <v>3</v>
      </c>
      <c r="O3060" t="b">
        <v>0</v>
      </c>
      <c r="P3060" t="s">
        <v>8303</v>
      </c>
      <c r="Q3060" s="5">
        <f t="shared" si="284"/>
        <v>1.6666666666666666E-4</v>
      </c>
      <c r="R3060" s="6">
        <f t="shared" si="285"/>
        <v>1</v>
      </c>
      <c r="S3060" t="str">
        <f t="shared" si="286"/>
        <v>theater</v>
      </c>
      <c r="T3060" t="str">
        <f t="shared" si="287"/>
        <v>spaces</v>
      </c>
    </row>
    <row r="3061" spans="1:20" ht="60" x14ac:dyDescent="0.25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s="12">
        <f t="shared" si="282"/>
        <v>41829.935717592591</v>
      </c>
      <c r="L3061" s="12">
        <f t="shared" si="283"/>
        <v>41859.935717592591</v>
      </c>
      <c r="M3061" t="b">
        <v>0</v>
      </c>
      <c r="N3061">
        <v>11</v>
      </c>
      <c r="O3061" t="b">
        <v>0</v>
      </c>
      <c r="P3061" t="s">
        <v>8303</v>
      </c>
      <c r="Q3061" s="5">
        <f t="shared" si="284"/>
        <v>3.0066666666666665E-2</v>
      </c>
      <c r="R3061" s="6">
        <f t="shared" si="285"/>
        <v>41</v>
      </c>
      <c r="S3061" t="str">
        <f t="shared" si="286"/>
        <v>theater</v>
      </c>
      <c r="T3061" t="str">
        <f t="shared" si="287"/>
        <v>spaces</v>
      </c>
    </row>
    <row r="3062" spans="1:20" ht="45" x14ac:dyDescent="0.25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s="12">
        <f t="shared" si="282"/>
        <v>42245.274699074071</v>
      </c>
      <c r="L3062" s="12">
        <f t="shared" si="283"/>
        <v>42275.274699074071</v>
      </c>
      <c r="M3062" t="b">
        <v>0</v>
      </c>
      <c r="N3062">
        <v>6</v>
      </c>
      <c r="O3062" t="b">
        <v>0</v>
      </c>
      <c r="P3062" t="s">
        <v>8303</v>
      </c>
      <c r="Q3062" s="5">
        <f t="shared" si="284"/>
        <v>1.5227272727272728E-3</v>
      </c>
      <c r="R3062" s="6">
        <f t="shared" si="285"/>
        <v>55.833333333333336</v>
      </c>
      <c r="S3062" t="str">
        <f t="shared" si="286"/>
        <v>theater</v>
      </c>
      <c r="T3062" t="str">
        <f t="shared" si="287"/>
        <v>spaces</v>
      </c>
    </row>
    <row r="3063" spans="1:20" x14ac:dyDescent="0.25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s="12">
        <f t="shared" si="282"/>
        <v>41834.784120370372</v>
      </c>
      <c r="L3063" s="12">
        <f t="shared" si="283"/>
        <v>41864.784120370372</v>
      </c>
      <c r="M3063" t="b">
        <v>0</v>
      </c>
      <c r="N3063">
        <v>0</v>
      </c>
      <c r="O3063" t="b">
        <v>0</v>
      </c>
      <c r="P3063" t="s">
        <v>8303</v>
      </c>
      <c r="Q3063" s="5">
        <f t="shared" si="284"/>
        <v>0</v>
      </c>
      <c r="R3063" s="6" t="e">
        <f t="shared" si="285"/>
        <v>#DIV/0!</v>
      </c>
      <c r="S3063" t="str">
        <f t="shared" si="286"/>
        <v>theater</v>
      </c>
      <c r="T3063" t="str">
        <f t="shared" si="287"/>
        <v>spaces</v>
      </c>
    </row>
    <row r="3064" spans="1:20" ht="60" x14ac:dyDescent="0.25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s="12">
        <f t="shared" si="282"/>
        <v>42248.535787037035</v>
      </c>
      <c r="L3064" s="12">
        <f t="shared" si="283"/>
        <v>42277.75</v>
      </c>
      <c r="M3064" t="b">
        <v>0</v>
      </c>
      <c r="N3064">
        <v>67</v>
      </c>
      <c r="O3064" t="b">
        <v>0</v>
      </c>
      <c r="P3064" t="s">
        <v>8303</v>
      </c>
      <c r="Q3064" s="5">
        <f t="shared" si="284"/>
        <v>0.66839999999999999</v>
      </c>
      <c r="R3064" s="6">
        <f t="shared" si="285"/>
        <v>99.761194029850742</v>
      </c>
      <c r="S3064" t="str">
        <f t="shared" si="286"/>
        <v>theater</v>
      </c>
      <c r="T3064" t="str">
        <f t="shared" si="287"/>
        <v>spaces</v>
      </c>
    </row>
    <row r="3065" spans="1:20" ht="45" x14ac:dyDescent="0.25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s="12">
        <f t="shared" si="282"/>
        <v>42630.922893518517</v>
      </c>
      <c r="L3065" s="12">
        <f t="shared" si="283"/>
        <v>42665.922893518517</v>
      </c>
      <c r="M3065" t="b">
        <v>0</v>
      </c>
      <c r="N3065">
        <v>23</v>
      </c>
      <c r="O3065" t="b">
        <v>0</v>
      </c>
      <c r="P3065" t="s">
        <v>8303</v>
      </c>
      <c r="Q3065" s="5">
        <f t="shared" si="284"/>
        <v>0.19566666666666666</v>
      </c>
      <c r="R3065" s="6">
        <f t="shared" si="285"/>
        <v>25.521739130434781</v>
      </c>
      <c r="S3065" t="str">
        <f t="shared" si="286"/>
        <v>theater</v>
      </c>
      <c r="T3065" t="str">
        <f t="shared" si="287"/>
        <v>spaces</v>
      </c>
    </row>
    <row r="3066" spans="1:20" ht="30" x14ac:dyDescent="0.25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s="12">
        <f t="shared" si="282"/>
        <v>42299.130162037036</v>
      </c>
      <c r="L3066" s="12">
        <f t="shared" si="283"/>
        <v>42330.290972222225</v>
      </c>
      <c r="M3066" t="b">
        <v>0</v>
      </c>
      <c r="N3066">
        <v>72</v>
      </c>
      <c r="O3066" t="b">
        <v>0</v>
      </c>
      <c r="P3066" t="s">
        <v>8303</v>
      </c>
      <c r="Q3066" s="5">
        <f t="shared" si="284"/>
        <v>0.11294666666666667</v>
      </c>
      <c r="R3066" s="6">
        <f t="shared" si="285"/>
        <v>117.65277777777777</v>
      </c>
      <c r="S3066" t="str">
        <f t="shared" si="286"/>
        <v>theater</v>
      </c>
      <c r="T3066" t="str">
        <f t="shared" si="287"/>
        <v>spaces</v>
      </c>
    </row>
    <row r="3067" spans="1:20" ht="60" x14ac:dyDescent="0.25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s="12">
        <f t="shared" si="282"/>
        <v>41825.055231481485</v>
      </c>
      <c r="L3067" s="12">
        <f t="shared" si="283"/>
        <v>41850.055231481485</v>
      </c>
      <c r="M3067" t="b">
        <v>0</v>
      </c>
      <c r="N3067">
        <v>2</v>
      </c>
      <c r="O3067" t="b">
        <v>0</v>
      </c>
      <c r="P3067" t="s">
        <v>8303</v>
      </c>
      <c r="Q3067" s="5">
        <f t="shared" si="284"/>
        <v>4.0000000000000002E-4</v>
      </c>
      <c r="R3067" s="6">
        <f t="shared" si="285"/>
        <v>5</v>
      </c>
      <c r="S3067" t="str">
        <f t="shared" si="286"/>
        <v>theater</v>
      </c>
      <c r="T3067" t="str">
        <f t="shared" si="287"/>
        <v>spaces</v>
      </c>
    </row>
    <row r="3068" spans="1:20" ht="45" x14ac:dyDescent="0.25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s="12">
        <f t="shared" si="282"/>
        <v>42531.228437500002</v>
      </c>
      <c r="L3068" s="12">
        <f t="shared" si="283"/>
        <v>42561.228437500002</v>
      </c>
      <c r="M3068" t="b">
        <v>0</v>
      </c>
      <c r="N3068">
        <v>15</v>
      </c>
      <c r="O3068" t="b">
        <v>0</v>
      </c>
      <c r="P3068" t="s">
        <v>8303</v>
      </c>
      <c r="Q3068" s="5">
        <f t="shared" si="284"/>
        <v>0.11985714285714286</v>
      </c>
      <c r="R3068" s="6">
        <f t="shared" si="285"/>
        <v>2796.6666666666665</v>
      </c>
      <c r="S3068" t="str">
        <f t="shared" si="286"/>
        <v>theater</v>
      </c>
      <c r="T3068" t="str">
        <f t="shared" si="287"/>
        <v>spaces</v>
      </c>
    </row>
    <row r="3069" spans="1:20" ht="60" x14ac:dyDescent="0.25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s="12">
        <f t="shared" si="282"/>
        <v>42226.938414351855</v>
      </c>
      <c r="L3069" s="12">
        <f t="shared" si="283"/>
        <v>42256.938414351855</v>
      </c>
      <c r="M3069" t="b">
        <v>0</v>
      </c>
      <c r="N3069">
        <v>1</v>
      </c>
      <c r="O3069" t="b">
        <v>0</v>
      </c>
      <c r="P3069" t="s">
        <v>8303</v>
      </c>
      <c r="Q3069" s="5">
        <f t="shared" si="284"/>
        <v>2.5000000000000001E-2</v>
      </c>
      <c r="R3069" s="6">
        <f t="shared" si="285"/>
        <v>200</v>
      </c>
      <c r="S3069" t="str">
        <f t="shared" si="286"/>
        <v>theater</v>
      </c>
      <c r="T3069" t="str">
        <f t="shared" si="287"/>
        <v>spaces</v>
      </c>
    </row>
    <row r="3070" spans="1:20" ht="60" x14ac:dyDescent="0.25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s="12">
        <f t="shared" si="282"/>
        <v>42263.691574074073</v>
      </c>
      <c r="L3070" s="12">
        <f t="shared" si="283"/>
        <v>42293.691574074073</v>
      </c>
      <c r="M3070" t="b">
        <v>0</v>
      </c>
      <c r="N3070">
        <v>2</v>
      </c>
      <c r="O3070" t="b">
        <v>0</v>
      </c>
      <c r="P3070" t="s">
        <v>8303</v>
      </c>
      <c r="Q3070" s="5">
        <f t="shared" si="284"/>
        <v>6.9999999999999999E-4</v>
      </c>
      <c r="R3070" s="6">
        <f t="shared" si="285"/>
        <v>87.5</v>
      </c>
      <c r="S3070" t="str">
        <f t="shared" si="286"/>
        <v>theater</v>
      </c>
      <c r="T3070" t="str">
        <f t="shared" si="287"/>
        <v>spaces</v>
      </c>
    </row>
    <row r="3071" spans="1:20" ht="60" x14ac:dyDescent="0.25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s="12">
        <f t="shared" si="282"/>
        <v>41957.833726851852</v>
      </c>
      <c r="L3071" s="12">
        <f t="shared" si="283"/>
        <v>41987.833726851852</v>
      </c>
      <c r="M3071" t="b">
        <v>0</v>
      </c>
      <c r="N3071">
        <v>7</v>
      </c>
      <c r="O3071" t="b">
        <v>0</v>
      </c>
      <c r="P3071" t="s">
        <v>8303</v>
      </c>
      <c r="Q3071" s="5">
        <f t="shared" si="284"/>
        <v>0.14099999999999999</v>
      </c>
      <c r="R3071" s="6">
        <f t="shared" si="285"/>
        <v>20.142857142857142</v>
      </c>
      <c r="S3071" t="str">
        <f t="shared" si="286"/>
        <v>theater</v>
      </c>
      <c r="T3071" t="str">
        <f t="shared" si="287"/>
        <v>spaces</v>
      </c>
    </row>
    <row r="3072" spans="1:20" ht="45" x14ac:dyDescent="0.25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s="12">
        <f t="shared" si="282"/>
        <v>42690.733437499999</v>
      </c>
      <c r="L3072" s="12">
        <f t="shared" si="283"/>
        <v>42711.733437499999</v>
      </c>
      <c r="M3072" t="b">
        <v>0</v>
      </c>
      <c r="N3072">
        <v>16</v>
      </c>
      <c r="O3072" t="b">
        <v>0</v>
      </c>
      <c r="P3072" t="s">
        <v>8303</v>
      </c>
      <c r="Q3072" s="5">
        <f t="shared" si="284"/>
        <v>3.3399999999999999E-2</v>
      </c>
      <c r="R3072" s="6">
        <f t="shared" si="285"/>
        <v>20.875</v>
      </c>
      <c r="S3072" t="str">
        <f t="shared" si="286"/>
        <v>theater</v>
      </c>
      <c r="T3072" t="str">
        <f t="shared" si="287"/>
        <v>spaces</v>
      </c>
    </row>
    <row r="3073" spans="1:20" ht="45" x14ac:dyDescent="0.25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s="12">
        <f t="shared" si="282"/>
        <v>42097.732418981483</v>
      </c>
      <c r="L3073" s="12">
        <f t="shared" si="283"/>
        <v>42115.249305555553</v>
      </c>
      <c r="M3073" t="b">
        <v>0</v>
      </c>
      <c r="N3073">
        <v>117</v>
      </c>
      <c r="O3073" t="b">
        <v>0</v>
      </c>
      <c r="P3073" t="s">
        <v>8303</v>
      </c>
      <c r="Q3073" s="5">
        <f t="shared" si="284"/>
        <v>0.59775</v>
      </c>
      <c r="R3073" s="6">
        <f t="shared" si="285"/>
        <v>61.307692307692307</v>
      </c>
      <c r="S3073" t="str">
        <f t="shared" si="286"/>
        <v>theater</v>
      </c>
      <c r="T3073" t="str">
        <f t="shared" si="287"/>
        <v>spaces</v>
      </c>
    </row>
    <row r="3074" spans="1:20" ht="60" x14ac:dyDescent="0.25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s="12">
        <f t="shared" ref="K3074:K3137" si="288">(((J3074/60)/60)/24)+DATE(1970,1,1)</f>
        <v>42658.690532407403</v>
      </c>
      <c r="L3074" s="12">
        <f t="shared" ref="L3074:L3137" si="289">(((I3074/60)/60)/24)+DATE(1970,1,1)</f>
        <v>42673.073611111111</v>
      </c>
      <c r="M3074" t="b">
        <v>0</v>
      </c>
      <c r="N3074">
        <v>2</v>
      </c>
      <c r="O3074" t="b">
        <v>0</v>
      </c>
      <c r="P3074" t="s">
        <v>8303</v>
      </c>
      <c r="Q3074" s="5">
        <f t="shared" ref="Q3074:Q3137" si="290">E3074/D3074</f>
        <v>1.6666666666666666E-4</v>
      </c>
      <c r="R3074" s="6">
        <f t="shared" ref="R3074:R3137" si="291">E3074/N3074</f>
        <v>1</v>
      </c>
      <c r="S3074" t="str">
        <f t="shared" ref="S3074:S3137" si="292">LEFT(P3074,FIND("/",P3074,1)-1)</f>
        <v>theater</v>
      </c>
      <c r="T3074" t="str">
        <f t="shared" ref="T3074:T3137" si="293">MID(P3074,FIND("/",P3074,1)+1,LEN(P3073))</f>
        <v>spaces</v>
      </c>
    </row>
    <row r="3075" spans="1:20" ht="45" x14ac:dyDescent="0.25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s="12">
        <f t="shared" si="288"/>
        <v>42111.684027777781</v>
      </c>
      <c r="L3075" s="12">
        <f t="shared" si="289"/>
        <v>42169.804861111115</v>
      </c>
      <c r="M3075" t="b">
        <v>0</v>
      </c>
      <c r="N3075">
        <v>7</v>
      </c>
      <c r="O3075" t="b">
        <v>0</v>
      </c>
      <c r="P3075" t="s">
        <v>8303</v>
      </c>
      <c r="Q3075" s="5">
        <f t="shared" si="290"/>
        <v>2.3035714285714285E-4</v>
      </c>
      <c r="R3075" s="6">
        <f t="shared" si="291"/>
        <v>92.142857142857139</v>
      </c>
      <c r="S3075" t="str">
        <f t="shared" si="292"/>
        <v>theater</v>
      </c>
      <c r="T3075" t="str">
        <f t="shared" si="293"/>
        <v>spaces</v>
      </c>
    </row>
    <row r="3076" spans="1:20" ht="75" x14ac:dyDescent="0.25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s="12">
        <f t="shared" si="288"/>
        <v>42409.571284722217</v>
      </c>
      <c r="L3076" s="12">
        <f t="shared" si="289"/>
        <v>42439.571284722217</v>
      </c>
      <c r="M3076" t="b">
        <v>0</v>
      </c>
      <c r="N3076">
        <v>3</v>
      </c>
      <c r="O3076" t="b">
        <v>0</v>
      </c>
      <c r="P3076" t="s">
        <v>8303</v>
      </c>
      <c r="Q3076" s="5">
        <f t="shared" si="290"/>
        <v>8.8000000000000003E-4</v>
      </c>
      <c r="R3076" s="6">
        <f t="shared" si="291"/>
        <v>7.333333333333333</v>
      </c>
      <c r="S3076" t="str">
        <f t="shared" si="292"/>
        <v>theater</v>
      </c>
      <c r="T3076" t="str">
        <f t="shared" si="293"/>
        <v>spaces</v>
      </c>
    </row>
    <row r="3077" spans="1:20" ht="45" x14ac:dyDescent="0.25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s="12">
        <f t="shared" si="288"/>
        <v>42551.102314814809</v>
      </c>
      <c r="L3077" s="12">
        <f t="shared" si="289"/>
        <v>42601.102314814809</v>
      </c>
      <c r="M3077" t="b">
        <v>0</v>
      </c>
      <c r="N3077">
        <v>20</v>
      </c>
      <c r="O3077" t="b">
        <v>0</v>
      </c>
      <c r="P3077" t="s">
        <v>8303</v>
      </c>
      <c r="Q3077" s="5">
        <f t="shared" si="290"/>
        <v>8.6400000000000005E-2</v>
      </c>
      <c r="R3077" s="6">
        <f t="shared" si="291"/>
        <v>64.8</v>
      </c>
      <c r="S3077" t="str">
        <f t="shared" si="292"/>
        <v>theater</v>
      </c>
      <c r="T3077" t="str">
        <f t="shared" si="293"/>
        <v>spaces</v>
      </c>
    </row>
    <row r="3078" spans="1:20" ht="30" x14ac:dyDescent="0.25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s="12">
        <f t="shared" si="288"/>
        <v>42226.651886574073</v>
      </c>
      <c r="L3078" s="12">
        <f t="shared" si="289"/>
        <v>42286.651886574073</v>
      </c>
      <c r="M3078" t="b">
        <v>0</v>
      </c>
      <c r="N3078">
        <v>50</v>
      </c>
      <c r="O3078" t="b">
        <v>0</v>
      </c>
      <c r="P3078" t="s">
        <v>8303</v>
      </c>
      <c r="Q3078" s="5">
        <f t="shared" si="290"/>
        <v>0.15060000000000001</v>
      </c>
      <c r="R3078" s="6">
        <f t="shared" si="291"/>
        <v>30.12</v>
      </c>
      <c r="S3078" t="str">
        <f t="shared" si="292"/>
        <v>theater</v>
      </c>
      <c r="T3078" t="str">
        <f t="shared" si="293"/>
        <v>spaces</v>
      </c>
    </row>
    <row r="3079" spans="1:20" ht="60" x14ac:dyDescent="0.25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s="12">
        <f t="shared" si="288"/>
        <v>42766.956921296296</v>
      </c>
      <c r="L3079" s="12">
        <f t="shared" si="289"/>
        <v>42796.956921296296</v>
      </c>
      <c r="M3079" t="b">
        <v>0</v>
      </c>
      <c r="N3079">
        <v>2</v>
      </c>
      <c r="O3079" t="b">
        <v>0</v>
      </c>
      <c r="P3079" t="s">
        <v>8303</v>
      </c>
      <c r="Q3079" s="5">
        <f t="shared" si="290"/>
        <v>4.7727272727272731E-3</v>
      </c>
      <c r="R3079" s="6">
        <f t="shared" si="291"/>
        <v>52.5</v>
      </c>
      <c r="S3079" t="str">
        <f t="shared" si="292"/>
        <v>theater</v>
      </c>
      <c r="T3079" t="str">
        <f t="shared" si="293"/>
        <v>spaces</v>
      </c>
    </row>
    <row r="3080" spans="1:20" ht="60" x14ac:dyDescent="0.25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s="12">
        <f t="shared" si="288"/>
        <v>42031.138831018514</v>
      </c>
      <c r="L3080" s="12">
        <f t="shared" si="289"/>
        <v>42061.138831018514</v>
      </c>
      <c r="M3080" t="b">
        <v>0</v>
      </c>
      <c r="N3080">
        <v>3</v>
      </c>
      <c r="O3080" t="b">
        <v>0</v>
      </c>
      <c r="P3080" t="s">
        <v>8303</v>
      </c>
      <c r="Q3080" s="5">
        <f t="shared" si="290"/>
        <v>1.1833333333333333E-3</v>
      </c>
      <c r="R3080" s="6">
        <f t="shared" si="291"/>
        <v>23.666666666666668</v>
      </c>
      <c r="S3080" t="str">
        <f t="shared" si="292"/>
        <v>theater</v>
      </c>
      <c r="T3080" t="str">
        <f t="shared" si="293"/>
        <v>spaces</v>
      </c>
    </row>
    <row r="3081" spans="1:20" ht="45" x14ac:dyDescent="0.25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s="12">
        <f t="shared" si="288"/>
        <v>42055.713368055556</v>
      </c>
      <c r="L3081" s="12">
        <f t="shared" si="289"/>
        <v>42085.671701388885</v>
      </c>
      <c r="M3081" t="b">
        <v>0</v>
      </c>
      <c r="N3081">
        <v>27</v>
      </c>
      <c r="O3081" t="b">
        <v>0</v>
      </c>
      <c r="P3081" t="s">
        <v>8303</v>
      </c>
      <c r="Q3081" s="5">
        <f t="shared" si="290"/>
        <v>8.4173998587352451E-3</v>
      </c>
      <c r="R3081" s="6">
        <f t="shared" si="291"/>
        <v>415.77777777777777</v>
      </c>
      <c r="S3081" t="str">
        <f t="shared" si="292"/>
        <v>theater</v>
      </c>
      <c r="T3081" t="str">
        <f t="shared" si="293"/>
        <v>spaces</v>
      </c>
    </row>
    <row r="3082" spans="1:20" ht="60" x14ac:dyDescent="0.25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s="12">
        <f t="shared" si="288"/>
        <v>41940.028287037036</v>
      </c>
      <c r="L3082" s="12">
        <f t="shared" si="289"/>
        <v>42000.0699537037</v>
      </c>
      <c r="M3082" t="b">
        <v>0</v>
      </c>
      <c r="N3082">
        <v>7</v>
      </c>
      <c r="O3082" t="b">
        <v>0</v>
      </c>
      <c r="P3082" t="s">
        <v>8303</v>
      </c>
      <c r="Q3082" s="5">
        <f t="shared" si="290"/>
        <v>1.8799999999999999E-4</v>
      </c>
      <c r="R3082" s="6">
        <f t="shared" si="291"/>
        <v>53.714285714285715</v>
      </c>
      <c r="S3082" t="str">
        <f t="shared" si="292"/>
        <v>theater</v>
      </c>
      <c r="T3082" t="str">
        <f t="shared" si="293"/>
        <v>spaces</v>
      </c>
    </row>
    <row r="3083" spans="1:20" ht="60" x14ac:dyDescent="0.25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s="12">
        <f t="shared" si="288"/>
        <v>42237.181608796294</v>
      </c>
      <c r="L3083" s="12">
        <f t="shared" si="289"/>
        <v>42267.181608796294</v>
      </c>
      <c r="M3083" t="b">
        <v>0</v>
      </c>
      <c r="N3083">
        <v>5</v>
      </c>
      <c r="O3083" t="b">
        <v>0</v>
      </c>
      <c r="P3083" t="s">
        <v>8303</v>
      </c>
      <c r="Q3083" s="5">
        <f t="shared" si="290"/>
        <v>2.1029999999999998E-3</v>
      </c>
      <c r="R3083" s="6">
        <f t="shared" si="291"/>
        <v>420.6</v>
      </c>
      <c r="S3083" t="str">
        <f t="shared" si="292"/>
        <v>theater</v>
      </c>
      <c r="T3083" t="str">
        <f t="shared" si="293"/>
        <v>spaces</v>
      </c>
    </row>
    <row r="3084" spans="1:20" ht="60" x14ac:dyDescent="0.25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s="12">
        <f t="shared" si="288"/>
        <v>42293.922986111109</v>
      </c>
      <c r="L3084" s="12">
        <f t="shared" si="289"/>
        <v>42323.96465277778</v>
      </c>
      <c r="M3084" t="b">
        <v>0</v>
      </c>
      <c r="N3084">
        <v>0</v>
      </c>
      <c r="O3084" t="b">
        <v>0</v>
      </c>
      <c r="P3084" t="s">
        <v>8303</v>
      </c>
      <c r="Q3084" s="5">
        <f t="shared" si="290"/>
        <v>0</v>
      </c>
      <c r="R3084" s="6" t="e">
        <f t="shared" si="291"/>
        <v>#DIV/0!</v>
      </c>
      <c r="S3084" t="str">
        <f t="shared" si="292"/>
        <v>theater</v>
      </c>
      <c r="T3084" t="str">
        <f t="shared" si="293"/>
        <v>spaces</v>
      </c>
    </row>
    <row r="3085" spans="1:20" ht="75" x14ac:dyDescent="0.25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s="12">
        <f t="shared" si="288"/>
        <v>41853.563402777778</v>
      </c>
      <c r="L3085" s="12">
        <f t="shared" si="289"/>
        <v>41883.208333333336</v>
      </c>
      <c r="M3085" t="b">
        <v>0</v>
      </c>
      <c r="N3085">
        <v>3</v>
      </c>
      <c r="O3085" t="b">
        <v>0</v>
      </c>
      <c r="P3085" t="s">
        <v>8303</v>
      </c>
      <c r="Q3085" s="5">
        <f t="shared" si="290"/>
        <v>2.8E-3</v>
      </c>
      <c r="R3085" s="6">
        <f t="shared" si="291"/>
        <v>18.666666666666668</v>
      </c>
      <c r="S3085" t="str">
        <f t="shared" si="292"/>
        <v>theater</v>
      </c>
      <c r="T3085" t="str">
        <f t="shared" si="293"/>
        <v>spaces</v>
      </c>
    </row>
    <row r="3086" spans="1:20" ht="60" x14ac:dyDescent="0.25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s="12">
        <f t="shared" si="288"/>
        <v>42100.723738425921</v>
      </c>
      <c r="L3086" s="12">
        <f t="shared" si="289"/>
        <v>42129.783333333333</v>
      </c>
      <c r="M3086" t="b">
        <v>0</v>
      </c>
      <c r="N3086">
        <v>6</v>
      </c>
      <c r="O3086" t="b">
        <v>0</v>
      </c>
      <c r="P3086" t="s">
        <v>8303</v>
      </c>
      <c r="Q3086" s="5">
        <f t="shared" si="290"/>
        <v>0.11579206701157921</v>
      </c>
      <c r="R3086" s="6">
        <f t="shared" si="291"/>
        <v>78.333333333333329</v>
      </c>
      <c r="S3086" t="str">
        <f t="shared" si="292"/>
        <v>theater</v>
      </c>
      <c r="T3086" t="str">
        <f t="shared" si="293"/>
        <v>spaces</v>
      </c>
    </row>
    <row r="3087" spans="1:20" ht="60" x14ac:dyDescent="0.25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s="12">
        <f t="shared" si="288"/>
        <v>42246.883784722217</v>
      </c>
      <c r="L3087" s="12">
        <f t="shared" si="289"/>
        <v>42276.883784722217</v>
      </c>
      <c r="M3087" t="b">
        <v>0</v>
      </c>
      <c r="N3087">
        <v>9</v>
      </c>
      <c r="O3087" t="b">
        <v>0</v>
      </c>
      <c r="P3087" t="s">
        <v>8303</v>
      </c>
      <c r="Q3087" s="5">
        <f t="shared" si="290"/>
        <v>2.4400000000000002E-2</v>
      </c>
      <c r="R3087" s="6">
        <f t="shared" si="291"/>
        <v>67.777777777777771</v>
      </c>
      <c r="S3087" t="str">
        <f t="shared" si="292"/>
        <v>theater</v>
      </c>
      <c r="T3087" t="str">
        <f t="shared" si="293"/>
        <v>spaces</v>
      </c>
    </row>
    <row r="3088" spans="1:20" ht="60" x14ac:dyDescent="0.25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s="12">
        <f t="shared" si="288"/>
        <v>42173.67082175926</v>
      </c>
      <c r="L3088" s="12">
        <f t="shared" si="289"/>
        <v>42233.67082175926</v>
      </c>
      <c r="M3088" t="b">
        <v>0</v>
      </c>
      <c r="N3088">
        <v>3</v>
      </c>
      <c r="O3088" t="b">
        <v>0</v>
      </c>
      <c r="P3088" t="s">
        <v>8303</v>
      </c>
      <c r="Q3088" s="5">
        <f t="shared" si="290"/>
        <v>2.5000000000000001E-3</v>
      </c>
      <c r="R3088" s="6">
        <f t="shared" si="291"/>
        <v>16.666666666666668</v>
      </c>
      <c r="S3088" t="str">
        <f t="shared" si="292"/>
        <v>theater</v>
      </c>
      <c r="T3088" t="str">
        <f t="shared" si="293"/>
        <v>spaces</v>
      </c>
    </row>
    <row r="3089" spans="1:20" ht="60" x14ac:dyDescent="0.25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s="12">
        <f t="shared" si="288"/>
        <v>42665.150347222225</v>
      </c>
      <c r="L3089" s="12">
        <f t="shared" si="289"/>
        <v>42725.192013888889</v>
      </c>
      <c r="M3089" t="b">
        <v>0</v>
      </c>
      <c r="N3089">
        <v>2</v>
      </c>
      <c r="O3089" t="b">
        <v>0</v>
      </c>
      <c r="P3089" t="s">
        <v>8303</v>
      </c>
      <c r="Q3089" s="5">
        <f t="shared" si="290"/>
        <v>6.2500000000000003E-3</v>
      </c>
      <c r="R3089" s="6">
        <f t="shared" si="291"/>
        <v>62.5</v>
      </c>
      <c r="S3089" t="str">
        <f t="shared" si="292"/>
        <v>theater</v>
      </c>
      <c r="T3089" t="str">
        <f t="shared" si="293"/>
        <v>spaces</v>
      </c>
    </row>
    <row r="3090" spans="1:20" ht="45" x14ac:dyDescent="0.25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s="12">
        <f t="shared" si="288"/>
        <v>41981.57230324074</v>
      </c>
      <c r="L3090" s="12">
        <f t="shared" si="289"/>
        <v>42012.570138888885</v>
      </c>
      <c r="M3090" t="b">
        <v>0</v>
      </c>
      <c r="N3090">
        <v>3</v>
      </c>
      <c r="O3090" t="b">
        <v>0</v>
      </c>
      <c r="P3090" t="s">
        <v>8303</v>
      </c>
      <c r="Q3090" s="5">
        <f t="shared" si="290"/>
        <v>1.9384615384615384E-3</v>
      </c>
      <c r="R3090" s="6">
        <f t="shared" si="291"/>
        <v>42</v>
      </c>
      <c r="S3090" t="str">
        <f t="shared" si="292"/>
        <v>theater</v>
      </c>
      <c r="T3090" t="str">
        <f t="shared" si="293"/>
        <v>spaces</v>
      </c>
    </row>
    <row r="3091" spans="1:20" ht="45" x14ac:dyDescent="0.25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s="12">
        <f t="shared" si="288"/>
        <v>42528.542627314819</v>
      </c>
      <c r="L3091" s="12">
        <f t="shared" si="289"/>
        <v>42560.082638888889</v>
      </c>
      <c r="M3091" t="b">
        <v>0</v>
      </c>
      <c r="N3091">
        <v>45</v>
      </c>
      <c r="O3091" t="b">
        <v>0</v>
      </c>
      <c r="P3091" t="s">
        <v>8303</v>
      </c>
      <c r="Q3091" s="5">
        <f t="shared" si="290"/>
        <v>0.23416000000000001</v>
      </c>
      <c r="R3091" s="6">
        <f t="shared" si="291"/>
        <v>130.0888888888889</v>
      </c>
      <c r="S3091" t="str">
        <f t="shared" si="292"/>
        <v>theater</v>
      </c>
      <c r="T3091" t="str">
        <f t="shared" si="293"/>
        <v>spaces</v>
      </c>
    </row>
    <row r="3092" spans="1:20" ht="60" x14ac:dyDescent="0.25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s="12">
        <f t="shared" si="288"/>
        <v>42065.818807870368</v>
      </c>
      <c r="L3092" s="12">
        <f t="shared" si="289"/>
        <v>42125.777141203704</v>
      </c>
      <c r="M3092" t="b">
        <v>0</v>
      </c>
      <c r="N3092">
        <v>9</v>
      </c>
      <c r="O3092" t="b">
        <v>0</v>
      </c>
      <c r="P3092" t="s">
        <v>8303</v>
      </c>
      <c r="Q3092" s="5">
        <f t="shared" si="290"/>
        <v>5.080888888888889E-2</v>
      </c>
      <c r="R3092" s="6">
        <f t="shared" si="291"/>
        <v>1270.2222222222222</v>
      </c>
      <c r="S3092" t="str">
        <f t="shared" si="292"/>
        <v>theater</v>
      </c>
      <c r="T3092" t="str">
        <f t="shared" si="293"/>
        <v>spaces</v>
      </c>
    </row>
    <row r="3093" spans="1:20" ht="60" x14ac:dyDescent="0.25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s="12">
        <f t="shared" si="288"/>
        <v>42566.948414351849</v>
      </c>
      <c r="L3093" s="12">
        <f t="shared" si="289"/>
        <v>42596.948414351849</v>
      </c>
      <c r="M3093" t="b">
        <v>0</v>
      </c>
      <c r="N3093">
        <v>9</v>
      </c>
      <c r="O3093" t="b">
        <v>0</v>
      </c>
      <c r="P3093" t="s">
        <v>8303</v>
      </c>
      <c r="Q3093" s="5">
        <f t="shared" si="290"/>
        <v>0.15920000000000001</v>
      </c>
      <c r="R3093" s="6">
        <f t="shared" si="291"/>
        <v>88.444444444444443</v>
      </c>
      <c r="S3093" t="str">
        <f t="shared" si="292"/>
        <v>theater</v>
      </c>
      <c r="T3093" t="str">
        <f t="shared" si="293"/>
        <v>spaces</v>
      </c>
    </row>
    <row r="3094" spans="1:20" ht="45" x14ac:dyDescent="0.25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s="12">
        <f t="shared" si="288"/>
        <v>42255.619351851856</v>
      </c>
      <c r="L3094" s="12">
        <f t="shared" si="289"/>
        <v>42292.916666666672</v>
      </c>
      <c r="M3094" t="b">
        <v>0</v>
      </c>
      <c r="N3094">
        <v>21</v>
      </c>
      <c r="O3094" t="b">
        <v>0</v>
      </c>
      <c r="P3094" t="s">
        <v>8303</v>
      </c>
      <c r="Q3094" s="5">
        <f t="shared" si="290"/>
        <v>1.1831900000000001E-2</v>
      </c>
      <c r="R3094" s="6">
        <f t="shared" si="291"/>
        <v>56.342380952380957</v>
      </c>
      <c r="S3094" t="str">
        <f t="shared" si="292"/>
        <v>theater</v>
      </c>
      <c r="T3094" t="str">
        <f t="shared" si="293"/>
        <v>spaces</v>
      </c>
    </row>
    <row r="3095" spans="1:20" ht="60" x14ac:dyDescent="0.25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s="12">
        <f t="shared" si="288"/>
        <v>41760.909039351849</v>
      </c>
      <c r="L3095" s="12">
        <f t="shared" si="289"/>
        <v>41791.165972222225</v>
      </c>
      <c r="M3095" t="b">
        <v>0</v>
      </c>
      <c r="N3095">
        <v>17</v>
      </c>
      <c r="O3095" t="b">
        <v>0</v>
      </c>
      <c r="P3095" t="s">
        <v>8303</v>
      </c>
      <c r="Q3095" s="5">
        <f t="shared" si="290"/>
        <v>0.22750000000000001</v>
      </c>
      <c r="R3095" s="6">
        <f t="shared" si="291"/>
        <v>53.529411764705884</v>
      </c>
      <c r="S3095" t="str">
        <f t="shared" si="292"/>
        <v>theater</v>
      </c>
      <c r="T3095" t="str">
        <f t="shared" si="293"/>
        <v>spaces</v>
      </c>
    </row>
    <row r="3096" spans="1:20" ht="45" x14ac:dyDescent="0.25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s="12">
        <f t="shared" si="288"/>
        <v>42207.795787037037</v>
      </c>
      <c r="L3096" s="12">
        <f t="shared" si="289"/>
        <v>42267.795787037037</v>
      </c>
      <c r="M3096" t="b">
        <v>0</v>
      </c>
      <c r="N3096">
        <v>1</v>
      </c>
      <c r="O3096" t="b">
        <v>0</v>
      </c>
      <c r="P3096" t="s">
        <v>8303</v>
      </c>
      <c r="Q3096" s="5">
        <f t="shared" si="290"/>
        <v>2.5000000000000001E-4</v>
      </c>
      <c r="R3096" s="6">
        <f t="shared" si="291"/>
        <v>25</v>
      </c>
      <c r="S3096" t="str">
        <f t="shared" si="292"/>
        <v>theater</v>
      </c>
      <c r="T3096" t="str">
        <f t="shared" si="293"/>
        <v>spaces</v>
      </c>
    </row>
    <row r="3097" spans="1:20" ht="45" x14ac:dyDescent="0.25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s="12">
        <f t="shared" si="288"/>
        <v>42523.025231481486</v>
      </c>
      <c r="L3097" s="12">
        <f t="shared" si="289"/>
        <v>42583.025231481486</v>
      </c>
      <c r="M3097" t="b">
        <v>0</v>
      </c>
      <c r="N3097">
        <v>1</v>
      </c>
      <c r="O3097" t="b">
        <v>0</v>
      </c>
      <c r="P3097" t="s">
        <v>8303</v>
      </c>
      <c r="Q3097" s="5">
        <f t="shared" si="290"/>
        <v>3.351206434316354E-3</v>
      </c>
      <c r="R3097" s="6">
        <f t="shared" si="291"/>
        <v>50</v>
      </c>
      <c r="S3097" t="str">
        <f t="shared" si="292"/>
        <v>theater</v>
      </c>
      <c r="T3097" t="str">
        <f t="shared" si="293"/>
        <v>spaces</v>
      </c>
    </row>
    <row r="3098" spans="1:20" ht="45" x14ac:dyDescent="0.25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s="12">
        <f t="shared" si="288"/>
        <v>42114.825532407413</v>
      </c>
      <c r="L3098" s="12">
        <f t="shared" si="289"/>
        <v>42144.825532407413</v>
      </c>
      <c r="M3098" t="b">
        <v>0</v>
      </c>
      <c r="N3098">
        <v>14</v>
      </c>
      <c r="O3098" t="b">
        <v>0</v>
      </c>
      <c r="P3098" t="s">
        <v>8303</v>
      </c>
      <c r="Q3098" s="5">
        <f t="shared" si="290"/>
        <v>3.9750000000000001E-2</v>
      </c>
      <c r="R3098" s="6">
        <f t="shared" si="291"/>
        <v>56.785714285714285</v>
      </c>
      <c r="S3098" t="str">
        <f t="shared" si="292"/>
        <v>theater</v>
      </c>
      <c r="T3098" t="str">
        <f t="shared" si="293"/>
        <v>spaces</v>
      </c>
    </row>
    <row r="3099" spans="1:20" ht="60" x14ac:dyDescent="0.25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s="12">
        <f t="shared" si="288"/>
        <v>42629.503483796296</v>
      </c>
      <c r="L3099" s="12">
        <f t="shared" si="289"/>
        <v>42650.583333333328</v>
      </c>
      <c r="M3099" t="b">
        <v>0</v>
      </c>
      <c r="N3099">
        <v>42</v>
      </c>
      <c r="O3099" t="b">
        <v>0</v>
      </c>
      <c r="P3099" t="s">
        <v>8303</v>
      </c>
      <c r="Q3099" s="5">
        <f t="shared" si="290"/>
        <v>0.17150000000000001</v>
      </c>
      <c r="R3099" s="6">
        <f t="shared" si="291"/>
        <v>40.833333333333336</v>
      </c>
      <c r="S3099" t="str">
        <f t="shared" si="292"/>
        <v>theater</v>
      </c>
      <c r="T3099" t="str">
        <f t="shared" si="293"/>
        <v>spaces</v>
      </c>
    </row>
    <row r="3100" spans="1:20" ht="60" x14ac:dyDescent="0.25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s="12">
        <f t="shared" si="288"/>
        <v>42359.792233796295</v>
      </c>
      <c r="L3100" s="12">
        <f t="shared" si="289"/>
        <v>42408.01180555555</v>
      </c>
      <c r="M3100" t="b">
        <v>0</v>
      </c>
      <c r="N3100">
        <v>27</v>
      </c>
      <c r="O3100" t="b">
        <v>0</v>
      </c>
      <c r="P3100" t="s">
        <v>8303</v>
      </c>
      <c r="Q3100" s="5">
        <f t="shared" si="290"/>
        <v>3.608004104669061E-2</v>
      </c>
      <c r="R3100" s="6">
        <f t="shared" si="291"/>
        <v>65.111111111111114</v>
      </c>
      <c r="S3100" t="str">
        <f t="shared" si="292"/>
        <v>theater</v>
      </c>
      <c r="T3100" t="str">
        <f t="shared" si="293"/>
        <v>spaces</v>
      </c>
    </row>
    <row r="3101" spans="1:20" ht="60" x14ac:dyDescent="0.25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s="12">
        <f t="shared" si="288"/>
        <v>42382.189710648148</v>
      </c>
      <c r="L3101" s="12">
        <f t="shared" si="289"/>
        <v>42412.189710648148</v>
      </c>
      <c r="M3101" t="b">
        <v>0</v>
      </c>
      <c r="N3101">
        <v>5</v>
      </c>
      <c r="O3101" t="b">
        <v>0</v>
      </c>
      <c r="P3101" t="s">
        <v>8303</v>
      </c>
      <c r="Q3101" s="5">
        <f t="shared" si="290"/>
        <v>0.13900000000000001</v>
      </c>
      <c r="R3101" s="6">
        <f t="shared" si="291"/>
        <v>55.6</v>
      </c>
      <c r="S3101" t="str">
        <f t="shared" si="292"/>
        <v>theater</v>
      </c>
      <c r="T3101" t="str">
        <f t="shared" si="293"/>
        <v>spaces</v>
      </c>
    </row>
    <row r="3102" spans="1:20" ht="60" x14ac:dyDescent="0.25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s="12">
        <f t="shared" si="288"/>
        <v>41902.622395833336</v>
      </c>
      <c r="L3102" s="12">
        <f t="shared" si="289"/>
        <v>41932.622395833336</v>
      </c>
      <c r="M3102" t="b">
        <v>0</v>
      </c>
      <c r="N3102">
        <v>13</v>
      </c>
      <c r="O3102" t="b">
        <v>0</v>
      </c>
      <c r="P3102" t="s">
        <v>8303</v>
      </c>
      <c r="Q3102" s="5">
        <f t="shared" si="290"/>
        <v>0.15225</v>
      </c>
      <c r="R3102" s="6">
        <f t="shared" si="291"/>
        <v>140.53846153846155</v>
      </c>
      <c r="S3102" t="str">
        <f t="shared" si="292"/>
        <v>theater</v>
      </c>
      <c r="T3102" t="str">
        <f t="shared" si="293"/>
        <v>spaces</v>
      </c>
    </row>
    <row r="3103" spans="1:20" ht="60" x14ac:dyDescent="0.25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s="12">
        <f t="shared" si="288"/>
        <v>42171.383530092593</v>
      </c>
      <c r="L3103" s="12">
        <f t="shared" si="289"/>
        <v>42201.330555555556</v>
      </c>
      <c r="M3103" t="b">
        <v>0</v>
      </c>
      <c r="N3103">
        <v>12</v>
      </c>
      <c r="O3103" t="b">
        <v>0</v>
      </c>
      <c r="P3103" t="s">
        <v>8303</v>
      </c>
      <c r="Q3103" s="5">
        <f t="shared" si="290"/>
        <v>0.12</v>
      </c>
      <c r="R3103" s="6">
        <f t="shared" si="291"/>
        <v>25</v>
      </c>
      <c r="S3103" t="str">
        <f t="shared" si="292"/>
        <v>theater</v>
      </c>
      <c r="T3103" t="str">
        <f t="shared" si="293"/>
        <v>spaces</v>
      </c>
    </row>
    <row r="3104" spans="1:20" ht="60" x14ac:dyDescent="0.25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s="12">
        <f t="shared" si="288"/>
        <v>42555.340486111112</v>
      </c>
      <c r="L3104" s="12">
        <f t="shared" si="289"/>
        <v>42605.340486111112</v>
      </c>
      <c r="M3104" t="b">
        <v>0</v>
      </c>
      <c r="N3104">
        <v>90</v>
      </c>
      <c r="O3104" t="b">
        <v>0</v>
      </c>
      <c r="P3104" t="s">
        <v>8303</v>
      </c>
      <c r="Q3104" s="5">
        <f t="shared" si="290"/>
        <v>0.391125</v>
      </c>
      <c r="R3104" s="6">
        <f t="shared" si="291"/>
        <v>69.533333333333331</v>
      </c>
      <c r="S3104" t="str">
        <f t="shared" si="292"/>
        <v>theater</v>
      </c>
      <c r="T3104" t="str">
        <f t="shared" si="293"/>
        <v>spaces</v>
      </c>
    </row>
    <row r="3105" spans="1:20" ht="30" x14ac:dyDescent="0.25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s="12">
        <f t="shared" si="288"/>
        <v>42107.156319444446</v>
      </c>
      <c r="L3105" s="12">
        <f t="shared" si="289"/>
        <v>42167.156319444446</v>
      </c>
      <c r="M3105" t="b">
        <v>0</v>
      </c>
      <c r="N3105">
        <v>2</v>
      </c>
      <c r="O3105" t="b">
        <v>0</v>
      </c>
      <c r="P3105" t="s">
        <v>8303</v>
      </c>
      <c r="Q3105" s="5">
        <f t="shared" si="290"/>
        <v>2.6829268292682929E-3</v>
      </c>
      <c r="R3105" s="6">
        <f t="shared" si="291"/>
        <v>5.5</v>
      </c>
      <c r="S3105" t="str">
        <f t="shared" si="292"/>
        <v>theater</v>
      </c>
      <c r="T3105" t="str">
        <f t="shared" si="293"/>
        <v>spaces</v>
      </c>
    </row>
    <row r="3106" spans="1:20" ht="60" x14ac:dyDescent="0.25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s="12">
        <f t="shared" si="288"/>
        <v>42006.908692129626</v>
      </c>
      <c r="L3106" s="12">
        <f t="shared" si="289"/>
        <v>42038.083333333328</v>
      </c>
      <c r="M3106" t="b">
        <v>0</v>
      </c>
      <c r="N3106">
        <v>5</v>
      </c>
      <c r="O3106" t="b">
        <v>0</v>
      </c>
      <c r="P3106" t="s">
        <v>8303</v>
      </c>
      <c r="Q3106" s="5">
        <f t="shared" si="290"/>
        <v>0.29625000000000001</v>
      </c>
      <c r="R3106" s="6">
        <f t="shared" si="291"/>
        <v>237</v>
      </c>
      <c r="S3106" t="str">
        <f t="shared" si="292"/>
        <v>theater</v>
      </c>
      <c r="T3106" t="str">
        <f t="shared" si="293"/>
        <v>spaces</v>
      </c>
    </row>
    <row r="3107" spans="1:20" ht="45" x14ac:dyDescent="0.25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s="12">
        <f t="shared" si="288"/>
        <v>41876.718935185185</v>
      </c>
      <c r="L3107" s="12">
        <f t="shared" si="289"/>
        <v>41931.208333333336</v>
      </c>
      <c r="M3107" t="b">
        <v>0</v>
      </c>
      <c r="N3107">
        <v>31</v>
      </c>
      <c r="O3107" t="b">
        <v>0</v>
      </c>
      <c r="P3107" t="s">
        <v>8303</v>
      </c>
      <c r="Q3107" s="5">
        <f t="shared" si="290"/>
        <v>0.4236099230111206</v>
      </c>
      <c r="R3107" s="6">
        <f t="shared" si="291"/>
        <v>79.870967741935488</v>
      </c>
      <c r="S3107" t="str">
        <f t="shared" si="292"/>
        <v>theater</v>
      </c>
      <c r="T3107" t="str">
        <f t="shared" si="293"/>
        <v>spaces</v>
      </c>
    </row>
    <row r="3108" spans="1:20" ht="60" x14ac:dyDescent="0.25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s="12">
        <f t="shared" si="288"/>
        <v>42241.429120370376</v>
      </c>
      <c r="L3108" s="12">
        <f t="shared" si="289"/>
        <v>42263.916666666672</v>
      </c>
      <c r="M3108" t="b">
        <v>0</v>
      </c>
      <c r="N3108">
        <v>4</v>
      </c>
      <c r="O3108" t="b">
        <v>0</v>
      </c>
      <c r="P3108" t="s">
        <v>8303</v>
      </c>
      <c r="Q3108" s="5">
        <f t="shared" si="290"/>
        <v>4.1000000000000002E-2</v>
      </c>
      <c r="R3108" s="6">
        <f t="shared" si="291"/>
        <v>10.25</v>
      </c>
      <c r="S3108" t="str">
        <f t="shared" si="292"/>
        <v>theater</v>
      </c>
      <c r="T3108" t="str">
        <f t="shared" si="293"/>
        <v>spaces</v>
      </c>
    </row>
    <row r="3109" spans="1:20" ht="60" x14ac:dyDescent="0.25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s="12">
        <f t="shared" si="288"/>
        <v>42128.814247685179</v>
      </c>
      <c r="L3109" s="12">
        <f t="shared" si="289"/>
        <v>42135.814247685179</v>
      </c>
      <c r="M3109" t="b">
        <v>0</v>
      </c>
      <c r="N3109">
        <v>29</v>
      </c>
      <c r="O3109" t="b">
        <v>0</v>
      </c>
      <c r="P3109" t="s">
        <v>8303</v>
      </c>
      <c r="Q3109" s="5">
        <f t="shared" si="290"/>
        <v>0.197625</v>
      </c>
      <c r="R3109" s="6">
        <f t="shared" si="291"/>
        <v>272.58620689655174</v>
      </c>
      <c r="S3109" t="str">
        <f t="shared" si="292"/>
        <v>theater</v>
      </c>
      <c r="T3109" t="str">
        <f t="shared" si="293"/>
        <v>spaces</v>
      </c>
    </row>
    <row r="3110" spans="1:20" ht="30" x14ac:dyDescent="0.25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s="12">
        <f t="shared" si="288"/>
        <v>42062.680486111116</v>
      </c>
      <c r="L3110" s="12">
        <f t="shared" si="289"/>
        <v>42122.638819444444</v>
      </c>
      <c r="M3110" t="b">
        <v>0</v>
      </c>
      <c r="N3110">
        <v>2</v>
      </c>
      <c r="O3110" t="b">
        <v>0</v>
      </c>
      <c r="P3110" t="s">
        <v>8303</v>
      </c>
      <c r="Q3110" s="5">
        <f t="shared" si="290"/>
        <v>5.1999999999999995E-4</v>
      </c>
      <c r="R3110" s="6">
        <f t="shared" si="291"/>
        <v>13</v>
      </c>
      <c r="S3110" t="str">
        <f t="shared" si="292"/>
        <v>theater</v>
      </c>
      <c r="T3110" t="str">
        <f t="shared" si="293"/>
        <v>spaces</v>
      </c>
    </row>
    <row r="3111" spans="1:20" ht="60" x14ac:dyDescent="0.25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s="12">
        <f t="shared" si="288"/>
        <v>41844.125115740739</v>
      </c>
      <c r="L3111" s="12">
        <f t="shared" si="289"/>
        <v>41879.125115740739</v>
      </c>
      <c r="M3111" t="b">
        <v>0</v>
      </c>
      <c r="N3111">
        <v>114</v>
      </c>
      <c r="O3111" t="b">
        <v>0</v>
      </c>
      <c r="P3111" t="s">
        <v>8303</v>
      </c>
      <c r="Q3111" s="5">
        <f t="shared" si="290"/>
        <v>0.25030188679245285</v>
      </c>
      <c r="R3111" s="6">
        <f t="shared" si="291"/>
        <v>58.184210526315788</v>
      </c>
      <c r="S3111" t="str">
        <f t="shared" si="292"/>
        <v>theater</v>
      </c>
      <c r="T3111" t="str">
        <f t="shared" si="293"/>
        <v>spaces</v>
      </c>
    </row>
    <row r="3112" spans="1:20" ht="45" x14ac:dyDescent="0.25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s="12">
        <f t="shared" si="288"/>
        <v>42745.031469907408</v>
      </c>
      <c r="L3112" s="12">
        <f t="shared" si="289"/>
        <v>42785.031469907408</v>
      </c>
      <c r="M3112" t="b">
        <v>0</v>
      </c>
      <c r="N3112">
        <v>1</v>
      </c>
      <c r="O3112" t="b">
        <v>0</v>
      </c>
      <c r="P3112" t="s">
        <v>8303</v>
      </c>
      <c r="Q3112" s="5">
        <f t="shared" si="290"/>
        <v>4.0000000000000002E-4</v>
      </c>
      <c r="R3112" s="6">
        <f t="shared" si="291"/>
        <v>10</v>
      </c>
      <c r="S3112" t="str">
        <f t="shared" si="292"/>
        <v>theater</v>
      </c>
      <c r="T3112" t="str">
        <f t="shared" si="293"/>
        <v>spaces</v>
      </c>
    </row>
    <row r="3113" spans="1:20" ht="45" x14ac:dyDescent="0.25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s="12">
        <f t="shared" si="288"/>
        <v>41885.595138888886</v>
      </c>
      <c r="L3113" s="12">
        <f t="shared" si="289"/>
        <v>41916.595138888886</v>
      </c>
      <c r="M3113" t="b">
        <v>0</v>
      </c>
      <c r="N3113">
        <v>76</v>
      </c>
      <c r="O3113" t="b">
        <v>0</v>
      </c>
      <c r="P3113" t="s">
        <v>8303</v>
      </c>
      <c r="Q3113" s="5">
        <f t="shared" si="290"/>
        <v>0.26640000000000003</v>
      </c>
      <c r="R3113" s="6">
        <f t="shared" si="291"/>
        <v>70.10526315789474</v>
      </c>
      <c r="S3113" t="str">
        <f t="shared" si="292"/>
        <v>theater</v>
      </c>
      <c r="T3113" t="str">
        <f t="shared" si="293"/>
        <v>spaces</v>
      </c>
    </row>
    <row r="3114" spans="1:20" ht="60" x14ac:dyDescent="0.25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s="12">
        <f t="shared" si="288"/>
        <v>42615.121921296297</v>
      </c>
      <c r="L3114" s="12">
        <f t="shared" si="289"/>
        <v>42675.121921296297</v>
      </c>
      <c r="M3114" t="b">
        <v>0</v>
      </c>
      <c r="N3114">
        <v>9</v>
      </c>
      <c r="O3114" t="b">
        <v>0</v>
      </c>
      <c r="P3114" t="s">
        <v>8303</v>
      </c>
      <c r="Q3114" s="5">
        <f t="shared" si="290"/>
        <v>4.7363636363636365E-2</v>
      </c>
      <c r="R3114" s="6">
        <f t="shared" si="291"/>
        <v>57.888888888888886</v>
      </c>
      <c r="S3114" t="str">
        <f t="shared" si="292"/>
        <v>theater</v>
      </c>
      <c r="T3114" t="str">
        <f t="shared" si="293"/>
        <v>spaces</v>
      </c>
    </row>
    <row r="3115" spans="1:20" ht="60" x14ac:dyDescent="0.25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s="12">
        <f t="shared" si="288"/>
        <v>42081.731273148151</v>
      </c>
      <c r="L3115" s="12">
        <f t="shared" si="289"/>
        <v>42111.731273148151</v>
      </c>
      <c r="M3115" t="b">
        <v>0</v>
      </c>
      <c r="N3115">
        <v>37</v>
      </c>
      <c r="O3115" t="b">
        <v>0</v>
      </c>
      <c r="P3115" t="s">
        <v>8303</v>
      </c>
      <c r="Q3115" s="5">
        <f t="shared" si="290"/>
        <v>4.2435339894712751E-2</v>
      </c>
      <c r="R3115" s="6">
        <f t="shared" si="291"/>
        <v>125.27027027027027</v>
      </c>
      <c r="S3115" t="str">
        <f t="shared" si="292"/>
        <v>theater</v>
      </c>
      <c r="T3115" t="str">
        <f t="shared" si="293"/>
        <v>spaces</v>
      </c>
    </row>
    <row r="3116" spans="1:20" ht="60" x14ac:dyDescent="0.25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s="12">
        <f t="shared" si="288"/>
        <v>41843.632523148146</v>
      </c>
      <c r="L3116" s="12">
        <f t="shared" si="289"/>
        <v>41903.632523148146</v>
      </c>
      <c r="M3116" t="b">
        <v>0</v>
      </c>
      <c r="N3116">
        <v>0</v>
      </c>
      <c r="O3116" t="b">
        <v>0</v>
      </c>
      <c r="P3116" t="s">
        <v>8303</v>
      </c>
      <c r="Q3116" s="5">
        <f t="shared" si="290"/>
        <v>0</v>
      </c>
      <c r="R3116" s="6" t="e">
        <f t="shared" si="291"/>
        <v>#DIV/0!</v>
      </c>
      <c r="S3116" t="str">
        <f t="shared" si="292"/>
        <v>theater</v>
      </c>
      <c r="T3116" t="str">
        <f t="shared" si="293"/>
        <v>spaces</v>
      </c>
    </row>
    <row r="3117" spans="1:20" ht="60" x14ac:dyDescent="0.25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s="12">
        <f t="shared" si="288"/>
        <v>42496.447071759263</v>
      </c>
      <c r="L3117" s="12">
        <f t="shared" si="289"/>
        <v>42526.447071759263</v>
      </c>
      <c r="M3117" t="b">
        <v>0</v>
      </c>
      <c r="N3117">
        <v>1</v>
      </c>
      <c r="O3117" t="b">
        <v>0</v>
      </c>
      <c r="P3117" t="s">
        <v>8303</v>
      </c>
      <c r="Q3117" s="5">
        <f t="shared" si="290"/>
        <v>0.03</v>
      </c>
      <c r="R3117" s="6">
        <f t="shared" si="291"/>
        <v>300</v>
      </c>
      <c r="S3117" t="str">
        <f t="shared" si="292"/>
        <v>theater</v>
      </c>
      <c r="T3117" t="str">
        <f t="shared" si="293"/>
        <v>spaces</v>
      </c>
    </row>
    <row r="3118" spans="1:20" ht="45" x14ac:dyDescent="0.25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s="12">
        <f t="shared" si="288"/>
        <v>42081.515335648146</v>
      </c>
      <c r="L3118" s="12">
        <f t="shared" si="289"/>
        <v>42095.515335648146</v>
      </c>
      <c r="M3118" t="b">
        <v>0</v>
      </c>
      <c r="N3118">
        <v>10</v>
      </c>
      <c r="O3118" t="b">
        <v>0</v>
      </c>
      <c r="P3118" t="s">
        <v>8303</v>
      </c>
      <c r="Q3118" s="5">
        <f t="shared" si="290"/>
        <v>0.57333333333333336</v>
      </c>
      <c r="R3118" s="6">
        <f t="shared" si="291"/>
        <v>43</v>
      </c>
      <c r="S3118" t="str">
        <f t="shared" si="292"/>
        <v>theater</v>
      </c>
      <c r="T3118" t="str">
        <f t="shared" si="293"/>
        <v>spaces</v>
      </c>
    </row>
    <row r="3119" spans="1:20" ht="45" x14ac:dyDescent="0.25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s="12">
        <f t="shared" si="288"/>
        <v>42509.374537037031</v>
      </c>
      <c r="L3119" s="12">
        <f t="shared" si="289"/>
        <v>42517.55</v>
      </c>
      <c r="M3119" t="b">
        <v>0</v>
      </c>
      <c r="N3119">
        <v>1</v>
      </c>
      <c r="O3119" t="b">
        <v>0</v>
      </c>
      <c r="P3119" t="s">
        <v>8303</v>
      </c>
      <c r="Q3119" s="5">
        <f t="shared" si="290"/>
        <v>1E-3</v>
      </c>
      <c r="R3119" s="6">
        <f t="shared" si="291"/>
        <v>1</v>
      </c>
      <c r="S3119" t="str">
        <f t="shared" si="292"/>
        <v>theater</v>
      </c>
      <c r="T3119" t="str">
        <f t="shared" si="293"/>
        <v>spaces</v>
      </c>
    </row>
    <row r="3120" spans="1:20" ht="30" x14ac:dyDescent="0.25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s="12">
        <f t="shared" si="288"/>
        <v>42534.649571759262</v>
      </c>
      <c r="L3120" s="12">
        <f t="shared" si="289"/>
        <v>42553.649571759262</v>
      </c>
      <c r="M3120" t="b">
        <v>0</v>
      </c>
      <c r="N3120">
        <v>2</v>
      </c>
      <c r="O3120" t="b">
        <v>0</v>
      </c>
      <c r="P3120" t="s">
        <v>8303</v>
      </c>
      <c r="Q3120" s="5">
        <f t="shared" si="290"/>
        <v>3.0999999999999999E-3</v>
      </c>
      <c r="R3120" s="6">
        <f t="shared" si="291"/>
        <v>775</v>
      </c>
      <c r="S3120" t="str">
        <f t="shared" si="292"/>
        <v>theater</v>
      </c>
      <c r="T3120" t="str">
        <f t="shared" si="293"/>
        <v>spaces</v>
      </c>
    </row>
    <row r="3121" spans="1:20" ht="60" x14ac:dyDescent="0.25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s="12">
        <f t="shared" si="288"/>
        <v>42060.04550925926</v>
      </c>
      <c r="L3121" s="12">
        <f t="shared" si="289"/>
        <v>42090.003842592589</v>
      </c>
      <c r="M3121" t="b">
        <v>0</v>
      </c>
      <c r="N3121">
        <v>1</v>
      </c>
      <c r="O3121" t="b">
        <v>0</v>
      </c>
      <c r="P3121" t="s">
        <v>8303</v>
      </c>
      <c r="Q3121" s="5">
        <f t="shared" si="290"/>
        <v>5.0000000000000001E-4</v>
      </c>
      <c r="R3121" s="6">
        <f t="shared" si="291"/>
        <v>5</v>
      </c>
      <c r="S3121" t="str">
        <f t="shared" si="292"/>
        <v>theater</v>
      </c>
      <c r="T3121" t="str">
        <f t="shared" si="293"/>
        <v>spaces</v>
      </c>
    </row>
    <row r="3122" spans="1:20" ht="45" x14ac:dyDescent="0.25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s="12">
        <f t="shared" si="288"/>
        <v>42435.942083333335</v>
      </c>
      <c r="L3122" s="12">
        <f t="shared" si="289"/>
        <v>42495.900416666671</v>
      </c>
      <c r="M3122" t="b">
        <v>0</v>
      </c>
      <c r="N3122">
        <v>10</v>
      </c>
      <c r="O3122" t="b">
        <v>0</v>
      </c>
      <c r="P3122" t="s">
        <v>8303</v>
      </c>
      <c r="Q3122" s="5">
        <f t="shared" si="290"/>
        <v>9.8461538461538464E-5</v>
      </c>
      <c r="R3122" s="6">
        <f t="shared" si="291"/>
        <v>12.8</v>
      </c>
      <c r="S3122" t="str">
        <f t="shared" si="292"/>
        <v>theater</v>
      </c>
      <c r="T3122" t="str">
        <f t="shared" si="293"/>
        <v>spaces</v>
      </c>
    </row>
    <row r="3123" spans="1:20" ht="45" x14ac:dyDescent="0.25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s="12">
        <f t="shared" si="288"/>
        <v>41848.679803240739</v>
      </c>
      <c r="L3123" s="12">
        <f t="shared" si="289"/>
        <v>41908.679803240739</v>
      </c>
      <c r="M3123" t="b">
        <v>0</v>
      </c>
      <c r="N3123">
        <v>1</v>
      </c>
      <c r="O3123" t="b">
        <v>0</v>
      </c>
      <c r="P3123" t="s">
        <v>8303</v>
      </c>
      <c r="Q3123" s="5">
        <f t="shared" si="290"/>
        <v>6.6666666666666671E-3</v>
      </c>
      <c r="R3123" s="6">
        <f t="shared" si="291"/>
        <v>10</v>
      </c>
      <c r="S3123" t="str">
        <f t="shared" si="292"/>
        <v>theater</v>
      </c>
      <c r="T3123" t="str">
        <f t="shared" si="293"/>
        <v>spaces</v>
      </c>
    </row>
    <row r="3124" spans="1:20" x14ac:dyDescent="0.25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s="12">
        <f t="shared" si="288"/>
        <v>42678.932083333333</v>
      </c>
      <c r="L3124" s="12">
        <f t="shared" si="289"/>
        <v>42683.973750000005</v>
      </c>
      <c r="M3124" t="b">
        <v>0</v>
      </c>
      <c r="N3124">
        <v>2</v>
      </c>
      <c r="O3124" t="b">
        <v>0</v>
      </c>
      <c r="P3124" t="s">
        <v>8303</v>
      </c>
      <c r="Q3124" s="5">
        <f t="shared" si="290"/>
        <v>0.58291457286432158</v>
      </c>
      <c r="R3124" s="6">
        <f t="shared" si="291"/>
        <v>58</v>
      </c>
      <c r="S3124" t="str">
        <f t="shared" si="292"/>
        <v>theater</v>
      </c>
      <c r="T3124" t="str">
        <f t="shared" si="293"/>
        <v>spaces</v>
      </c>
    </row>
    <row r="3125" spans="1:20" ht="60" x14ac:dyDescent="0.25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s="12">
        <f t="shared" si="288"/>
        <v>42530.993032407408</v>
      </c>
      <c r="L3125" s="12">
        <f t="shared" si="289"/>
        <v>42560.993032407408</v>
      </c>
      <c r="M3125" t="b">
        <v>0</v>
      </c>
      <c r="N3125">
        <v>348</v>
      </c>
      <c r="O3125" t="b">
        <v>0</v>
      </c>
      <c r="P3125" t="s">
        <v>8303</v>
      </c>
      <c r="Q3125" s="5">
        <f t="shared" si="290"/>
        <v>0.68153600000000003</v>
      </c>
      <c r="R3125" s="6">
        <f t="shared" si="291"/>
        <v>244.80459770114942</v>
      </c>
      <c r="S3125" t="str">
        <f t="shared" si="292"/>
        <v>theater</v>
      </c>
      <c r="T3125" t="str">
        <f t="shared" si="293"/>
        <v>spaces</v>
      </c>
    </row>
    <row r="3126" spans="1:20" ht="45" x14ac:dyDescent="0.25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s="12">
        <f t="shared" si="288"/>
        <v>41977.780104166668</v>
      </c>
      <c r="L3126" s="12">
        <f t="shared" si="289"/>
        <v>42037.780104166668</v>
      </c>
      <c r="M3126" t="b">
        <v>0</v>
      </c>
      <c r="N3126">
        <v>4</v>
      </c>
      <c r="O3126" t="b">
        <v>0</v>
      </c>
      <c r="P3126" t="s">
        <v>8303</v>
      </c>
      <c r="Q3126" s="5">
        <f t="shared" si="290"/>
        <v>3.2499999999999997E-5</v>
      </c>
      <c r="R3126" s="6">
        <f t="shared" si="291"/>
        <v>6.5</v>
      </c>
      <c r="S3126" t="str">
        <f t="shared" si="292"/>
        <v>theater</v>
      </c>
      <c r="T3126" t="str">
        <f t="shared" si="293"/>
        <v>spaces</v>
      </c>
    </row>
    <row r="3127" spans="1:20" x14ac:dyDescent="0.25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s="12">
        <f t="shared" si="288"/>
        <v>42346.20685185185</v>
      </c>
      <c r="L3127" s="12">
        <f t="shared" si="289"/>
        <v>42376.20685185185</v>
      </c>
      <c r="M3127" t="b">
        <v>0</v>
      </c>
      <c r="N3127">
        <v>0</v>
      </c>
      <c r="O3127" t="b">
        <v>0</v>
      </c>
      <c r="P3127" t="s">
        <v>8303</v>
      </c>
      <c r="Q3127" s="5">
        <f t="shared" si="290"/>
        <v>0</v>
      </c>
      <c r="R3127" s="6" t="e">
        <f t="shared" si="291"/>
        <v>#DIV/0!</v>
      </c>
      <c r="S3127" t="str">
        <f t="shared" si="292"/>
        <v>theater</v>
      </c>
      <c r="T3127" t="str">
        <f t="shared" si="293"/>
        <v>spaces</v>
      </c>
    </row>
    <row r="3128" spans="1:20" ht="90" x14ac:dyDescent="0.25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s="12">
        <f t="shared" si="288"/>
        <v>42427.01807870371</v>
      </c>
      <c r="L3128" s="12">
        <f t="shared" si="289"/>
        <v>42456.976412037038</v>
      </c>
      <c r="M3128" t="b">
        <v>0</v>
      </c>
      <c r="N3128">
        <v>17</v>
      </c>
      <c r="O3128" t="b">
        <v>0</v>
      </c>
      <c r="P3128" t="s">
        <v>8303</v>
      </c>
      <c r="Q3128" s="5">
        <f t="shared" si="290"/>
        <v>4.1599999999999998E-2</v>
      </c>
      <c r="R3128" s="6">
        <f t="shared" si="291"/>
        <v>61.176470588235297</v>
      </c>
      <c r="S3128" t="str">
        <f t="shared" si="292"/>
        <v>theater</v>
      </c>
      <c r="T3128" t="str">
        <f t="shared" si="293"/>
        <v>spaces</v>
      </c>
    </row>
    <row r="3129" spans="1:20" ht="60" x14ac:dyDescent="0.25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s="12">
        <f t="shared" si="288"/>
        <v>42034.856817129628</v>
      </c>
      <c r="L3129" s="12">
        <f t="shared" si="289"/>
        <v>42064.856817129628</v>
      </c>
      <c r="M3129" t="b">
        <v>0</v>
      </c>
      <c r="N3129">
        <v>0</v>
      </c>
      <c r="O3129" t="b">
        <v>0</v>
      </c>
      <c r="P3129" t="s">
        <v>8303</v>
      </c>
      <c r="Q3129" s="5">
        <f t="shared" si="290"/>
        <v>0</v>
      </c>
      <c r="R3129" s="6" t="e">
        <f t="shared" si="291"/>
        <v>#DIV/0!</v>
      </c>
      <c r="S3129" t="str">
        <f t="shared" si="292"/>
        <v>theater</v>
      </c>
      <c r="T3129" t="str">
        <f t="shared" si="293"/>
        <v>spaces</v>
      </c>
    </row>
    <row r="3130" spans="1:20" ht="60" x14ac:dyDescent="0.25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s="12">
        <f t="shared" si="288"/>
        <v>42780.825706018513</v>
      </c>
      <c r="L3130" s="12">
        <f t="shared" si="289"/>
        <v>42810.784039351856</v>
      </c>
      <c r="M3130" t="b">
        <v>0</v>
      </c>
      <c r="N3130">
        <v>117</v>
      </c>
      <c r="O3130" t="b">
        <v>0</v>
      </c>
      <c r="P3130" t="s">
        <v>8271</v>
      </c>
      <c r="Q3130" s="5">
        <f t="shared" si="290"/>
        <v>1.0860666666666667</v>
      </c>
      <c r="R3130" s="6">
        <f t="shared" si="291"/>
        <v>139.23931623931625</v>
      </c>
      <c r="S3130" t="str">
        <f t="shared" si="292"/>
        <v>theater</v>
      </c>
      <c r="T3130" t="str">
        <f t="shared" si="293"/>
        <v>plays</v>
      </c>
    </row>
    <row r="3131" spans="1:20" ht="60" x14ac:dyDescent="0.25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s="12">
        <f t="shared" si="288"/>
        <v>42803.842812499999</v>
      </c>
      <c r="L3131" s="12">
        <f t="shared" si="289"/>
        <v>42843.801145833335</v>
      </c>
      <c r="M3131" t="b">
        <v>0</v>
      </c>
      <c r="N3131">
        <v>1</v>
      </c>
      <c r="O3131" t="b">
        <v>0</v>
      </c>
      <c r="P3131" t="s">
        <v>8271</v>
      </c>
      <c r="Q3131" s="5">
        <f t="shared" si="290"/>
        <v>8.0000000000000002E-3</v>
      </c>
      <c r="R3131" s="6">
        <f t="shared" si="291"/>
        <v>10</v>
      </c>
      <c r="S3131" t="str">
        <f t="shared" si="292"/>
        <v>theater</v>
      </c>
      <c r="T3131" t="str">
        <f t="shared" si="293"/>
        <v>plays</v>
      </c>
    </row>
    <row r="3132" spans="1:20" ht="45" x14ac:dyDescent="0.25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s="12">
        <f t="shared" si="288"/>
        <v>42808.640231481477</v>
      </c>
      <c r="L3132" s="12">
        <f t="shared" si="289"/>
        <v>42839.207638888889</v>
      </c>
      <c r="M3132" t="b">
        <v>0</v>
      </c>
      <c r="N3132">
        <v>4</v>
      </c>
      <c r="O3132" t="b">
        <v>0</v>
      </c>
      <c r="P3132" t="s">
        <v>8271</v>
      </c>
      <c r="Q3132" s="5">
        <f t="shared" si="290"/>
        <v>3.7499999999999999E-2</v>
      </c>
      <c r="R3132" s="6">
        <f t="shared" si="291"/>
        <v>93.75</v>
      </c>
      <c r="S3132" t="str">
        <f t="shared" si="292"/>
        <v>theater</v>
      </c>
      <c r="T3132" t="str">
        <f t="shared" si="293"/>
        <v>plays</v>
      </c>
    </row>
    <row r="3133" spans="1:20" ht="30" x14ac:dyDescent="0.25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s="12">
        <f t="shared" si="288"/>
        <v>42803.579224537039</v>
      </c>
      <c r="L3133" s="12">
        <f t="shared" si="289"/>
        <v>42833.537557870368</v>
      </c>
      <c r="M3133" t="b">
        <v>0</v>
      </c>
      <c r="N3133">
        <v>12</v>
      </c>
      <c r="O3133" t="b">
        <v>0</v>
      </c>
      <c r="P3133" t="s">
        <v>8271</v>
      </c>
      <c r="Q3133" s="5">
        <f t="shared" si="290"/>
        <v>0.15731707317073171</v>
      </c>
      <c r="R3133" s="6">
        <f t="shared" si="291"/>
        <v>53.75</v>
      </c>
      <c r="S3133" t="str">
        <f t="shared" si="292"/>
        <v>theater</v>
      </c>
      <c r="T3133" t="str">
        <f t="shared" si="293"/>
        <v>plays</v>
      </c>
    </row>
    <row r="3134" spans="1:20" ht="30" x14ac:dyDescent="0.25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s="12">
        <f t="shared" si="288"/>
        <v>42786.350231481483</v>
      </c>
      <c r="L3134" s="12">
        <f t="shared" si="289"/>
        <v>42846.308564814812</v>
      </c>
      <c r="M3134" t="b">
        <v>0</v>
      </c>
      <c r="N3134">
        <v>1</v>
      </c>
      <c r="O3134" t="b">
        <v>0</v>
      </c>
      <c r="P3134" t="s">
        <v>8271</v>
      </c>
      <c r="Q3134" s="5">
        <f t="shared" si="290"/>
        <v>3.3333333333333332E-4</v>
      </c>
      <c r="R3134" s="6">
        <f t="shared" si="291"/>
        <v>10</v>
      </c>
      <c r="S3134" t="str">
        <f t="shared" si="292"/>
        <v>theater</v>
      </c>
      <c r="T3134" t="str">
        <f t="shared" si="293"/>
        <v>plays</v>
      </c>
    </row>
    <row r="3135" spans="1:20" ht="60" x14ac:dyDescent="0.25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s="12">
        <f t="shared" si="288"/>
        <v>42788.565208333333</v>
      </c>
      <c r="L3135" s="12">
        <f t="shared" si="289"/>
        <v>42818.523541666669</v>
      </c>
      <c r="M3135" t="b">
        <v>0</v>
      </c>
      <c r="N3135">
        <v>16</v>
      </c>
      <c r="O3135" t="b">
        <v>0</v>
      </c>
      <c r="P3135" t="s">
        <v>8271</v>
      </c>
      <c r="Q3135" s="5">
        <f t="shared" si="290"/>
        <v>1.08</v>
      </c>
      <c r="R3135" s="6">
        <f t="shared" si="291"/>
        <v>33.75</v>
      </c>
      <c r="S3135" t="str">
        <f t="shared" si="292"/>
        <v>theater</v>
      </c>
      <c r="T3135" t="str">
        <f t="shared" si="293"/>
        <v>plays</v>
      </c>
    </row>
    <row r="3136" spans="1:20" ht="60" x14ac:dyDescent="0.25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s="12">
        <f t="shared" si="288"/>
        <v>42800.720127314817</v>
      </c>
      <c r="L3136" s="12">
        <f t="shared" si="289"/>
        <v>42821.678460648152</v>
      </c>
      <c r="M3136" t="b">
        <v>0</v>
      </c>
      <c r="N3136">
        <v>12</v>
      </c>
      <c r="O3136" t="b">
        <v>0</v>
      </c>
      <c r="P3136" t="s">
        <v>8271</v>
      </c>
      <c r="Q3136" s="5">
        <f t="shared" si="290"/>
        <v>0.22500000000000001</v>
      </c>
      <c r="R3136" s="6">
        <f t="shared" si="291"/>
        <v>18.75</v>
      </c>
      <c r="S3136" t="str">
        <f t="shared" si="292"/>
        <v>theater</v>
      </c>
      <c r="T3136" t="str">
        <f t="shared" si="293"/>
        <v>plays</v>
      </c>
    </row>
    <row r="3137" spans="1:20" ht="60" x14ac:dyDescent="0.25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s="12">
        <f t="shared" si="288"/>
        <v>42807.151863425926</v>
      </c>
      <c r="L3137" s="12">
        <f t="shared" si="289"/>
        <v>42829.151863425926</v>
      </c>
      <c r="M3137" t="b">
        <v>0</v>
      </c>
      <c r="N3137">
        <v>7</v>
      </c>
      <c r="O3137" t="b">
        <v>0</v>
      </c>
      <c r="P3137" t="s">
        <v>8271</v>
      </c>
      <c r="Q3137" s="5">
        <f t="shared" si="290"/>
        <v>0.20849420849420849</v>
      </c>
      <c r="R3137" s="6">
        <f t="shared" si="291"/>
        <v>23.142857142857142</v>
      </c>
      <c r="S3137" t="str">
        <f t="shared" si="292"/>
        <v>theater</v>
      </c>
      <c r="T3137" t="str">
        <f t="shared" si="293"/>
        <v>plays</v>
      </c>
    </row>
    <row r="3138" spans="1:20" ht="60" x14ac:dyDescent="0.25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s="12">
        <f t="shared" ref="K3138:K3201" si="294">(((J3138/60)/60)/24)+DATE(1970,1,1)</f>
        <v>42789.462430555555</v>
      </c>
      <c r="L3138" s="12">
        <f t="shared" ref="L3138:L3201" si="295">(((I3138/60)/60)/24)+DATE(1970,1,1)</f>
        <v>42825.957638888889</v>
      </c>
      <c r="M3138" t="b">
        <v>0</v>
      </c>
      <c r="N3138">
        <v>22</v>
      </c>
      <c r="O3138" t="b">
        <v>0</v>
      </c>
      <c r="P3138" t="s">
        <v>8271</v>
      </c>
      <c r="Q3138" s="5">
        <f t="shared" ref="Q3138:Q3201" si="296">E3138/D3138</f>
        <v>1.278</v>
      </c>
      <c r="R3138" s="6">
        <f t="shared" ref="R3138:R3201" si="297">E3138/N3138</f>
        <v>29.045454545454547</v>
      </c>
      <c r="S3138" t="str">
        <f t="shared" ref="S3138:S3201" si="298">LEFT(P3138,FIND("/",P3138,1)-1)</f>
        <v>theater</v>
      </c>
      <c r="T3138" t="str">
        <f t="shared" ref="T3138:T3201" si="299">MID(P3138,FIND("/",P3138,1)+1,LEN(P3137))</f>
        <v>plays</v>
      </c>
    </row>
    <row r="3139" spans="1:20" ht="45" x14ac:dyDescent="0.25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s="12">
        <f t="shared" si="294"/>
        <v>42807.885057870371</v>
      </c>
      <c r="L3139" s="12">
        <f t="shared" si="295"/>
        <v>42858.8</v>
      </c>
      <c r="M3139" t="b">
        <v>0</v>
      </c>
      <c r="N3139">
        <v>1</v>
      </c>
      <c r="O3139" t="b">
        <v>0</v>
      </c>
      <c r="P3139" t="s">
        <v>8271</v>
      </c>
      <c r="Q3139" s="5">
        <f t="shared" si="296"/>
        <v>3.3333333333333333E-2</v>
      </c>
      <c r="R3139" s="6">
        <f t="shared" si="297"/>
        <v>50</v>
      </c>
      <c r="S3139" t="str">
        <f t="shared" si="298"/>
        <v>theater</v>
      </c>
      <c r="T3139" t="str">
        <f t="shared" si="299"/>
        <v>plays</v>
      </c>
    </row>
    <row r="3140" spans="1:20" ht="60" x14ac:dyDescent="0.25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s="12">
        <f t="shared" si="294"/>
        <v>42809.645914351851</v>
      </c>
      <c r="L3140" s="12">
        <f t="shared" si="295"/>
        <v>42828.645914351851</v>
      </c>
      <c r="M3140" t="b">
        <v>0</v>
      </c>
      <c r="N3140">
        <v>0</v>
      </c>
      <c r="O3140" t="b">
        <v>0</v>
      </c>
      <c r="P3140" t="s">
        <v>8271</v>
      </c>
      <c r="Q3140" s="5">
        <f t="shared" si="296"/>
        <v>0</v>
      </c>
      <c r="R3140" s="6" t="e">
        <f t="shared" si="297"/>
        <v>#DIV/0!</v>
      </c>
      <c r="S3140" t="str">
        <f t="shared" si="298"/>
        <v>theater</v>
      </c>
      <c r="T3140" t="str">
        <f t="shared" si="299"/>
        <v>plays</v>
      </c>
    </row>
    <row r="3141" spans="1:20" ht="60" x14ac:dyDescent="0.25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s="12">
        <f t="shared" si="294"/>
        <v>42785.270370370374</v>
      </c>
      <c r="L3141" s="12">
        <f t="shared" si="295"/>
        <v>42819.189583333333</v>
      </c>
      <c r="M3141" t="b">
        <v>0</v>
      </c>
      <c r="N3141">
        <v>6</v>
      </c>
      <c r="O3141" t="b">
        <v>0</v>
      </c>
      <c r="P3141" t="s">
        <v>8271</v>
      </c>
      <c r="Q3141" s="5">
        <f t="shared" si="296"/>
        <v>5.3999999999999999E-2</v>
      </c>
      <c r="R3141" s="6">
        <f t="shared" si="297"/>
        <v>450</v>
      </c>
      <c r="S3141" t="str">
        <f t="shared" si="298"/>
        <v>theater</v>
      </c>
      <c r="T3141" t="str">
        <f t="shared" si="299"/>
        <v>plays</v>
      </c>
    </row>
    <row r="3142" spans="1:20" ht="60" x14ac:dyDescent="0.25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s="12">
        <f t="shared" si="294"/>
        <v>42802.718784722223</v>
      </c>
      <c r="L3142" s="12">
        <f t="shared" si="295"/>
        <v>42832.677118055552</v>
      </c>
      <c r="M3142" t="b">
        <v>0</v>
      </c>
      <c r="N3142">
        <v>4</v>
      </c>
      <c r="O3142" t="b">
        <v>0</v>
      </c>
      <c r="P3142" t="s">
        <v>8271</v>
      </c>
      <c r="Q3142" s="5">
        <f t="shared" si="296"/>
        <v>9.5999999999999992E-3</v>
      </c>
      <c r="R3142" s="6">
        <f t="shared" si="297"/>
        <v>24</v>
      </c>
      <c r="S3142" t="str">
        <f t="shared" si="298"/>
        <v>theater</v>
      </c>
      <c r="T3142" t="str">
        <f t="shared" si="299"/>
        <v>plays</v>
      </c>
    </row>
    <row r="3143" spans="1:20" ht="60" x14ac:dyDescent="0.25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s="12">
        <f t="shared" si="294"/>
        <v>42800.753333333334</v>
      </c>
      <c r="L3143" s="12">
        <f t="shared" si="295"/>
        <v>42841.833333333328</v>
      </c>
      <c r="M3143" t="b">
        <v>0</v>
      </c>
      <c r="N3143">
        <v>8</v>
      </c>
      <c r="O3143" t="b">
        <v>0</v>
      </c>
      <c r="P3143" t="s">
        <v>8271</v>
      </c>
      <c r="Q3143" s="5">
        <f t="shared" si="296"/>
        <v>0.51600000000000001</v>
      </c>
      <c r="R3143" s="6">
        <f t="shared" si="297"/>
        <v>32.25</v>
      </c>
      <c r="S3143" t="str">
        <f t="shared" si="298"/>
        <v>theater</v>
      </c>
      <c r="T3143" t="str">
        <f t="shared" si="299"/>
        <v>plays</v>
      </c>
    </row>
    <row r="3144" spans="1:20" ht="45" x14ac:dyDescent="0.25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s="12">
        <f t="shared" si="294"/>
        <v>42783.513182870374</v>
      </c>
      <c r="L3144" s="12">
        <f t="shared" si="295"/>
        <v>42813.471516203703</v>
      </c>
      <c r="M3144" t="b">
        <v>0</v>
      </c>
      <c r="N3144">
        <v>3</v>
      </c>
      <c r="O3144" t="b">
        <v>0</v>
      </c>
      <c r="P3144" t="s">
        <v>8271</v>
      </c>
      <c r="Q3144" s="5">
        <f t="shared" si="296"/>
        <v>1.6363636363636365E-2</v>
      </c>
      <c r="R3144" s="6">
        <f t="shared" si="297"/>
        <v>15</v>
      </c>
      <c r="S3144" t="str">
        <f t="shared" si="298"/>
        <v>theater</v>
      </c>
      <c r="T3144" t="str">
        <f t="shared" si="299"/>
        <v>plays</v>
      </c>
    </row>
    <row r="3145" spans="1:20" ht="60" x14ac:dyDescent="0.25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s="12">
        <f t="shared" si="294"/>
        <v>42808.358287037037</v>
      </c>
      <c r="L3145" s="12">
        <f t="shared" si="295"/>
        <v>42834.358287037037</v>
      </c>
      <c r="M3145" t="b">
        <v>0</v>
      </c>
      <c r="N3145">
        <v>0</v>
      </c>
      <c r="O3145" t="b">
        <v>0</v>
      </c>
      <c r="P3145" t="s">
        <v>8271</v>
      </c>
      <c r="Q3145" s="5">
        <f t="shared" si="296"/>
        <v>0</v>
      </c>
      <c r="R3145" s="6" t="e">
        <f t="shared" si="297"/>
        <v>#DIV/0!</v>
      </c>
      <c r="S3145" t="str">
        <f t="shared" si="298"/>
        <v>theater</v>
      </c>
      <c r="T3145" t="str">
        <f t="shared" si="299"/>
        <v>plays</v>
      </c>
    </row>
    <row r="3146" spans="1:20" ht="60" x14ac:dyDescent="0.25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s="12">
        <f t="shared" si="294"/>
        <v>42796.538275462968</v>
      </c>
      <c r="L3146" s="12">
        <f t="shared" si="295"/>
        <v>42813.25</v>
      </c>
      <c r="M3146" t="b">
        <v>0</v>
      </c>
      <c r="N3146">
        <v>30</v>
      </c>
      <c r="O3146" t="b">
        <v>0</v>
      </c>
      <c r="P3146" t="s">
        <v>8271</v>
      </c>
      <c r="Q3146" s="5">
        <f t="shared" si="296"/>
        <v>0.754</v>
      </c>
      <c r="R3146" s="6">
        <f t="shared" si="297"/>
        <v>251.33333333333334</v>
      </c>
      <c r="S3146" t="str">
        <f t="shared" si="298"/>
        <v>theater</v>
      </c>
      <c r="T3146" t="str">
        <f t="shared" si="299"/>
        <v>plays</v>
      </c>
    </row>
    <row r="3147" spans="1:20" ht="45" x14ac:dyDescent="0.25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s="12">
        <f t="shared" si="294"/>
        <v>42762.040902777779</v>
      </c>
      <c r="L3147" s="12">
        <f t="shared" si="295"/>
        <v>42821.999236111107</v>
      </c>
      <c r="M3147" t="b">
        <v>0</v>
      </c>
      <c r="N3147">
        <v>0</v>
      </c>
      <c r="O3147" t="b">
        <v>0</v>
      </c>
      <c r="P3147" t="s">
        <v>8271</v>
      </c>
      <c r="Q3147" s="5">
        <f t="shared" si="296"/>
        <v>0</v>
      </c>
      <c r="R3147" s="6" t="e">
        <f t="shared" si="297"/>
        <v>#DIV/0!</v>
      </c>
      <c r="S3147" t="str">
        <f t="shared" si="298"/>
        <v>theater</v>
      </c>
      <c r="T3147" t="str">
        <f t="shared" si="299"/>
        <v>plays</v>
      </c>
    </row>
    <row r="3148" spans="1:20" ht="45" x14ac:dyDescent="0.25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s="12">
        <f t="shared" si="294"/>
        <v>42796.682476851856</v>
      </c>
      <c r="L3148" s="12">
        <f t="shared" si="295"/>
        <v>42841.640810185185</v>
      </c>
      <c r="M3148" t="b">
        <v>0</v>
      </c>
      <c r="N3148">
        <v>12</v>
      </c>
      <c r="O3148" t="b">
        <v>0</v>
      </c>
      <c r="P3148" t="s">
        <v>8271</v>
      </c>
      <c r="Q3148" s="5">
        <f t="shared" si="296"/>
        <v>0.105</v>
      </c>
      <c r="R3148" s="6">
        <f t="shared" si="297"/>
        <v>437.5</v>
      </c>
      <c r="S3148" t="str">
        <f t="shared" si="298"/>
        <v>theater</v>
      </c>
      <c r="T3148" t="str">
        <f t="shared" si="299"/>
        <v>plays</v>
      </c>
    </row>
    <row r="3149" spans="1:20" ht="60" x14ac:dyDescent="0.25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s="12">
        <f t="shared" si="294"/>
        <v>41909.969386574077</v>
      </c>
      <c r="L3149" s="12">
        <f t="shared" si="295"/>
        <v>41950.011053240742</v>
      </c>
      <c r="M3149" t="b">
        <v>1</v>
      </c>
      <c r="N3149">
        <v>213</v>
      </c>
      <c r="O3149" t="b">
        <v>1</v>
      </c>
      <c r="P3149" t="s">
        <v>8271</v>
      </c>
      <c r="Q3149" s="5">
        <f t="shared" si="296"/>
        <v>1.1752499999999999</v>
      </c>
      <c r="R3149" s="6">
        <f t="shared" si="297"/>
        <v>110.35211267605634</v>
      </c>
      <c r="S3149" t="str">
        <f t="shared" si="298"/>
        <v>theater</v>
      </c>
      <c r="T3149" t="str">
        <f t="shared" si="299"/>
        <v>plays</v>
      </c>
    </row>
    <row r="3150" spans="1:20" ht="30" x14ac:dyDescent="0.25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s="12">
        <f t="shared" si="294"/>
        <v>41891.665324074071</v>
      </c>
      <c r="L3150" s="12">
        <f t="shared" si="295"/>
        <v>41913.166666666664</v>
      </c>
      <c r="M3150" t="b">
        <v>1</v>
      </c>
      <c r="N3150">
        <v>57</v>
      </c>
      <c r="O3150" t="b">
        <v>1</v>
      </c>
      <c r="P3150" t="s">
        <v>8271</v>
      </c>
      <c r="Q3150" s="5">
        <f t="shared" si="296"/>
        <v>1.3116666666666668</v>
      </c>
      <c r="R3150" s="6">
        <f t="shared" si="297"/>
        <v>41.421052631578945</v>
      </c>
      <c r="S3150" t="str">
        <f t="shared" si="298"/>
        <v>theater</v>
      </c>
      <c r="T3150" t="str">
        <f t="shared" si="299"/>
        <v>plays</v>
      </c>
    </row>
    <row r="3151" spans="1:20" ht="60" x14ac:dyDescent="0.25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s="12">
        <f t="shared" si="294"/>
        <v>41226.017361111109</v>
      </c>
      <c r="L3151" s="12">
        <f t="shared" si="295"/>
        <v>41250.083333333336</v>
      </c>
      <c r="M3151" t="b">
        <v>1</v>
      </c>
      <c r="N3151">
        <v>25</v>
      </c>
      <c r="O3151" t="b">
        <v>1</v>
      </c>
      <c r="P3151" t="s">
        <v>8271</v>
      </c>
      <c r="Q3151" s="5">
        <f t="shared" si="296"/>
        <v>1.04</v>
      </c>
      <c r="R3151" s="6">
        <f t="shared" si="297"/>
        <v>52</v>
      </c>
      <c r="S3151" t="str">
        <f t="shared" si="298"/>
        <v>theater</v>
      </c>
      <c r="T3151" t="str">
        <f t="shared" si="299"/>
        <v>plays</v>
      </c>
    </row>
    <row r="3152" spans="1:20" ht="60" x14ac:dyDescent="0.25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s="12">
        <f t="shared" si="294"/>
        <v>40478.263923611114</v>
      </c>
      <c r="L3152" s="12">
        <f t="shared" si="295"/>
        <v>40568.166666666664</v>
      </c>
      <c r="M3152" t="b">
        <v>1</v>
      </c>
      <c r="N3152">
        <v>104</v>
      </c>
      <c r="O3152" t="b">
        <v>1</v>
      </c>
      <c r="P3152" t="s">
        <v>8271</v>
      </c>
      <c r="Q3152" s="5">
        <f t="shared" si="296"/>
        <v>1.01</v>
      </c>
      <c r="R3152" s="6">
        <f t="shared" si="297"/>
        <v>33.990384615384613</v>
      </c>
      <c r="S3152" t="str">
        <f t="shared" si="298"/>
        <v>theater</v>
      </c>
      <c r="T3152" t="str">
        <f t="shared" si="299"/>
        <v>plays</v>
      </c>
    </row>
    <row r="3153" spans="1:20" ht="45" x14ac:dyDescent="0.25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s="12">
        <f t="shared" si="294"/>
        <v>41862.83997685185</v>
      </c>
      <c r="L3153" s="12">
        <f t="shared" si="295"/>
        <v>41892.83997685185</v>
      </c>
      <c r="M3153" t="b">
        <v>1</v>
      </c>
      <c r="N3153">
        <v>34</v>
      </c>
      <c r="O3153" t="b">
        <v>1</v>
      </c>
      <c r="P3153" t="s">
        <v>8271</v>
      </c>
      <c r="Q3153" s="5">
        <f t="shared" si="296"/>
        <v>1.004</v>
      </c>
      <c r="R3153" s="6">
        <f t="shared" si="297"/>
        <v>103.35294117647059</v>
      </c>
      <c r="S3153" t="str">
        <f t="shared" si="298"/>
        <v>theater</v>
      </c>
      <c r="T3153" t="str">
        <f t="shared" si="299"/>
        <v>plays</v>
      </c>
    </row>
    <row r="3154" spans="1:20" ht="45" x14ac:dyDescent="0.25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s="12">
        <f t="shared" si="294"/>
        <v>41550.867673611108</v>
      </c>
      <c r="L3154" s="12">
        <f t="shared" si="295"/>
        <v>41580.867673611108</v>
      </c>
      <c r="M3154" t="b">
        <v>1</v>
      </c>
      <c r="N3154">
        <v>67</v>
      </c>
      <c r="O3154" t="b">
        <v>1</v>
      </c>
      <c r="P3154" t="s">
        <v>8271</v>
      </c>
      <c r="Q3154" s="5">
        <f t="shared" si="296"/>
        <v>1.0595454545454546</v>
      </c>
      <c r="R3154" s="6">
        <f t="shared" si="297"/>
        <v>34.791044776119406</v>
      </c>
      <c r="S3154" t="str">
        <f t="shared" si="298"/>
        <v>theater</v>
      </c>
      <c r="T3154" t="str">
        <f t="shared" si="299"/>
        <v>plays</v>
      </c>
    </row>
    <row r="3155" spans="1:20" ht="45" x14ac:dyDescent="0.25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s="12">
        <f t="shared" si="294"/>
        <v>40633.154363425929</v>
      </c>
      <c r="L3155" s="12">
        <f t="shared" si="295"/>
        <v>40664.207638888889</v>
      </c>
      <c r="M3155" t="b">
        <v>1</v>
      </c>
      <c r="N3155">
        <v>241</v>
      </c>
      <c r="O3155" t="b">
        <v>1</v>
      </c>
      <c r="P3155" t="s">
        <v>8271</v>
      </c>
      <c r="Q3155" s="5">
        <f t="shared" si="296"/>
        <v>3.3558333333333334</v>
      </c>
      <c r="R3155" s="6">
        <f t="shared" si="297"/>
        <v>41.773858921161825</v>
      </c>
      <c r="S3155" t="str">
        <f t="shared" si="298"/>
        <v>theater</v>
      </c>
      <c r="T3155" t="str">
        <f t="shared" si="299"/>
        <v>plays</v>
      </c>
    </row>
    <row r="3156" spans="1:20" ht="60" x14ac:dyDescent="0.25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s="12">
        <f t="shared" si="294"/>
        <v>40970.875671296293</v>
      </c>
      <c r="L3156" s="12">
        <f t="shared" si="295"/>
        <v>41000.834004629629</v>
      </c>
      <c r="M3156" t="b">
        <v>1</v>
      </c>
      <c r="N3156">
        <v>123</v>
      </c>
      <c r="O3156" t="b">
        <v>1</v>
      </c>
      <c r="P3156" t="s">
        <v>8271</v>
      </c>
      <c r="Q3156" s="5">
        <f t="shared" si="296"/>
        <v>1.1292857142857142</v>
      </c>
      <c r="R3156" s="6">
        <f t="shared" si="297"/>
        <v>64.268292682926827</v>
      </c>
      <c r="S3156" t="str">
        <f t="shared" si="298"/>
        <v>theater</v>
      </c>
      <c r="T3156" t="str">
        <f t="shared" si="299"/>
        <v>plays</v>
      </c>
    </row>
    <row r="3157" spans="1:20" ht="45" x14ac:dyDescent="0.25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s="12">
        <f t="shared" si="294"/>
        <v>41233.499131944445</v>
      </c>
      <c r="L3157" s="12">
        <f t="shared" si="295"/>
        <v>41263.499131944445</v>
      </c>
      <c r="M3157" t="b">
        <v>1</v>
      </c>
      <c r="N3157">
        <v>302</v>
      </c>
      <c r="O3157" t="b">
        <v>1</v>
      </c>
      <c r="P3157" t="s">
        <v>8271</v>
      </c>
      <c r="Q3157" s="5">
        <f t="shared" si="296"/>
        <v>1.885046</v>
      </c>
      <c r="R3157" s="6">
        <f t="shared" si="297"/>
        <v>31.209370860927152</v>
      </c>
      <c r="S3157" t="str">
        <f t="shared" si="298"/>
        <v>theater</v>
      </c>
      <c r="T3157" t="str">
        <f t="shared" si="299"/>
        <v>plays</v>
      </c>
    </row>
    <row r="3158" spans="1:20" ht="60" x14ac:dyDescent="0.25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s="12">
        <f t="shared" si="294"/>
        <v>41026.953055555554</v>
      </c>
      <c r="L3158" s="12">
        <f t="shared" si="295"/>
        <v>41061.953055555554</v>
      </c>
      <c r="M3158" t="b">
        <v>1</v>
      </c>
      <c r="N3158">
        <v>89</v>
      </c>
      <c r="O3158" t="b">
        <v>1</v>
      </c>
      <c r="P3158" t="s">
        <v>8271</v>
      </c>
      <c r="Q3158" s="5">
        <f t="shared" si="296"/>
        <v>1.0181818181818181</v>
      </c>
      <c r="R3158" s="6">
        <f t="shared" si="297"/>
        <v>62.921348314606739</v>
      </c>
      <c r="S3158" t="str">
        <f t="shared" si="298"/>
        <v>theater</v>
      </c>
      <c r="T3158" t="str">
        <f t="shared" si="299"/>
        <v>plays</v>
      </c>
    </row>
    <row r="3159" spans="1:20" ht="30" x14ac:dyDescent="0.25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s="12">
        <f t="shared" si="294"/>
        <v>41829.788252314815</v>
      </c>
      <c r="L3159" s="12">
        <f t="shared" si="295"/>
        <v>41839.208333333336</v>
      </c>
      <c r="M3159" t="b">
        <v>1</v>
      </c>
      <c r="N3159">
        <v>41</v>
      </c>
      <c r="O3159" t="b">
        <v>1</v>
      </c>
      <c r="P3159" t="s">
        <v>8271</v>
      </c>
      <c r="Q3159" s="5">
        <f t="shared" si="296"/>
        <v>1.01</v>
      </c>
      <c r="R3159" s="6">
        <f t="shared" si="297"/>
        <v>98.536585365853654</v>
      </c>
      <c r="S3159" t="str">
        <f t="shared" si="298"/>
        <v>theater</v>
      </c>
      <c r="T3159" t="str">
        <f t="shared" si="299"/>
        <v>plays</v>
      </c>
    </row>
    <row r="3160" spans="1:20" ht="30" x14ac:dyDescent="0.25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s="12">
        <f t="shared" si="294"/>
        <v>41447.839722222219</v>
      </c>
      <c r="L3160" s="12">
        <f t="shared" si="295"/>
        <v>41477.839722222219</v>
      </c>
      <c r="M3160" t="b">
        <v>1</v>
      </c>
      <c r="N3160">
        <v>69</v>
      </c>
      <c r="O3160" t="b">
        <v>1</v>
      </c>
      <c r="P3160" t="s">
        <v>8271</v>
      </c>
      <c r="Q3160" s="5">
        <f t="shared" si="296"/>
        <v>1.1399999999999999</v>
      </c>
      <c r="R3160" s="6">
        <f t="shared" si="297"/>
        <v>82.608695652173907</v>
      </c>
      <c r="S3160" t="str">
        <f t="shared" si="298"/>
        <v>theater</v>
      </c>
      <c r="T3160" t="str">
        <f t="shared" si="299"/>
        <v>plays</v>
      </c>
    </row>
    <row r="3161" spans="1:20" ht="45" x14ac:dyDescent="0.25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s="12">
        <f t="shared" si="294"/>
        <v>40884.066678240742</v>
      </c>
      <c r="L3161" s="12">
        <f t="shared" si="295"/>
        <v>40926.958333333336</v>
      </c>
      <c r="M3161" t="b">
        <v>1</v>
      </c>
      <c r="N3161">
        <v>52</v>
      </c>
      <c r="O3161" t="b">
        <v>1</v>
      </c>
      <c r="P3161" t="s">
        <v>8271</v>
      </c>
      <c r="Q3161" s="5">
        <f t="shared" si="296"/>
        <v>1.3348133333333334</v>
      </c>
      <c r="R3161" s="6">
        <f t="shared" si="297"/>
        <v>38.504230769230773</v>
      </c>
      <c r="S3161" t="str">
        <f t="shared" si="298"/>
        <v>theater</v>
      </c>
      <c r="T3161" t="str">
        <f t="shared" si="299"/>
        <v>plays</v>
      </c>
    </row>
    <row r="3162" spans="1:20" ht="45" x14ac:dyDescent="0.25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s="12">
        <f t="shared" si="294"/>
        <v>41841.26489583333</v>
      </c>
      <c r="L3162" s="12">
        <f t="shared" si="295"/>
        <v>41864.207638888889</v>
      </c>
      <c r="M3162" t="b">
        <v>1</v>
      </c>
      <c r="N3162">
        <v>57</v>
      </c>
      <c r="O3162" t="b">
        <v>1</v>
      </c>
      <c r="P3162" t="s">
        <v>8271</v>
      </c>
      <c r="Q3162" s="5">
        <f t="shared" si="296"/>
        <v>1.0153333333333334</v>
      </c>
      <c r="R3162" s="6">
        <f t="shared" si="297"/>
        <v>80.15789473684211</v>
      </c>
      <c r="S3162" t="str">
        <f t="shared" si="298"/>
        <v>theater</v>
      </c>
      <c r="T3162" t="str">
        <f t="shared" si="299"/>
        <v>plays</v>
      </c>
    </row>
    <row r="3163" spans="1:20" ht="60" x14ac:dyDescent="0.25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s="12">
        <f t="shared" si="294"/>
        <v>41897.536134259259</v>
      </c>
      <c r="L3163" s="12">
        <f t="shared" si="295"/>
        <v>41927.536134259259</v>
      </c>
      <c r="M3163" t="b">
        <v>1</v>
      </c>
      <c r="N3163">
        <v>74</v>
      </c>
      <c r="O3163" t="b">
        <v>1</v>
      </c>
      <c r="P3163" t="s">
        <v>8271</v>
      </c>
      <c r="Q3163" s="5">
        <f t="shared" si="296"/>
        <v>1.0509999999999999</v>
      </c>
      <c r="R3163" s="6">
        <f t="shared" si="297"/>
        <v>28.405405405405407</v>
      </c>
      <c r="S3163" t="str">
        <f t="shared" si="298"/>
        <v>theater</v>
      </c>
      <c r="T3163" t="str">
        <f t="shared" si="299"/>
        <v>plays</v>
      </c>
    </row>
    <row r="3164" spans="1:20" ht="60" x14ac:dyDescent="0.25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s="12">
        <f t="shared" si="294"/>
        <v>41799.685902777775</v>
      </c>
      <c r="L3164" s="12">
        <f t="shared" si="295"/>
        <v>41827.083333333336</v>
      </c>
      <c r="M3164" t="b">
        <v>1</v>
      </c>
      <c r="N3164">
        <v>63</v>
      </c>
      <c r="O3164" t="b">
        <v>1</v>
      </c>
      <c r="P3164" t="s">
        <v>8271</v>
      </c>
      <c r="Q3164" s="5">
        <f t="shared" si="296"/>
        <v>1.2715000000000001</v>
      </c>
      <c r="R3164" s="6">
        <f t="shared" si="297"/>
        <v>80.730158730158735</v>
      </c>
      <c r="S3164" t="str">
        <f t="shared" si="298"/>
        <v>theater</v>
      </c>
      <c r="T3164" t="str">
        <f t="shared" si="299"/>
        <v>plays</v>
      </c>
    </row>
    <row r="3165" spans="1:20" ht="45" x14ac:dyDescent="0.25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s="12">
        <f t="shared" si="294"/>
        <v>41775.753761574073</v>
      </c>
      <c r="L3165" s="12">
        <f t="shared" si="295"/>
        <v>41805.753761574073</v>
      </c>
      <c r="M3165" t="b">
        <v>1</v>
      </c>
      <c r="N3165">
        <v>72</v>
      </c>
      <c r="O3165" t="b">
        <v>1</v>
      </c>
      <c r="P3165" t="s">
        <v>8271</v>
      </c>
      <c r="Q3165" s="5">
        <f t="shared" si="296"/>
        <v>1.1115384615384616</v>
      </c>
      <c r="R3165" s="6">
        <f t="shared" si="297"/>
        <v>200.69444444444446</v>
      </c>
      <c r="S3165" t="str">
        <f t="shared" si="298"/>
        <v>theater</v>
      </c>
      <c r="T3165" t="str">
        <f t="shared" si="299"/>
        <v>plays</v>
      </c>
    </row>
    <row r="3166" spans="1:20" ht="60" x14ac:dyDescent="0.25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s="12">
        <f t="shared" si="294"/>
        <v>41766.80572916667</v>
      </c>
      <c r="L3166" s="12">
        <f t="shared" si="295"/>
        <v>41799.80572916667</v>
      </c>
      <c r="M3166" t="b">
        <v>1</v>
      </c>
      <c r="N3166">
        <v>71</v>
      </c>
      <c r="O3166" t="b">
        <v>1</v>
      </c>
      <c r="P3166" t="s">
        <v>8271</v>
      </c>
      <c r="Q3166" s="5">
        <f t="shared" si="296"/>
        <v>1.0676000000000001</v>
      </c>
      <c r="R3166" s="6">
        <f t="shared" si="297"/>
        <v>37.591549295774648</v>
      </c>
      <c r="S3166" t="str">
        <f t="shared" si="298"/>
        <v>theater</v>
      </c>
      <c r="T3166" t="str">
        <f t="shared" si="299"/>
        <v>plays</v>
      </c>
    </row>
    <row r="3167" spans="1:20" ht="60" x14ac:dyDescent="0.25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s="12">
        <f t="shared" si="294"/>
        <v>40644.159259259257</v>
      </c>
      <c r="L3167" s="12">
        <f t="shared" si="295"/>
        <v>40666.165972222225</v>
      </c>
      <c r="M3167" t="b">
        <v>1</v>
      </c>
      <c r="N3167">
        <v>21</v>
      </c>
      <c r="O3167" t="b">
        <v>1</v>
      </c>
      <c r="P3167" t="s">
        <v>8271</v>
      </c>
      <c r="Q3167" s="5">
        <f t="shared" si="296"/>
        <v>1.6266666666666667</v>
      </c>
      <c r="R3167" s="6">
        <f t="shared" si="297"/>
        <v>58.095238095238095</v>
      </c>
      <c r="S3167" t="str">
        <f t="shared" si="298"/>
        <v>theater</v>
      </c>
      <c r="T3167" t="str">
        <f t="shared" si="299"/>
        <v>plays</v>
      </c>
    </row>
    <row r="3168" spans="1:20" ht="60" x14ac:dyDescent="0.25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s="12">
        <f t="shared" si="294"/>
        <v>41940.69158564815</v>
      </c>
      <c r="L3168" s="12">
        <f t="shared" si="295"/>
        <v>41969.332638888889</v>
      </c>
      <c r="M3168" t="b">
        <v>1</v>
      </c>
      <c r="N3168">
        <v>930</v>
      </c>
      <c r="O3168" t="b">
        <v>1</v>
      </c>
      <c r="P3168" t="s">
        <v>8271</v>
      </c>
      <c r="Q3168" s="5">
        <f t="shared" si="296"/>
        <v>1.6022808571428573</v>
      </c>
      <c r="R3168" s="6">
        <f t="shared" si="297"/>
        <v>60.300892473118282</v>
      </c>
      <c r="S3168" t="str">
        <f t="shared" si="298"/>
        <v>theater</v>
      </c>
      <c r="T3168" t="str">
        <f t="shared" si="299"/>
        <v>plays</v>
      </c>
    </row>
    <row r="3169" spans="1:20" ht="30" x14ac:dyDescent="0.25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s="12">
        <f t="shared" si="294"/>
        <v>41839.175706018519</v>
      </c>
      <c r="L3169" s="12">
        <f t="shared" si="295"/>
        <v>41853.175706018519</v>
      </c>
      <c r="M3169" t="b">
        <v>1</v>
      </c>
      <c r="N3169">
        <v>55</v>
      </c>
      <c r="O3169" t="b">
        <v>1</v>
      </c>
      <c r="P3169" t="s">
        <v>8271</v>
      </c>
      <c r="Q3169" s="5">
        <f t="shared" si="296"/>
        <v>1.1616666666666666</v>
      </c>
      <c r="R3169" s="6">
        <f t="shared" si="297"/>
        <v>63.363636363636367</v>
      </c>
      <c r="S3169" t="str">
        <f t="shared" si="298"/>
        <v>theater</v>
      </c>
      <c r="T3169" t="str">
        <f t="shared" si="299"/>
        <v>plays</v>
      </c>
    </row>
    <row r="3170" spans="1:20" ht="45" x14ac:dyDescent="0.25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s="12">
        <f t="shared" si="294"/>
        <v>41772.105937500004</v>
      </c>
      <c r="L3170" s="12">
        <f t="shared" si="295"/>
        <v>41803.916666666664</v>
      </c>
      <c r="M3170" t="b">
        <v>1</v>
      </c>
      <c r="N3170">
        <v>61</v>
      </c>
      <c r="O3170" t="b">
        <v>1</v>
      </c>
      <c r="P3170" t="s">
        <v>8271</v>
      </c>
      <c r="Q3170" s="5">
        <f t="shared" si="296"/>
        <v>1.242</v>
      </c>
      <c r="R3170" s="6">
        <f t="shared" si="297"/>
        <v>50.901639344262293</v>
      </c>
      <c r="S3170" t="str">
        <f t="shared" si="298"/>
        <v>theater</v>
      </c>
      <c r="T3170" t="str">
        <f t="shared" si="299"/>
        <v>plays</v>
      </c>
    </row>
    <row r="3171" spans="1:20" ht="30" x14ac:dyDescent="0.25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s="12">
        <f t="shared" si="294"/>
        <v>41591.737974537034</v>
      </c>
      <c r="L3171" s="12">
        <f t="shared" si="295"/>
        <v>41621.207638888889</v>
      </c>
      <c r="M3171" t="b">
        <v>1</v>
      </c>
      <c r="N3171">
        <v>82</v>
      </c>
      <c r="O3171" t="b">
        <v>1</v>
      </c>
      <c r="P3171" t="s">
        <v>8271</v>
      </c>
      <c r="Q3171" s="5">
        <f t="shared" si="296"/>
        <v>1.030125</v>
      </c>
      <c r="R3171" s="6">
        <f t="shared" si="297"/>
        <v>100.5</v>
      </c>
      <c r="S3171" t="str">
        <f t="shared" si="298"/>
        <v>theater</v>
      </c>
      <c r="T3171" t="str">
        <f t="shared" si="299"/>
        <v>plays</v>
      </c>
    </row>
    <row r="3172" spans="1:20" ht="45" x14ac:dyDescent="0.25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s="12">
        <f t="shared" si="294"/>
        <v>41789.080370370371</v>
      </c>
      <c r="L3172" s="12">
        <f t="shared" si="295"/>
        <v>41822.166666666664</v>
      </c>
      <c r="M3172" t="b">
        <v>1</v>
      </c>
      <c r="N3172">
        <v>71</v>
      </c>
      <c r="O3172" t="b">
        <v>1</v>
      </c>
      <c r="P3172" t="s">
        <v>8271</v>
      </c>
      <c r="Q3172" s="5">
        <f t="shared" si="296"/>
        <v>1.1225000000000001</v>
      </c>
      <c r="R3172" s="6">
        <f t="shared" si="297"/>
        <v>31.619718309859156</v>
      </c>
      <c r="S3172" t="str">
        <f t="shared" si="298"/>
        <v>theater</v>
      </c>
      <c r="T3172" t="str">
        <f t="shared" si="299"/>
        <v>plays</v>
      </c>
    </row>
    <row r="3173" spans="1:20" ht="60" x14ac:dyDescent="0.25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s="12">
        <f t="shared" si="294"/>
        <v>42466.608310185184</v>
      </c>
      <c r="L3173" s="12">
        <f t="shared" si="295"/>
        <v>42496.608310185184</v>
      </c>
      <c r="M3173" t="b">
        <v>1</v>
      </c>
      <c r="N3173">
        <v>117</v>
      </c>
      <c r="O3173" t="b">
        <v>1</v>
      </c>
      <c r="P3173" t="s">
        <v>8271</v>
      </c>
      <c r="Q3173" s="5">
        <f t="shared" si="296"/>
        <v>1.0881428571428571</v>
      </c>
      <c r="R3173" s="6">
        <f t="shared" si="297"/>
        <v>65.102564102564102</v>
      </c>
      <c r="S3173" t="str">
        <f t="shared" si="298"/>
        <v>theater</v>
      </c>
      <c r="T3173" t="str">
        <f t="shared" si="299"/>
        <v>plays</v>
      </c>
    </row>
    <row r="3174" spans="1:20" ht="45" x14ac:dyDescent="0.25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s="12">
        <f t="shared" si="294"/>
        <v>40923.729953703703</v>
      </c>
      <c r="L3174" s="12">
        <f t="shared" si="295"/>
        <v>40953.729953703703</v>
      </c>
      <c r="M3174" t="b">
        <v>1</v>
      </c>
      <c r="N3174">
        <v>29</v>
      </c>
      <c r="O3174" t="b">
        <v>1</v>
      </c>
      <c r="P3174" t="s">
        <v>8271</v>
      </c>
      <c r="Q3174" s="5">
        <f t="shared" si="296"/>
        <v>1.1499999999999999</v>
      </c>
      <c r="R3174" s="6">
        <f t="shared" si="297"/>
        <v>79.310344827586206</v>
      </c>
      <c r="S3174" t="str">
        <f t="shared" si="298"/>
        <v>theater</v>
      </c>
      <c r="T3174" t="str">
        <f t="shared" si="299"/>
        <v>plays</v>
      </c>
    </row>
    <row r="3175" spans="1:20" ht="60" x14ac:dyDescent="0.25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s="12">
        <f t="shared" si="294"/>
        <v>41878.878379629627</v>
      </c>
      <c r="L3175" s="12">
        <f t="shared" si="295"/>
        <v>41908.878379629627</v>
      </c>
      <c r="M3175" t="b">
        <v>1</v>
      </c>
      <c r="N3175">
        <v>74</v>
      </c>
      <c r="O3175" t="b">
        <v>1</v>
      </c>
      <c r="P3175" t="s">
        <v>8271</v>
      </c>
      <c r="Q3175" s="5">
        <f t="shared" si="296"/>
        <v>1.03</v>
      </c>
      <c r="R3175" s="6">
        <f t="shared" si="297"/>
        <v>139.18918918918919</v>
      </c>
      <c r="S3175" t="str">
        <f t="shared" si="298"/>
        <v>theater</v>
      </c>
      <c r="T3175" t="str">
        <f t="shared" si="299"/>
        <v>plays</v>
      </c>
    </row>
    <row r="3176" spans="1:20" ht="60" x14ac:dyDescent="0.25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s="12">
        <f t="shared" si="294"/>
        <v>41862.864675925928</v>
      </c>
      <c r="L3176" s="12">
        <f t="shared" si="295"/>
        <v>41876.864675925928</v>
      </c>
      <c r="M3176" t="b">
        <v>1</v>
      </c>
      <c r="N3176">
        <v>23</v>
      </c>
      <c r="O3176" t="b">
        <v>1</v>
      </c>
      <c r="P3176" t="s">
        <v>8271</v>
      </c>
      <c r="Q3176" s="5">
        <f t="shared" si="296"/>
        <v>1.0113333333333334</v>
      </c>
      <c r="R3176" s="6">
        <f t="shared" si="297"/>
        <v>131.91304347826087</v>
      </c>
      <c r="S3176" t="str">
        <f t="shared" si="298"/>
        <v>theater</v>
      </c>
      <c r="T3176" t="str">
        <f t="shared" si="299"/>
        <v>plays</v>
      </c>
    </row>
    <row r="3177" spans="1:20" ht="60" x14ac:dyDescent="0.25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s="12">
        <f t="shared" si="294"/>
        <v>40531.886886574073</v>
      </c>
      <c r="L3177" s="12">
        <f t="shared" si="295"/>
        <v>40591.886886574073</v>
      </c>
      <c r="M3177" t="b">
        <v>1</v>
      </c>
      <c r="N3177">
        <v>60</v>
      </c>
      <c r="O3177" t="b">
        <v>1</v>
      </c>
      <c r="P3177" t="s">
        <v>8271</v>
      </c>
      <c r="Q3177" s="5">
        <f t="shared" si="296"/>
        <v>1.0955999999999999</v>
      </c>
      <c r="R3177" s="6">
        <f t="shared" si="297"/>
        <v>91.3</v>
      </c>
      <c r="S3177" t="str">
        <f t="shared" si="298"/>
        <v>theater</v>
      </c>
      <c r="T3177" t="str">
        <f t="shared" si="299"/>
        <v>plays</v>
      </c>
    </row>
    <row r="3178" spans="1:20" ht="60" x14ac:dyDescent="0.25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s="12">
        <f t="shared" si="294"/>
        <v>41477.930914351848</v>
      </c>
      <c r="L3178" s="12">
        <f t="shared" si="295"/>
        <v>41504.625</v>
      </c>
      <c r="M3178" t="b">
        <v>1</v>
      </c>
      <c r="N3178">
        <v>55</v>
      </c>
      <c r="O3178" t="b">
        <v>1</v>
      </c>
      <c r="P3178" t="s">
        <v>8271</v>
      </c>
      <c r="Q3178" s="5">
        <f t="shared" si="296"/>
        <v>1.148421052631579</v>
      </c>
      <c r="R3178" s="6">
        <f t="shared" si="297"/>
        <v>39.672727272727272</v>
      </c>
      <c r="S3178" t="str">
        <f t="shared" si="298"/>
        <v>theater</v>
      </c>
      <c r="T3178" t="str">
        <f t="shared" si="299"/>
        <v>plays</v>
      </c>
    </row>
    <row r="3179" spans="1:20" ht="45" x14ac:dyDescent="0.25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s="12">
        <f t="shared" si="294"/>
        <v>41781.666770833333</v>
      </c>
      <c r="L3179" s="12">
        <f t="shared" si="295"/>
        <v>41811.666770833333</v>
      </c>
      <c r="M3179" t="b">
        <v>1</v>
      </c>
      <c r="N3179">
        <v>51</v>
      </c>
      <c r="O3179" t="b">
        <v>1</v>
      </c>
      <c r="P3179" t="s">
        <v>8271</v>
      </c>
      <c r="Q3179" s="5">
        <f t="shared" si="296"/>
        <v>1.1739999999999999</v>
      </c>
      <c r="R3179" s="6">
        <f t="shared" si="297"/>
        <v>57.549019607843135</v>
      </c>
      <c r="S3179" t="str">
        <f t="shared" si="298"/>
        <v>theater</v>
      </c>
      <c r="T3179" t="str">
        <f t="shared" si="299"/>
        <v>plays</v>
      </c>
    </row>
    <row r="3180" spans="1:20" ht="60" x14ac:dyDescent="0.25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s="12">
        <f t="shared" si="294"/>
        <v>41806.605034722219</v>
      </c>
      <c r="L3180" s="12">
        <f t="shared" si="295"/>
        <v>41836.605034722219</v>
      </c>
      <c r="M3180" t="b">
        <v>1</v>
      </c>
      <c r="N3180">
        <v>78</v>
      </c>
      <c r="O3180" t="b">
        <v>1</v>
      </c>
      <c r="P3180" t="s">
        <v>8271</v>
      </c>
      <c r="Q3180" s="5">
        <f t="shared" si="296"/>
        <v>1.7173333333333334</v>
      </c>
      <c r="R3180" s="6">
        <f t="shared" si="297"/>
        <v>33.025641025641029</v>
      </c>
      <c r="S3180" t="str">
        <f t="shared" si="298"/>
        <v>theater</v>
      </c>
      <c r="T3180" t="str">
        <f t="shared" si="299"/>
        <v>plays</v>
      </c>
    </row>
    <row r="3181" spans="1:20" ht="45" x14ac:dyDescent="0.25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s="12">
        <f t="shared" si="294"/>
        <v>41375.702210648145</v>
      </c>
      <c r="L3181" s="12">
        <f t="shared" si="295"/>
        <v>41400.702210648145</v>
      </c>
      <c r="M3181" t="b">
        <v>1</v>
      </c>
      <c r="N3181">
        <v>62</v>
      </c>
      <c r="O3181" t="b">
        <v>1</v>
      </c>
      <c r="P3181" t="s">
        <v>8271</v>
      </c>
      <c r="Q3181" s="5">
        <f t="shared" si="296"/>
        <v>1.1416238095238094</v>
      </c>
      <c r="R3181" s="6">
        <f t="shared" si="297"/>
        <v>77.335806451612896</v>
      </c>
      <c r="S3181" t="str">
        <f t="shared" si="298"/>
        <v>theater</v>
      </c>
      <c r="T3181" t="str">
        <f t="shared" si="299"/>
        <v>plays</v>
      </c>
    </row>
    <row r="3182" spans="1:20" ht="45" x14ac:dyDescent="0.25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s="12">
        <f t="shared" si="294"/>
        <v>41780.412604166668</v>
      </c>
      <c r="L3182" s="12">
        <f t="shared" si="295"/>
        <v>41810.412604166668</v>
      </c>
      <c r="M3182" t="b">
        <v>1</v>
      </c>
      <c r="N3182">
        <v>45</v>
      </c>
      <c r="O3182" t="b">
        <v>1</v>
      </c>
      <c r="P3182" t="s">
        <v>8271</v>
      </c>
      <c r="Q3182" s="5">
        <f t="shared" si="296"/>
        <v>1.1975</v>
      </c>
      <c r="R3182" s="6">
        <f t="shared" si="297"/>
        <v>31.933333333333334</v>
      </c>
      <c r="S3182" t="str">
        <f t="shared" si="298"/>
        <v>theater</v>
      </c>
      <c r="T3182" t="str">
        <f t="shared" si="299"/>
        <v>plays</v>
      </c>
    </row>
    <row r="3183" spans="1:20" ht="60" x14ac:dyDescent="0.25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s="12">
        <f t="shared" si="294"/>
        <v>41779.310034722221</v>
      </c>
      <c r="L3183" s="12">
        <f t="shared" si="295"/>
        <v>41805.666666666664</v>
      </c>
      <c r="M3183" t="b">
        <v>1</v>
      </c>
      <c r="N3183">
        <v>15</v>
      </c>
      <c r="O3183" t="b">
        <v>1</v>
      </c>
      <c r="P3183" t="s">
        <v>8271</v>
      </c>
      <c r="Q3183" s="5">
        <f t="shared" si="296"/>
        <v>1.0900000000000001</v>
      </c>
      <c r="R3183" s="6">
        <f t="shared" si="297"/>
        <v>36.333333333333336</v>
      </c>
      <c r="S3183" t="str">
        <f t="shared" si="298"/>
        <v>theater</v>
      </c>
      <c r="T3183" t="str">
        <f t="shared" si="299"/>
        <v>plays</v>
      </c>
    </row>
    <row r="3184" spans="1:20" ht="60" x14ac:dyDescent="0.25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s="12">
        <f t="shared" si="294"/>
        <v>40883.949317129627</v>
      </c>
      <c r="L3184" s="12">
        <f t="shared" si="295"/>
        <v>40939.708333333336</v>
      </c>
      <c r="M3184" t="b">
        <v>1</v>
      </c>
      <c r="N3184">
        <v>151</v>
      </c>
      <c r="O3184" t="b">
        <v>1</v>
      </c>
      <c r="P3184" t="s">
        <v>8271</v>
      </c>
      <c r="Q3184" s="5">
        <f t="shared" si="296"/>
        <v>1.0088571428571429</v>
      </c>
      <c r="R3184" s="6">
        <f t="shared" si="297"/>
        <v>46.768211920529801</v>
      </c>
      <c r="S3184" t="str">
        <f t="shared" si="298"/>
        <v>theater</v>
      </c>
      <c r="T3184" t="str">
        <f t="shared" si="299"/>
        <v>plays</v>
      </c>
    </row>
    <row r="3185" spans="1:20" ht="45" x14ac:dyDescent="0.25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s="12">
        <f t="shared" si="294"/>
        <v>41491.79478009259</v>
      </c>
      <c r="L3185" s="12">
        <f t="shared" si="295"/>
        <v>41509.79478009259</v>
      </c>
      <c r="M3185" t="b">
        <v>1</v>
      </c>
      <c r="N3185">
        <v>68</v>
      </c>
      <c r="O3185" t="b">
        <v>1</v>
      </c>
      <c r="P3185" t="s">
        <v>8271</v>
      </c>
      <c r="Q3185" s="5">
        <f t="shared" si="296"/>
        <v>1.0900000000000001</v>
      </c>
      <c r="R3185" s="6">
        <f t="shared" si="297"/>
        <v>40.073529411764703</v>
      </c>
      <c r="S3185" t="str">
        <f t="shared" si="298"/>
        <v>theater</v>
      </c>
      <c r="T3185" t="str">
        <f t="shared" si="299"/>
        <v>plays</v>
      </c>
    </row>
    <row r="3186" spans="1:20" ht="45" x14ac:dyDescent="0.25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s="12">
        <f t="shared" si="294"/>
        <v>41791.993414351848</v>
      </c>
      <c r="L3186" s="12">
        <f t="shared" si="295"/>
        <v>41821.993414351848</v>
      </c>
      <c r="M3186" t="b">
        <v>1</v>
      </c>
      <c r="N3186">
        <v>46</v>
      </c>
      <c r="O3186" t="b">
        <v>1</v>
      </c>
      <c r="P3186" t="s">
        <v>8271</v>
      </c>
      <c r="Q3186" s="5">
        <f t="shared" si="296"/>
        <v>1.0720930232558139</v>
      </c>
      <c r="R3186" s="6">
        <f t="shared" si="297"/>
        <v>100.21739130434783</v>
      </c>
      <c r="S3186" t="str">
        <f t="shared" si="298"/>
        <v>theater</v>
      </c>
      <c r="T3186" t="str">
        <f t="shared" si="299"/>
        <v>plays</v>
      </c>
    </row>
    <row r="3187" spans="1:20" ht="60" x14ac:dyDescent="0.25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s="12">
        <f t="shared" si="294"/>
        <v>41829.977326388893</v>
      </c>
      <c r="L3187" s="12">
        <f t="shared" si="295"/>
        <v>41836.977326388893</v>
      </c>
      <c r="M3187" t="b">
        <v>1</v>
      </c>
      <c r="N3187">
        <v>24</v>
      </c>
      <c r="O3187" t="b">
        <v>1</v>
      </c>
      <c r="P3187" t="s">
        <v>8271</v>
      </c>
      <c r="Q3187" s="5">
        <f t="shared" si="296"/>
        <v>1</v>
      </c>
      <c r="R3187" s="6">
        <f t="shared" si="297"/>
        <v>41.666666666666664</v>
      </c>
      <c r="S3187" t="str">
        <f t="shared" si="298"/>
        <v>theater</v>
      </c>
      <c r="T3187" t="str">
        <f t="shared" si="299"/>
        <v>plays</v>
      </c>
    </row>
    <row r="3188" spans="1:20" ht="60" x14ac:dyDescent="0.25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s="12">
        <f t="shared" si="294"/>
        <v>41868.924050925925</v>
      </c>
      <c r="L3188" s="12">
        <f t="shared" si="295"/>
        <v>41898.875</v>
      </c>
      <c r="M3188" t="b">
        <v>1</v>
      </c>
      <c r="N3188">
        <v>70</v>
      </c>
      <c r="O3188" t="b">
        <v>1</v>
      </c>
      <c r="P3188" t="s">
        <v>8271</v>
      </c>
      <c r="Q3188" s="5">
        <f t="shared" si="296"/>
        <v>1.0218750000000001</v>
      </c>
      <c r="R3188" s="6">
        <f t="shared" si="297"/>
        <v>46.714285714285715</v>
      </c>
      <c r="S3188" t="str">
        <f t="shared" si="298"/>
        <v>theater</v>
      </c>
      <c r="T3188" t="str">
        <f t="shared" si="299"/>
        <v>plays</v>
      </c>
    </row>
    <row r="3189" spans="1:20" ht="60" x14ac:dyDescent="0.25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s="12">
        <f t="shared" si="294"/>
        <v>41835.666354166664</v>
      </c>
      <c r="L3189" s="12">
        <f t="shared" si="295"/>
        <v>41855.666354166664</v>
      </c>
      <c r="M3189" t="b">
        <v>1</v>
      </c>
      <c r="N3189">
        <v>244</v>
      </c>
      <c r="O3189" t="b">
        <v>1</v>
      </c>
      <c r="P3189" t="s">
        <v>8271</v>
      </c>
      <c r="Q3189" s="5">
        <f t="shared" si="296"/>
        <v>1.1629333333333334</v>
      </c>
      <c r="R3189" s="6">
        <f t="shared" si="297"/>
        <v>71.491803278688522</v>
      </c>
      <c r="S3189" t="str">
        <f t="shared" si="298"/>
        <v>theater</v>
      </c>
      <c r="T3189" t="str">
        <f t="shared" si="299"/>
        <v>plays</v>
      </c>
    </row>
    <row r="3190" spans="1:20" ht="60" x14ac:dyDescent="0.25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s="12">
        <f t="shared" si="294"/>
        <v>42144.415532407409</v>
      </c>
      <c r="L3190" s="12">
        <f t="shared" si="295"/>
        <v>42165.415532407409</v>
      </c>
      <c r="M3190" t="b">
        <v>0</v>
      </c>
      <c r="N3190">
        <v>9</v>
      </c>
      <c r="O3190" t="b">
        <v>0</v>
      </c>
      <c r="P3190" t="s">
        <v>8305</v>
      </c>
      <c r="Q3190" s="5">
        <f t="shared" si="296"/>
        <v>0.65</v>
      </c>
      <c r="R3190" s="6">
        <f t="shared" si="297"/>
        <v>14.444444444444445</v>
      </c>
      <c r="S3190" t="str">
        <f t="shared" si="298"/>
        <v>theater</v>
      </c>
      <c r="T3190" t="str">
        <f t="shared" si="299"/>
        <v>musical</v>
      </c>
    </row>
    <row r="3191" spans="1:20" ht="60" x14ac:dyDescent="0.25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s="12">
        <f t="shared" si="294"/>
        <v>42118.346435185187</v>
      </c>
      <c r="L3191" s="12">
        <f t="shared" si="295"/>
        <v>42148.346435185187</v>
      </c>
      <c r="M3191" t="b">
        <v>0</v>
      </c>
      <c r="N3191">
        <v>19</v>
      </c>
      <c r="O3191" t="b">
        <v>0</v>
      </c>
      <c r="P3191" t="s">
        <v>8305</v>
      </c>
      <c r="Q3191" s="5">
        <f t="shared" si="296"/>
        <v>0.12327272727272727</v>
      </c>
      <c r="R3191" s="6">
        <f t="shared" si="297"/>
        <v>356.84210526315792</v>
      </c>
      <c r="S3191" t="str">
        <f t="shared" si="298"/>
        <v>theater</v>
      </c>
      <c r="T3191" t="str">
        <f t="shared" si="299"/>
        <v>musical</v>
      </c>
    </row>
    <row r="3192" spans="1:20" ht="45" x14ac:dyDescent="0.25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s="12">
        <f t="shared" si="294"/>
        <v>42683.151331018518</v>
      </c>
      <c r="L3192" s="12">
        <f t="shared" si="295"/>
        <v>42713.192997685182</v>
      </c>
      <c r="M3192" t="b">
        <v>0</v>
      </c>
      <c r="N3192">
        <v>0</v>
      </c>
      <c r="O3192" t="b">
        <v>0</v>
      </c>
      <c r="P3192" t="s">
        <v>8305</v>
      </c>
      <c r="Q3192" s="5">
        <f t="shared" si="296"/>
        <v>0</v>
      </c>
      <c r="R3192" s="6" t="e">
        <f t="shared" si="297"/>
        <v>#DIV/0!</v>
      </c>
      <c r="S3192" t="str">
        <f t="shared" si="298"/>
        <v>theater</v>
      </c>
      <c r="T3192" t="str">
        <f t="shared" si="299"/>
        <v>musical</v>
      </c>
    </row>
    <row r="3193" spans="1:20" ht="45" x14ac:dyDescent="0.25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s="12">
        <f t="shared" si="294"/>
        <v>42538.755428240736</v>
      </c>
      <c r="L3193" s="12">
        <f t="shared" si="295"/>
        <v>42598.755428240736</v>
      </c>
      <c r="M3193" t="b">
        <v>0</v>
      </c>
      <c r="N3193">
        <v>4</v>
      </c>
      <c r="O3193" t="b">
        <v>0</v>
      </c>
      <c r="P3193" t="s">
        <v>8305</v>
      </c>
      <c r="Q3193" s="5">
        <f t="shared" si="296"/>
        <v>4.0266666666666666E-2</v>
      </c>
      <c r="R3193" s="6">
        <f t="shared" si="297"/>
        <v>37.75</v>
      </c>
      <c r="S3193" t="str">
        <f t="shared" si="298"/>
        <v>theater</v>
      </c>
      <c r="T3193" t="str">
        <f t="shared" si="299"/>
        <v>musical</v>
      </c>
    </row>
    <row r="3194" spans="1:20" ht="60" x14ac:dyDescent="0.25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s="12">
        <f t="shared" si="294"/>
        <v>42018.94049768518</v>
      </c>
      <c r="L3194" s="12">
        <f t="shared" si="295"/>
        <v>42063.916666666672</v>
      </c>
      <c r="M3194" t="b">
        <v>0</v>
      </c>
      <c r="N3194">
        <v>8</v>
      </c>
      <c r="O3194" t="b">
        <v>0</v>
      </c>
      <c r="P3194" t="s">
        <v>8305</v>
      </c>
      <c r="Q3194" s="5">
        <f t="shared" si="296"/>
        <v>1.0200000000000001E-2</v>
      </c>
      <c r="R3194" s="6">
        <f t="shared" si="297"/>
        <v>12.75</v>
      </c>
      <c r="S3194" t="str">
        <f t="shared" si="298"/>
        <v>theater</v>
      </c>
      <c r="T3194" t="str">
        <f t="shared" si="299"/>
        <v>musical</v>
      </c>
    </row>
    <row r="3195" spans="1:20" ht="45" x14ac:dyDescent="0.25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s="12">
        <f t="shared" si="294"/>
        <v>42010.968240740738</v>
      </c>
      <c r="L3195" s="12">
        <f t="shared" si="295"/>
        <v>42055.968240740738</v>
      </c>
      <c r="M3195" t="b">
        <v>0</v>
      </c>
      <c r="N3195">
        <v>24</v>
      </c>
      <c r="O3195" t="b">
        <v>0</v>
      </c>
      <c r="P3195" t="s">
        <v>8305</v>
      </c>
      <c r="Q3195" s="5">
        <f t="shared" si="296"/>
        <v>0.1174</v>
      </c>
      <c r="R3195" s="6">
        <f t="shared" si="297"/>
        <v>24.458333333333332</v>
      </c>
      <c r="S3195" t="str">
        <f t="shared" si="298"/>
        <v>theater</v>
      </c>
      <c r="T3195" t="str">
        <f t="shared" si="299"/>
        <v>musical</v>
      </c>
    </row>
    <row r="3196" spans="1:20" ht="60" x14ac:dyDescent="0.25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s="12">
        <f t="shared" si="294"/>
        <v>42182.062476851846</v>
      </c>
      <c r="L3196" s="12">
        <f t="shared" si="295"/>
        <v>42212.062476851846</v>
      </c>
      <c r="M3196" t="b">
        <v>0</v>
      </c>
      <c r="N3196">
        <v>0</v>
      </c>
      <c r="O3196" t="b">
        <v>0</v>
      </c>
      <c r="P3196" t="s">
        <v>8305</v>
      </c>
      <c r="Q3196" s="5">
        <f t="shared" si="296"/>
        <v>0</v>
      </c>
      <c r="R3196" s="6" t="e">
        <f t="shared" si="297"/>
        <v>#DIV/0!</v>
      </c>
      <c r="S3196" t="str">
        <f t="shared" si="298"/>
        <v>theater</v>
      </c>
      <c r="T3196" t="str">
        <f t="shared" si="299"/>
        <v>musical</v>
      </c>
    </row>
    <row r="3197" spans="1:20" ht="60" x14ac:dyDescent="0.25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s="12">
        <f t="shared" si="294"/>
        <v>42017.594236111108</v>
      </c>
      <c r="L3197" s="12">
        <f t="shared" si="295"/>
        <v>42047.594236111108</v>
      </c>
      <c r="M3197" t="b">
        <v>0</v>
      </c>
      <c r="N3197">
        <v>39</v>
      </c>
      <c r="O3197" t="b">
        <v>0</v>
      </c>
      <c r="P3197" t="s">
        <v>8305</v>
      </c>
      <c r="Q3197" s="5">
        <f t="shared" si="296"/>
        <v>0.59142857142857141</v>
      </c>
      <c r="R3197" s="6">
        <f t="shared" si="297"/>
        <v>53.07692307692308</v>
      </c>
      <c r="S3197" t="str">
        <f t="shared" si="298"/>
        <v>theater</v>
      </c>
      <c r="T3197" t="str">
        <f t="shared" si="299"/>
        <v>musical</v>
      </c>
    </row>
    <row r="3198" spans="1:20" ht="45" x14ac:dyDescent="0.25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s="12">
        <f t="shared" si="294"/>
        <v>42157.598090277781</v>
      </c>
      <c r="L3198" s="12">
        <f t="shared" si="295"/>
        <v>42217.583333333328</v>
      </c>
      <c r="M3198" t="b">
        <v>0</v>
      </c>
      <c r="N3198">
        <v>6</v>
      </c>
      <c r="O3198" t="b">
        <v>0</v>
      </c>
      <c r="P3198" t="s">
        <v>8305</v>
      </c>
      <c r="Q3198" s="5">
        <f t="shared" si="296"/>
        <v>5.9999999999999995E-4</v>
      </c>
      <c r="R3198" s="6">
        <f t="shared" si="297"/>
        <v>300</v>
      </c>
      <c r="S3198" t="str">
        <f t="shared" si="298"/>
        <v>theater</v>
      </c>
      <c r="T3198" t="str">
        <f t="shared" si="299"/>
        <v>musical</v>
      </c>
    </row>
    <row r="3199" spans="1:20" ht="45" x14ac:dyDescent="0.25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s="12">
        <f t="shared" si="294"/>
        <v>42009.493263888886</v>
      </c>
      <c r="L3199" s="12">
        <f t="shared" si="295"/>
        <v>42039.493263888886</v>
      </c>
      <c r="M3199" t="b">
        <v>0</v>
      </c>
      <c r="N3199">
        <v>4</v>
      </c>
      <c r="O3199" t="b">
        <v>0</v>
      </c>
      <c r="P3199" t="s">
        <v>8305</v>
      </c>
      <c r="Q3199" s="5">
        <f t="shared" si="296"/>
        <v>0.1145</v>
      </c>
      <c r="R3199" s="6">
        <f t="shared" si="297"/>
        <v>286.25</v>
      </c>
      <c r="S3199" t="str">
        <f t="shared" si="298"/>
        <v>theater</v>
      </c>
      <c r="T3199" t="str">
        <f t="shared" si="299"/>
        <v>musical</v>
      </c>
    </row>
    <row r="3200" spans="1:20" ht="60" x14ac:dyDescent="0.25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s="12">
        <f t="shared" si="294"/>
        <v>42013.424502314811</v>
      </c>
      <c r="L3200" s="12">
        <f t="shared" si="295"/>
        <v>42051.424502314811</v>
      </c>
      <c r="M3200" t="b">
        <v>0</v>
      </c>
      <c r="N3200">
        <v>3</v>
      </c>
      <c r="O3200" t="b">
        <v>0</v>
      </c>
      <c r="P3200" t="s">
        <v>8305</v>
      </c>
      <c r="Q3200" s="5">
        <f t="shared" si="296"/>
        <v>3.6666666666666666E-3</v>
      </c>
      <c r="R3200" s="6">
        <f t="shared" si="297"/>
        <v>36.666666666666664</v>
      </c>
      <c r="S3200" t="str">
        <f t="shared" si="298"/>
        <v>theater</v>
      </c>
      <c r="T3200" t="str">
        <f t="shared" si="299"/>
        <v>musical</v>
      </c>
    </row>
    <row r="3201" spans="1:20" ht="45" x14ac:dyDescent="0.25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s="12">
        <f t="shared" si="294"/>
        <v>41858.761782407404</v>
      </c>
      <c r="L3201" s="12">
        <f t="shared" si="295"/>
        <v>41888.875</v>
      </c>
      <c r="M3201" t="b">
        <v>0</v>
      </c>
      <c r="N3201">
        <v>53</v>
      </c>
      <c r="O3201" t="b">
        <v>0</v>
      </c>
      <c r="P3201" t="s">
        <v>8305</v>
      </c>
      <c r="Q3201" s="5">
        <f t="shared" si="296"/>
        <v>0.52159999999999995</v>
      </c>
      <c r="R3201" s="6">
        <f t="shared" si="297"/>
        <v>49.20754716981132</v>
      </c>
      <c r="S3201" t="str">
        <f t="shared" si="298"/>
        <v>theater</v>
      </c>
      <c r="T3201" t="str">
        <f t="shared" si="299"/>
        <v>musical</v>
      </c>
    </row>
    <row r="3202" spans="1:20" ht="60" x14ac:dyDescent="0.25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s="12">
        <f t="shared" ref="K3202:K3265" si="300">(((J3202/60)/60)/24)+DATE(1970,1,1)</f>
        <v>42460.320613425924</v>
      </c>
      <c r="L3202" s="12">
        <f t="shared" ref="L3202:L3265" si="301">(((I3202/60)/60)/24)+DATE(1970,1,1)</f>
        <v>42490.231944444444</v>
      </c>
      <c r="M3202" t="b">
        <v>0</v>
      </c>
      <c r="N3202">
        <v>1</v>
      </c>
      <c r="O3202" t="b">
        <v>0</v>
      </c>
      <c r="P3202" t="s">
        <v>8305</v>
      </c>
      <c r="Q3202" s="5">
        <f t="shared" ref="Q3202:Q3265" si="302">E3202/D3202</f>
        <v>2.0000000000000002E-5</v>
      </c>
      <c r="R3202" s="6">
        <f t="shared" ref="R3202:R3265" si="303">E3202/N3202</f>
        <v>1</v>
      </c>
      <c r="S3202" t="str">
        <f t="shared" ref="S3202:S3265" si="304">LEFT(P3202,FIND("/",P3202,1)-1)</f>
        <v>theater</v>
      </c>
      <c r="T3202" t="str">
        <f t="shared" ref="T3202:T3265" si="305">MID(P3202,FIND("/",P3202,1)+1,LEN(P3201))</f>
        <v>musical</v>
      </c>
    </row>
    <row r="3203" spans="1:20" ht="60" x14ac:dyDescent="0.25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s="12">
        <f t="shared" si="300"/>
        <v>41861.767094907409</v>
      </c>
      <c r="L3203" s="12">
        <f t="shared" si="301"/>
        <v>41882.767094907409</v>
      </c>
      <c r="M3203" t="b">
        <v>0</v>
      </c>
      <c r="N3203">
        <v>2</v>
      </c>
      <c r="O3203" t="b">
        <v>0</v>
      </c>
      <c r="P3203" t="s">
        <v>8305</v>
      </c>
      <c r="Q3203" s="5">
        <f t="shared" si="302"/>
        <v>1.2500000000000001E-2</v>
      </c>
      <c r="R3203" s="6">
        <f t="shared" si="303"/>
        <v>12.5</v>
      </c>
      <c r="S3203" t="str">
        <f t="shared" si="304"/>
        <v>theater</v>
      </c>
      <c r="T3203" t="str">
        <f t="shared" si="305"/>
        <v>musical</v>
      </c>
    </row>
    <row r="3204" spans="1:20" ht="45" x14ac:dyDescent="0.25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s="12">
        <f t="shared" si="300"/>
        <v>42293.853541666671</v>
      </c>
      <c r="L3204" s="12">
        <f t="shared" si="301"/>
        <v>42352.249305555553</v>
      </c>
      <c r="M3204" t="b">
        <v>0</v>
      </c>
      <c r="N3204">
        <v>25</v>
      </c>
      <c r="O3204" t="b">
        <v>0</v>
      </c>
      <c r="P3204" t="s">
        <v>8305</v>
      </c>
      <c r="Q3204" s="5">
        <f t="shared" si="302"/>
        <v>0.54520000000000002</v>
      </c>
      <c r="R3204" s="6">
        <f t="shared" si="303"/>
        <v>109.04</v>
      </c>
      <c r="S3204" t="str">
        <f t="shared" si="304"/>
        <v>theater</v>
      </c>
      <c r="T3204" t="str">
        <f t="shared" si="305"/>
        <v>musical</v>
      </c>
    </row>
    <row r="3205" spans="1:20" ht="45" x14ac:dyDescent="0.25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s="12">
        <f t="shared" si="300"/>
        <v>42242.988680555558</v>
      </c>
      <c r="L3205" s="12">
        <f t="shared" si="301"/>
        <v>42272.988680555558</v>
      </c>
      <c r="M3205" t="b">
        <v>0</v>
      </c>
      <c r="N3205">
        <v>6</v>
      </c>
      <c r="O3205" t="b">
        <v>0</v>
      </c>
      <c r="P3205" t="s">
        <v>8305</v>
      </c>
      <c r="Q3205" s="5">
        <f t="shared" si="302"/>
        <v>0.25</v>
      </c>
      <c r="R3205" s="6">
        <f t="shared" si="303"/>
        <v>41.666666666666664</v>
      </c>
      <c r="S3205" t="str">
        <f t="shared" si="304"/>
        <v>theater</v>
      </c>
      <c r="T3205" t="str">
        <f t="shared" si="305"/>
        <v>musical</v>
      </c>
    </row>
    <row r="3206" spans="1:20" ht="60" x14ac:dyDescent="0.25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s="12">
        <f t="shared" si="300"/>
        <v>42172.686099537037</v>
      </c>
      <c r="L3206" s="12">
        <f t="shared" si="301"/>
        <v>42202.676388888889</v>
      </c>
      <c r="M3206" t="b">
        <v>0</v>
      </c>
      <c r="N3206">
        <v>0</v>
      </c>
      <c r="O3206" t="b">
        <v>0</v>
      </c>
      <c r="P3206" t="s">
        <v>8305</v>
      </c>
      <c r="Q3206" s="5">
        <f t="shared" si="302"/>
        <v>0</v>
      </c>
      <c r="R3206" s="6" t="e">
        <f t="shared" si="303"/>
        <v>#DIV/0!</v>
      </c>
      <c r="S3206" t="str">
        <f t="shared" si="304"/>
        <v>theater</v>
      </c>
      <c r="T3206" t="str">
        <f t="shared" si="305"/>
        <v>musical</v>
      </c>
    </row>
    <row r="3207" spans="1:20" ht="60" x14ac:dyDescent="0.25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s="12">
        <f t="shared" si="300"/>
        <v>42095.374675925923</v>
      </c>
      <c r="L3207" s="12">
        <f t="shared" si="301"/>
        <v>42125.374675925923</v>
      </c>
      <c r="M3207" t="b">
        <v>0</v>
      </c>
      <c r="N3207">
        <v>12</v>
      </c>
      <c r="O3207" t="b">
        <v>0</v>
      </c>
      <c r="P3207" t="s">
        <v>8305</v>
      </c>
      <c r="Q3207" s="5">
        <f t="shared" si="302"/>
        <v>3.4125000000000003E-2</v>
      </c>
      <c r="R3207" s="6">
        <f t="shared" si="303"/>
        <v>22.75</v>
      </c>
      <c r="S3207" t="str">
        <f t="shared" si="304"/>
        <v>theater</v>
      </c>
      <c r="T3207" t="str">
        <f t="shared" si="305"/>
        <v>musical</v>
      </c>
    </row>
    <row r="3208" spans="1:20" ht="60" x14ac:dyDescent="0.25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s="12">
        <f t="shared" si="300"/>
        <v>42236.276053240741</v>
      </c>
      <c r="L3208" s="12">
        <f t="shared" si="301"/>
        <v>42266.276053240741</v>
      </c>
      <c r="M3208" t="b">
        <v>0</v>
      </c>
      <c r="N3208">
        <v>0</v>
      </c>
      <c r="O3208" t="b">
        <v>0</v>
      </c>
      <c r="P3208" t="s">
        <v>8305</v>
      </c>
      <c r="Q3208" s="5">
        <f t="shared" si="302"/>
        <v>0</v>
      </c>
      <c r="R3208" s="6" t="e">
        <f t="shared" si="303"/>
        <v>#DIV/0!</v>
      </c>
      <c r="S3208" t="str">
        <f t="shared" si="304"/>
        <v>theater</v>
      </c>
      <c r="T3208" t="str">
        <f t="shared" si="305"/>
        <v>musical</v>
      </c>
    </row>
    <row r="3209" spans="1:20" ht="60" x14ac:dyDescent="0.25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s="12">
        <f t="shared" si="300"/>
        <v>42057.277858796297</v>
      </c>
      <c r="L3209" s="12">
        <f t="shared" si="301"/>
        <v>42117.236192129625</v>
      </c>
      <c r="M3209" t="b">
        <v>0</v>
      </c>
      <c r="N3209">
        <v>36</v>
      </c>
      <c r="O3209" t="b">
        <v>0</v>
      </c>
      <c r="P3209" t="s">
        <v>8305</v>
      </c>
      <c r="Q3209" s="5">
        <f t="shared" si="302"/>
        <v>0.46363636363636362</v>
      </c>
      <c r="R3209" s="6">
        <f t="shared" si="303"/>
        <v>70.833333333333329</v>
      </c>
      <c r="S3209" t="str">
        <f t="shared" si="304"/>
        <v>theater</v>
      </c>
      <c r="T3209" t="str">
        <f t="shared" si="305"/>
        <v>musical</v>
      </c>
    </row>
    <row r="3210" spans="1:20" ht="45" x14ac:dyDescent="0.25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s="12">
        <f t="shared" si="300"/>
        <v>41827.605057870373</v>
      </c>
      <c r="L3210" s="12">
        <f t="shared" si="301"/>
        <v>41848.605057870373</v>
      </c>
      <c r="M3210" t="b">
        <v>1</v>
      </c>
      <c r="N3210">
        <v>82</v>
      </c>
      <c r="O3210" t="b">
        <v>1</v>
      </c>
      <c r="P3210" t="s">
        <v>8271</v>
      </c>
      <c r="Q3210" s="5">
        <f t="shared" si="302"/>
        <v>1.0349999999999999</v>
      </c>
      <c r="R3210" s="6">
        <f t="shared" si="303"/>
        <v>63.109756097560975</v>
      </c>
      <c r="S3210" t="str">
        <f t="shared" si="304"/>
        <v>theater</v>
      </c>
      <c r="T3210" t="str">
        <f t="shared" si="305"/>
        <v>plays</v>
      </c>
    </row>
    <row r="3211" spans="1:20" ht="45" x14ac:dyDescent="0.25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s="12">
        <f t="shared" si="300"/>
        <v>41778.637245370373</v>
      </c>
      <c r="L3211" s="12">
        <f t="shared" si="301"/>
        <v>41810.958333333336</v>
      </c>
      <c r="M3211" t="b">
        <v>1</v>
      </c>
      <c r="N3211">
        <v>226</v>
      </c>
      <c r="O3211" t="b">
        <v>1</v>
      </c>
      <c r="P3211" t="s">
        <v>8271</v>
      </c>
      <c r="Q3211" s="5">
        <f t="shared" si="302"/>
        <v>1.1932315789473684</v>
      </c>
      <c r="R3211" s="6">
        <f t="shared" si="303"/>
        <v>50.157964601769912</v>
      </c>
      <c r="S3211" t="str">
        <f t="shared" si="304"/>
        <v>theater</v>
      </c>
      <c r="T3211" t="str">
        <f t="shared" si="305"/>
        <v>plays</v>
      </c>
    </row>
    <row r="3212" spans="1:20" ht="60" x14ac:dyDescent="0.25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s="12">
        <f t="shared" si="300"/>
        <v>41013.936562499999</v>
      </c>
      <c r="L3212" s="12">
        <f t="shared" si="301"/>
        <v>41061.165972222225</v>
      </c>
      <c r="M3212" t="b">
        <v>1</v>
      </c>
      <c r="N3212">
        <v>60</v>
      </c>
      <c r="O3212" t="b">
        <v>1</v>
      </c>
      <c r="P3212" t="s">
        <v>8271</v>
      </c>
      <c r="Q3212" s="5">
        <f t="shared" si="302"/>
        <v>1.2576666666666667</v>
      </c>
      <c r="R3212" s="6">
        <f t="shared" si="303"/>
        <v>62.883333333333333</v>
      </c>
      <c r="S3212" t="str">
        <f t="shared" si="304"/>
        <v>theater</v>
      </c>
      <c r="T3212" t="str">
        <f t="shared" si="305"/>
        <v>plays</v>
      </c>
    </row>
    <row r="3213" spans="1:20" ht="60" x14ac:dyDescent="0.25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s="12">
        <f t="shared" si="300"/>
        <v>41834.586574074077</v>
      </c>
      <c r="L3213" s="12">
        <f t="shared" si="301"/>
        <v>41866.083333333336</v>
      </c>
      <c r="M3213" t="b">
        <v>1</v>
      </c>
      <c r="N3213">
        <v>322</v>
      </c>
      <c r="O3213" t="b">
        <v>1</v>
      </c>
      <c r="P3213" t="s">
        <v>8271</v>
      </c>
      <c r="Q3213" s="5">
        <f t="shared" si="302"/>
        <v>1.1974347826086957</v>
      </c>
      <c r="R3213" s="6">
        <f t="shared" si="303"/>
        <v>85.531055900621112</v>
      </c>
      <c r="S3213" t="str">
        <f t="shared" si="304"/>
        <v>theater</v>
      </c>
      <c r="T3213" t="str">
        <f t="shared" si="305"/>
        <v>plays</v>
      </c>
    </row>
    <row r="3214" spans="1:20" ht="30" x14ac:dyDescent="0.25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s="12">
        <f t="shared" si="300"/>
        <v>41829.795729166668</v>
      </c>
      <c r="L3214" s="12">
        <f t="shared" si="301"/>
        <v>41859.795729166668</v>
      </c>
      <c r="M3214" t="b">
        <v>1</v>
      </c>
      <c r="N3214">
        <v>94</v>
      </c>
      <c r="O3214" t="b">
        <v>1</v>
      </c>
      <c r="P3214" t="s">
        <v>8271</v>
      </c>
      <c r="Q3214" s="5">
        <f t="shared" si="302"/>
        <v>1.2625</v>
      </c>
      <c r="R3214" s="6">
        <f t="shared" si="303"/>
        <v>53.723404255319146</v>
      </c>
      <c r="S3214" t="str">
        <f t="shared" si="304"/>
        <v>theater</v>
      </c>
      <c r="T3214" t="str">
        <f t="shared" si="305"/>
        <v>plays</v>
      </c>
    </row>
    <row r="3215" spans="1:20" ht="60" x14ac:dyDescent="0.25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s="12">
        <f t="shared" si="300"/>
        <v>42171.763414351852</v>
      </c>
      <c r="L3215" s="12">
        <f t="shared" si="301"/>
        <v>42211.763414351852</v>
      </c>
      <c r="M3215" t="b">
        <v>1</v>
      </c>
      <c r="N3215">
        <v>47</v>
      </c>
      <c r="O3215" t="b">
        <v>1</v>
      </c>
      <c r="P3215" t="s">
        <v>8271</v>
      </c>
      <c r="Q3215" s="5">
        <f t="shared" si="302"/>
        <v>1.0011666666666668</v>
      </c>
      <c r="R3215" s="6">
        <f t="shared" si="303"/>
        <v>127.80851063829788</v>
      </c>
      <c r="S3215" t="str">
        <f t="shared" si="304"/>
        <v>theater</v>
      </c>
      <c r="T3215" t="str">
        <f t="shared" si="305"/>
        <v>plays</v>
      </c>
    </row>
    <row r="3216" spans="1:20" ht="60" x14ac:dyDescent="0.25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s="12">
        <f t="shared" si="300"/>
        <v>42337.792511574073</v>
      </c>
      <c r="L3216" s="12">
        <f t="shared" si="301"/>
        <v>42374.996527777781</v>
      </c>
      <c r="M3216" t="b">
        <v>1</v>
      </c>
      <c r="N3216">
        <v>115</v>
      </c>
      <c r="O3216" t="b">
        <v>1</v>
      </c>
      <c r="P3216" t="s">
        <v>8271</v>
      </c>
      <c r="Q3216" s="5">
        <f t="shared" si="302"/>
        <v>1.0213333333333334</v>
      </c>
      <c r="R3216" s="6">
        <f t="shared" si="303"/>
        <v>106.57391304347826</v>
      </c>
      <c r="S3216" t="str">
        <f t="shared" si="304"/>
        <v>theater</v>
      </c>
      <c r="T3216" t="str">
        <f t="shared" si="305"/>
        <v>plays</v>
      </c>
    </row>
    <row r="3217" spans="1:20" ht="60" x14ac:dyDescent="0.25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s="12">
        <f t="shared" si="300"/>
        <v>42219.665173611109</v>
      </c>
      <c r="L3217" s="12">
        <f t="shared" si="301"/>
        <v>42257.165972222225</v>
      </c>
      <c r="M3217" t="b">
        <v>1</v>
      </c>
      <c r="N3217">
        <v>134</v>
      </c>
      <c r="O3217" t="b">
        <v>1</v>
      </c>
      <c r="P3217" t="s">
        <v>8271</v>
      </c>
      <c r="Q3217" s="5">
        <f t="shared" si="302"/>
        <v>1.0035142857142858</v>
      </c>
      <c r="R3217" s="6">
        <f t="shared" si="303"/>
        <v>262.11194029850748</v>
      </c>
      <c r="S3217" t="str">
        <f t="shared" si="304"/>
        <v>theater</v>
      </c>
      <c r="T3217" t="str">
        <f t="shared" si="305"/>
        <v>plays</v>
      </c>
    </row>
    <row r="3218" spans="1:20" ht="60" x14ac:dyDescent="0.25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s="12">
        <f t="shared" si="300"/>
        <v>42165.462627314817</v>
      </c>
      <c r="L3218" s="12">
        <f t="shared" si="301"/>
        <v>42196.604166666672</v>
      </c>
      <c r="M3218" t="b">
        <v>1</v>
      </c>
      <c r="N3218">
        <v>35</v>
      </c>
      <c r="O3218" t="b">
        <v>1</v>
      </c>
      <c r="P3218" t="s">
        <v>8271</v>
      </c>
      <c r="Q3218" s="5">
        <f t="shared" si="302"/>
        <v>1.0004999999999999</v>
      </c>
      <c r="R3218" s="6">
        <f t="shared" si="303"/>
        <v>57.171428571428571</v>
      </c>
      <c r="S3218" t="str">
        <f t="shared" si="304"/>
        <v>theater</v>
      </c>
      <c r="T3218" t="str">
        <f t="shared" si="305"/>
        <v>plays</v>
      </c>
    </row>
    <row r="3219" spans="1:20" ht="45" x14ac:dyDescent="0.25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s="12">
        <f t="shared" si="300"/>
        <v>42648.546111111107</v>
      </c>
      <c r="L3219" s="12">
        <f t="shared" si="301"/>
        <v>42678.546111111107</v>
      </c>
      <c r="M3219" t="b">
        <v>1</v>
      </c>
      <c r="N3219">
        <v>104</v>
      </c>
      <c r="O3219" t="b">
        <v>1</v>
      </c>
      <c r="P3219" t="s">
        <v>8271</v>
      </c>
      <c r="Q3219" s="5">
        <f t="shared" si="302"/>
        <v>1.1602222222222223</v>
      </c>
      <c r="R3219" s="6">
        <f t="shared" si="303"/>
        <v>50.20192307692308</v>
      </c>
      <c r="S3219" t="str">
        <f t="shared" si="304"/>
        <v>theater</v>
      </c>
      <c r="T3219" t="str">
        <f t="shared" si="305"/>
        <v>plays</v>
      </c>
    </row>
    <row r="3220" spans="1:20" ht="60" x14ac:dyDescent="0.25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s="12">
        <f t="shared" si="300"/>
        <v>41971.002152777779</v>
      </c>
      <c r="L3220" s="12">
        <f t="shared" si="301"/>
        <v>42004</v>
      </c>
      <c r="M3220" t="b">
        <v>1</v>
      </c>
      <c r="N3220">
        <v>184</v>
      </c>
      <c r="O3220" t="b">
        <v>1</v>
      </c>
      <c r="P3220" t="s">
        <v>8271</v>
      </c>
      <c r="Q3220" s="5">
        <f t="shared" si="302"/>
        <v>1.0209999999999999</v>
      </c>
      <c r="R3220" s="6">
        <f t="shared" si="303"/>
        <v>66.586956521739125</v>
      </c>
      <c r="S3220" t="str">
        <f t="shared" si="304"/>
        <v>theater</v>
      </c>
      <c r="T3220" t="str">
        <f t="shared" si="305"/>
        <v>plays</v>
      </c>
    </row>
    <row r="3221" spans="1:20" ht="45" x14ac:dyDescent="0.25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s="12">
        <f t="shared" si="300"/>
        <v>42050.983182870375</v>
      </c>
      <c r="L3221" s="12">
        <f t="shared" si="301"/>
        <v>42085.941516203704</v>
      </c>
      <c r="M3221" t="b">
        <v>1</v>
      </c>
      <c r="N3221">
        <v>119</v>
      </c>
      <c r="O3221" t="b">
        <v>1</v>
      </c>
      <c r="P3221" t="s">
        <v>8271</v>
      </c>
      <c r="Q3221" s="5">
        <f t="shared" si="302"/>
        <v>1.0011000000000001</v>
      </c>
      <c r="R3221" s="6">
        <f t="shared" si="303"/>
        <v>168.25210084033614</v>
      </c>
      <c r="S3221" t="str">
        <f t="shared" si="304"/>
        <v>theater</v>
      </c>
      <c r="T3221" t="str">
        <f t="shared" si="305"/>
        <v>plays</v>
      </c>
    </row>
    <row r="3222" spans="1:20" ht="30" x14ac:dyDescent="0.25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s="12">
        <f t="shared" si="300"/>
        <v>42772.833379629628</v>
      </c>
      <c r="L3222" s="12">
        <f t="shared" si="301"/>
        <v>42806.875</v>
      </c>
      <c r="M3222" t="b">
        <v>1</v>
      </c>
      <c r="N3222">
        <v>59</v>
      </c>
      <c r="O3222" t="b">
        <v>1</v>
      </c>
      <c r="P3222" t="s">
        <v>8271</v>
      </c>
      <c r="Q3222" s="5">
        <f t="shared" si="302"/>
        <v>1.0084</v>
      </c>
      <c r="R3222" s="6">
        <f t="shared" si="303"/>
        <v>256.37288135593218</v>
      </c>
      <c r="S3222" t="str">
        <f t="shared" si="304"/>
        <v>theater</v>
      </c>
      <c r="T3222" t="str">
        <f t="shared" si="305"/>
        <v>plays</v>
      </c>
    </row>
    <row r="3223" spans="1:20" ht="60" x14ac:dyDescent="0.25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s="12">
        <f t="shared" si="300"/>
        <v>42155.696793981479</v>
      </c>
      <c r="L3223" s="12">
        <f t="shared" si="301"/>
        <v>42190.696793981479</v>
      </c>
      <c r="M3223" t="b">
        <v>1</v>
      </c>
      <c r="N3223">
        <v>113</v>
      </c>
      <c r="O3223" t="b">
        <v>1</v>
      </c>
      <c r="P3223" t="s">
        <v>8271</v>
      </c>
      <c r="Q3223" s="5">
        <f t="shared" si="302"/>
        <v>1.0342499999999999</v>
      </c>
      <c r="R3223" s="6">
        <f t="shared" si="303"/>
        <v>36.610619469026545</v>
      </c>
      <c r="S3223" t="str">
        <f t="shared" si="304"/>
        <v>theater</v>
      </c>
      <c r="T3223" t="str">
        <f t="shared" si="305"/>
        <v>plays</v>
      </c>
    </row>
    <row r="3224" spans="1:20" ht="45" x14ac:dyDescent="0.25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s="12">
        <f t="shared" si="300"/>
        <v>42270.582141203704</v>
      </c>
      <c r="L3224" s="12">
        <f t="shared" si="301"/>
        <v>42301.895138888889</v>
      </c>
      <c r="M3224" t="b">
        <v>1</v>
      </c>
      <c r="N3224">
        <v>84</v>
      </c>
      <c r="O3224" t="b">
        <v>1</v>
      </c>
      <c r="P3224" t="s">
        <v>8271</v>
      </c>
      <c r="Q3224" s="5">
        <f t="shared" si="302"/>
        <v>1.248</v>
      </c>
      <c r="R3224" s="6">
        <f t="shared" si="303"/>
        <v>37.142857142857146</v>
      </c>
      <c r="S3224" t="str">
        <f t="shared" si="304"/>
        <v>theater</v>
      </c>
      <c r="T3224" t="str">
        <f t="shared" si="305"/>
        <v>plays</v>
      </c>
    </row>
    <row r="3225" spans="1:20" ht="30" x14ac:dyDescent="0.25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s="12">
        <f t="shared" si="300"/>
        <v>42206.835370370376</v>
      </c>
      <c r="L3225" s="12">
        <f t="shared" si="301"/>
        <v>42236.835370370376</v>
      </c>
      <c r="M3225" t="b">
        <v>1</v>
      </c>
      <c r="N3225">
        <v>74</v>
      </c>
      <c r="O3225" t="b">
        <v>1</v>
      </c>
      <c r="P3225" t="s">
        <v>8271</v>
      </c>
      <c r="Q3225" s="5">
        <f t="shared" si="302"/>
        <v>1.0951612903225807</v>
      </c>
      <c r="R3225" s="6">
        <f t="shared" si="303"/>
        <v>45.878378378378379</v>
      </c>
      <c r="S3225" t="str">
        <f t="shared" si="304"/>
        <v>theater</v>
      </c>
      <c r="T3225" t="str">
        <f t="shared" si="305"/>
        <v>plays</v>
      </c>
    </row>
    <row r="3226" spans="1:20" ht="60" x14ac:dyDescent="0.25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s="12">
        <f t="shared" si="300"/>
        <v>42697.850844907407</v>
      </c>
      <c r="L3226" s="12">
        <f t="shared" si="301"/>
        <v>42745.208333333328</v>
      </c>
      <c r="M3226" t="b">
        <v>1</v>
      </c>
      <c r="N3226">
        <v>216</v>
      </c>
      <c r="O3226" t="b">
        <v>1</v>
      </c>
      <c r="P3226" t="s">
        <v>8271</v>
      </c>
      <c r="Q3226" s="5">
        <f t="shared" si="302"/>
        <v>1.0203333333333333</v>
      </c>
      <c r="R3226" s="6">
        <f t="shared" si="303"/>
        <v>141.71296296296296</v>
      </c>
      <c r="S3226" t="str">
        <f t="shared" si="304"/>
        <v>theater</v>
      </c>
      <c r="T3226" t="str">
        <f t="shared" si="305"/>
        <v>plays</v>
      </c>
    </row>
    <row r="3227" spans="1:20" ht="45" x14ac:dyDescent="0.25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s="12">
        <f t="shared" si="300"/>
        <v>42503.559467592597</v>
      </c>
      <c r="L3227" s="12">
        <f t="shared" si="301"/>
        <v>42524.875</v>
      </c>
      <c r="M3227" t="b">
        <v>1</v>
      </c>
      <c r="N3227">
        <v>39</v>
      </c>
      <c r="O3227" t="b">
        <v>1</v>
      </c>
      <c r="P3227" t="s">
        <v>8271</v>
      </c>
      <c r="Q3227" s="5">
        <f t="shared" si="302"/>
        <v>1.0235000000000001</v>
      </c>
      <c r="R3227" s="6">
        <f t="shared" si="303"/>
        <v>52.487179487179489</v>
      </c>
      <c r="S3227" t="str">
        <f t="shared" si="304"/>
        <v>theater</v>
      </c>
      <c r="T3227" t="str">
        <f t="shared" si="305"/>
        <v>plays</v>
      </c>
    </row>
    <row r="3228" spans="1:20" ht="45" x14ac:dyDescent="0.25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s="12">
        <f t="shared" si="300"/>
        <v>42277.583472222221</v>
      </c>
      <c r="L3228" s="12">
        <f t="shared" si="301"/>
        <v>42307.583472222221</v>
      </c>
      <c r="M3228" t="b">
        <v>1</v>
      </c>
      <c r="N3228">
        <v>21</v>
      </c>
      <c r="O3228" t="b">
        <v>1</v>
      </c>
      <c r="P3228" t="s">
        <v>8271</v>
      </c>
      <c r="Q3228" s="5">
        <f t="shared" si="302"/>
        <v>1.0416666666666667</v>
      </c>
      <c r="R3228" s="6">
        <f t="shared" si="303"/>
        <v>59.523809523809526</v>
      </c>
      <c r="S3228" t="str">
        <f t="shared" si="304"/>
        <v>theater</v>
      </c>
      <c r="T3228" t="str">
        <f t="shared" si="305"/>
        <v>plays</v>
      </c>
    </row>
    <row r="3229" spans="1:20" ht="60" x14ac:dyDescent="0.25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s="12">
        <f t="shared" si="300"/>
        <v>42722.882361111115</v>
      </c>
      <c r="L3229" s="12">
        <f t="shared" si="301"/>
        <v>42752.882361111115</v>
      </c>
      <c r="M3229" t="b">
        <v>0</v>
      </c>
      <c r="N3229">
        <v>30</v>
      </c>
      <c r="O3229" t="b">
        <v>1</v>
      </c>
      <c r="P3229" t="s">
        <v>8271</v>
      </c>
      <c r="Q3229" s="5">
        <f t="shared" si="302"/>
        <v>1.25</v>
      </c>
      <c r="R3229" s="6">
        <f t="shared" si="303"/>
        <v>50</v>
      </c>
      <c r="S3229" t="str">
        <f t="shared" si="304"/>
        <v>theater</v>
      </c>
      <c r="T3229" t="str">
        <f t="shared" si="305"/>
        <v>plays</v>
      </c>
    </row>
    <row r="3230" spans="1:20" ht="30" x14ac:dyDescent="0.25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s="12">
        <f t="shared" si="300"/>
        <v>42323.70930555556</v>
      </c>
      <c r="L3230" s="12">
        <f t="shared" si="301"/>
        <v>42355.207638888889</v>
      </c>
      <c r="M3230" t="b">
        <v>1</v>
      </c>
      <c r="N3230">
        <v>37</v>
      </c>
      <c r="O3230" t="b">
        <v>1</v>
      </c>
      <c r="P3230" t="s">
        <v>8271</v>
      </c>
      <c r="Q3230" s="5">
        <f t="shared" si="302"/>
        <v>1.0234285714285714</v>
      </c>
      <c r="R3230" s="6">
        <f t="shared" si="303"/>
        <v>193.62162162162161</v>
      </c>
      <c r="S3230" t="str">
        <f t="shared" si="304"/>
        <v>theater</v>
      </c>
      <c r="T3230" t="str">
        <f t="shared" si="305"/>
        <v>plays</v>
      </c>
    </row>
    <row r="3231" spans="1:20" ht="45" x14ac:dyDescent="0.25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s="12">
        <f t="shared" si="300"/>
        <v>41933.291643518518</v>
      </c>
      <c r="L3231" s="12">
        <f t="shared" si="301"/>
        <v>41963.333310185189</v>
      </c>
      <c r="M3231" t="b">
        <v>1</v>
      </c>
      <c r="N3231">
        <v>202</v>
      </c>
      <c r="O3231" t="b">
        <v>1</v>
      </c>
      <c r="P3231" t="s">
        <v>8271</v>
      </c>
      <c r="Q3231" s="5">
        <f t="shared" si="302"/>
        <v>1.0786500000000001</v>
      </c>
      <c r="R3231" s="6">
        <f t="shared" si="303"/>
        <v>106.79702970297029</v>
      </c>
      <c r="S3231" t="str">
        <f t="shared" si="304"/>
        <v>theater</v>
      </c>
      <c r="T3231" t="str">
        <f t="shared" si="305"/>
        <v>plays</v>
      </c>
    </row>
    <row r="3232" spans="1:20" ht="60" x14ac:dyDescent="0.25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s="12">
        <f t="shared" si="300"/>
        <v>41898.168125000004</v>
      </c>
      <c r="L3232" s="12">
        <f t="shared" si="301"/>
        <v>41913.165972222225</v>
      </c>
      <c r="M3232" t="b">
        <v>1</v>
      </c>
      <c r="N3232">
        <v>37</v>
      </c>
      <c r="O3232" t="b">
        <v>1</v>
      </c>
      <c r="P3232" t="s">
        <v>8271</v>
      </c>
      <c r="Q3232" s="5">
        <f t="shared" si="302"/>
        <v>1.0988461538461538</v>
      </c>
      <c r="R3232" s="6">
        <f t="shared" si="303"/>
        <v>77.21621621621621</v>
      </c>
      <c r="S3232" t="str">
        <f t="shared" si="304"/>
        <v>theater</v>
      </c>
      <c r="T3232" t="str">
        <f t="shared" si="305"/>
        <v>plays</v>
      </c>
    </row>
    <row r="3233" spans="1:20" ht="45" x14ac:dyDescent="0.25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s="12">
        <f t="shared" si="300"/>
        <v>42446.943831018521</v>
      </c>
      <c r="L3233" s="12">
        <f t="shared" si="301"/>
        <v>42476.943831018521</v>
      </c>
      <c r="M3233" t="b">
        <v>0</v>
      </c>
      <c r="N3233">
        <v>28</v>
      </c>
      <c r="O3233" t="b">
        <v>1</v>
      </c>
      <c r="P3233" t="s">
        <v>8271</v>
      </c>
      <c r="Q3233" s="5">
        <f t="shared" si="302"/>
        <v>1.61</v>
      </c>
      <c r="R3233" s="6">
        <f t="shared" si="303"/>
        <v>57.5</v>
      </c>
      <c r="S3233" t="str">
        <f t="shared" si="304"/>
        <v>theater</v>
      </c>
      <c r="T3233" t="str">
        <f t="shared" si="305"/>
        <v>plays</v>
      </c>
    </row>
    <row r="3234" spans="1:20" ht="45" x14ac:dyDescent="0.25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s="12">
        <f t="shared" si="300"/>
        <v>42463.81385416667</v>
      </c>
      <c r="L3234" s="12">
        <f t="shared" si="301"/>
        <v>42494.165972222225</v>
      </c>
      <c r="M3234" t="b">
        <v>1</v>
      </c>
      <c r="N3234">
        <v>26</v>
      </c>
      <c r="O3234" t="b">
        <v>1</v>
      </c>
      <c r="P3234" t="s">
        <v>8271</v>
      </c>
      <c r="Q3234" s="5">
        <f t="shared" si="302"/>
        <v>1.3120000000000001</v>
      </c>
      <c r="R3234" s="6">
        <f t="shared" si="303"/>
        <v>50.46153846153846</v>
      </c>
      <c r="S3234" t="str">
        <f t="shared" si="304"/>
        <v>theater</v>
      </c>
      <c r="T3234" t="str">
        <f t="shared" si="305"/>
        <v>plays</v>
      </c>
    </row>
    <row r="3235" spans="1:20" ht="45" x14ac:dyDescent="0.25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s="12">
        <f t="shared" si="300"/>
        <v>42766.805034722223</v>
      </c>
      <c r="L3235" s="12">
        <f t="shared" si="301"/>
        <v>42796.805034722223</v>
      </c>
      <c r="M3235" t="b">
        <v>0</v>
      </c>
      <c r="N3235">
        <v>61</v>
      </c>
      <c r="O3235" t="b">
        <v>1</v>
      </c>
      <c r="P3235" t="s">
        <v>8271</v>
      </c>
      <c r="Q3235" s="5">
        <f t="shared" si="302"/>
        <v>1.1879999999999999</v>
      </c>
      <c r="R3235" s="6">
        <f t="shared" si="303"/>
        <v>97.377049180327873</v>
      </c>
      <c r="S3235" t="str">
        <f t="shared" si="304"/>
        <v>theater</v>
      </c>
      <c r="T3235" t="str">
        <f t="shared" si="305"/>
        <v>plays</v>
      </c>
    </row>
    <row r="3236" spans="1:20" ht="60" x14ac:dyDescent="0.25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s="12">
        <f t="shared" si="300"/>
        <v>42734.789444444439</v>
      </c>
      <c r="L3236" s="12">
        <f t="shared" si="301"/>
        <v>42767.979861111111</v>
      </c>
      <c r="M3236" t="b">
        <v>0</v>
      </c>
      <c r="N3236">
        <v>115</v>
      </c>
      <c r="O3236" t="b">
        <v>1</v>
      </c>
      <c r="P3236" t="s">
        <v>8271</v>
      </c>
      <c r="Q3236" s="5">
        <f t="shared" si="302"/>
        <v>1.0039275000000001</v>
      </c>
      <c r="R3236" s="6">
        <f t="shared" si="303"/>
        <v>34.91921739130435</v>
      </c>
      <c r="S3236" t="str">
        <f t="shared" si="304"/>
        <v>theater</v>
      </c>
      <c r="T3236" t="str">
        <f t="shared" si="305"/>
        <v>plays</v>
      </c>
    </row>
    <row r="3237" spans="1:20" ht="60" x14ac:dyDescent="0.25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s="12">
        <f t="shared" si="300"/>
        <v>42522.347812499997</v>
      </c>
      <c r="L3237" s="12">
        <f t="shared" si="301"/>
        <v>42552.347812499997</v>
      </c>
      <c r="M3237" t="b">
        <v>1</v>
      </c>
      <c r="N3237">
        <v>181</v>
      </c>
      <c r="O3237" t="b">
        <v>1</v>
      </c>
      <c r="P3237" t="s">
        <v>8271</v>
      </c>
      <c r="Q3237" s="5">
        <f t="shared" si="302"/>
        <v>1.0320666666666667</v>
      </c>
      <c r="R3237" s="6">
        <f t="shared" si="303"/>
        <v>85.530386740331494</v>
      </c>
      <c r="S3237" t="str">
        <f t="shared" si="304"/>
        <v>theater</v>
      </c>
      <c r="T3237" t="str">
        <f t="shared" si="305"/>
        <v>plays</v>
      </c>
    </row>
    <row r="3238" spans="1:20" ht="60" x14ac:dyDescent="0.25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s="12">
        <f t="shared" si="300"/>
        <v>42702.917048611111</v>
      </c>
      <c r="L3238" s="12">
        <f t="shared" si="301"/>
        <v>42732.917048611111</v>
      </c>
      <c r="M3238" t="b">
        <v>0</v>
      </c>
      <c r="N3238">
        <v>110</v>
      </c>
      <c r="O3238" t="b">
        <v>1</v>
      </c>
      <c r="P3238" t="s">
        <v>8271</v>
      </c>
      <c r="Q3238" s="5">
        <f t="shared" si="302"/>
        <v>1.006</v>
      </c>
      <c r="R3238" s="6">
        <f t="shared" si="303"/>
        <v>182.90909090909091</v>
      </c>
      <c r="S3238" t="str">
        <f t="shared" si="304"/>
        <v>theater</v>
      </c>
      <c r="T3238" t="str">
        <f t="shared" si="305"/>
        <v>plays</v>
      </c>
    </row>
    <row r="3239" spans="1:20" ht="30" x14ac:dyDescent="0.25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s="12">
        <f t="shared" si="300"/>
        <v>42252.474351851852</v>
      </c>
      <c r="L3239" s="12">
        <f t="shared" si="301"/>
        <v>42276.165972222225</v>
      </c>
      <c r="M3239" t="b">
        <v>1</v>
      </c>
      <c r="N3239">
        <v>269</v>
      </c>
      <c r="O3239" t="b">
        <v>1</v>
      </c>
      <c r="P3239" t="s">
        <v>8271</v>
      </c>
      <c r="Q3239" s="5">
        <f t="shared" si="302"/>
        <v>1.0078754285714286</v>
      </c>
      <c r="R3239" s="6">
        <f t="shared" si="303"/>
        <v>131.13620817843866</v>
      </c>
      <c r="S3239" t="str">
        <f t="shared" si="304"/>
        <v>theater</v>
      </c>
      <c r="T3239" t="str">
        <f t="shared" si="305"/>
        <v>plays</v>
      </c>
    </row>
    <row r="3240" spans="1:20" ht="60" x14ac:dyDescent="0.25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s="12">
        <f t="shared" si="300"/>
        <v>42156.510393518518</v>
      </c>
      <c r="L3240" s="12">
        <f t="shared" si="301"/>
        <v>42186.510393518518</v>
      </c>
      <c r="M3240" t="b">
        <v>1</v>
      </c>
      <c r="N3240">
        <v>79</v>
      </c>
      <c r="O3240" t="b">
        <v>1</v>
      </c>
      <c r="P3240" t="s">
        <v>8271</v>
      </c>
      <c r="Q3240" s="5">
        <f t="shared" si="302"/>
        <v>1.1232142857142857</v>
      </c>
      <c r="R3240" s="6">
        <f t="shared" si="303"/>
        <v>39.810126582278478</v>
      </c>
      <c r="S3240" t="str">
        <f t="shared" si="304"/>
        <v>theater</v>
      </c>
      <c r="T3240" t="str">
        <f t="shared" si="305"/>
        <v>plays</v>
      </c>
    </row>
    <row r="3241" spans="1:20" ht="60" x14ac:dyDescent="0.25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s="12">
        <f t="shared" si="300"/>
        <v>42278.089039351849</v>
      </c>
      <c r="L3241" s="12">
        <f t="shared" si="301"/>
        <v>42302.999305555553</v>
      </c>
      <c r="M3241" t="b">
        <v>1</v>
      </c>
      <c r="N3241">
        <v>104</v>
      </c>
      <c r="O3241" t="b">
        <v>1</v>
      </c>
      <c r="P3241" t="s">
        <v>8271</v>
      </c>
      <c r="Q3241" s="5">
        <f t="shared" si="302"/>
        <v>1.0591914022517912</v>
      </c>
      <c r="R3241" s="6">
        <f t="shared" si="303"/>
        <v>59.701730769230764</v>
      </c>
      <c r="S3241" t="str">
        <f t="shared" si="304"/>
        <v>theater</v>
      </c>
      <c r="T3241" t="str">
        <f t="shared" si="305"/>
        <v>plays</v>
      </c>
    </row>
    <row r="3242" spans="1:20" ht="60" x14ac:dyDescent="0.25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s="12">
        <f t="shared" si="300"/>
        <v>42754.693842592591</v>
      </c>
      <c r="L3242" s="12">
        <f t="shared" si="301"/>
        <v>42782.958333333328</v>
      </c>
      <c r="M3242" t="b">
        <v>0</v>
      </c>
      <c r="N3242">
        <v>34</v>
      </c>
      <c r="O3242" t="b">
        <v>1</v>
      </c>
      <c r="P3242" t="s">
        <v>8271</v>
      </c>
      <c r="Q3242" s="5">
        <f t="shared" si="302"/>
        <v>1.0056666666666667</v>
      </c>
      <c r="R3242" s="6">
        <f t="shared" si="303"/>
        <v>88.735294117647058</v>
      </c>
      <c r="S3242" t="str">
        <f t="shared" si="304"/>
        <v>theater</v>
      </c>
      <c r="T3242" t="str">
        <f t="shared" si="305"/>
        <v>plays</v>
      </c>
    </row>
    <row r="3243" spans="1:20" ht="60" x14ac:dyDescent="0.25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s="12">
        <f t="shared" si="300"/>
        <v>41893.324884259258</v>
      </c>
      <c r="L3243" s="12">
        <f t="shared" si="301"/>
        <v>41926.290972222225</v>
      </c>
      <c r="M3243" t="b">
        <v>1</v>
      </c>
      <c r="N3243">
        <v>167</v>
      </c>
      <c r="O3243" t="b">
        <v>1</v>
      </c>
      <c r="P3243" t="s">
        <v>8271</v>
      </c>
      <c r="Q3243" s="5">
        <f t="shared" si="302"/>
        <v>1.1530588235294117</v>
      </c>
      <c r="R3243" s="6">
        <f t="shared" si="303"/>
        <v>58.688622754491021</v>
      </c>
      <c r="S3243" t="str">
        <f t="shared" si="304"/>
        <v>theater</v>
      </c>
      <c r="T3243" t="str">
        <f t="shared" si="305"/>
        <v>plays</v>
      </c>
    </row>
    <row r="3244" spans="1:20" ht="45" x14ac:dyDescent="0.25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s="12">
        <f t="shared" si="300"/>
        <v>41871.755694444444</v>
      </c>
      <c r="L3244" s="12">
        <f t="shared" si="301"/>
        <v>41901.755694444444</v>
      </c>
      <c r="M3244" t="b">
        <v>1</v>
      </c>
      <c r="N3244">
        <v>183</v>
      </c>
      <c r="O3244" t="b">
        <v>1</v>
      </c>
      <c r="P3244" t="s">
        <v>8271</v>
      </c>
      <c r="Q3244" s="5">
        <f t="shared" si="302"/>
        <v>1.273042</v>
      </c>
      <c r="R3244" s="6">
        <f t="shared" si="303"/>
        <v>69.56513661202186</v>
      </c>
      <c r="S3244" t="str">
        <f t="shared" si="304"/>
        <v>theater</v>
      </c>
      <c r="T3244" t="str">
        <f t="shared" si="305"/>
        <v>plays</v>
      </c>
    </row>
    <row r="3245" spans="1:20" ht="45" x14ac:dyDescent="0.25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s="12">
        <f t="shared" si="300"/>
        <v>42262.096782407403</v>
      </c>
      <c r="L3245" s="12">
        <f t="shared" si="301"/>
        <v>42286</v>
      </c>
      <c r="M3245" t="b">
        <v>1</v>
      </c>
      <c r="N3245">
        <v>71</v>
      </c>
      <c r="O3245" t="b">
        <v>1</v>
      </c>
      <c r="P3245" t="s">
        <v>8271</v>
      </c>
      <c r="Q3245" s="5">
        <f t="shared" si="302"/>
        <v>1.028375</v>
      </c>
      <c r="R3245" s="6">
        <f t="shared" si="303"/>
        <v>115.87323943661971</v>
      </c>
      <c r="S3245" t="str">
        <f t="shared" si="304"/>
        <v>theater</v>
      </c>
      <c r="T3245" t="str">
        <f t="shared" si="305"/>
        <v>plays</v>
      </c>
    </row>
    <row r="3246" spans="1:20" ht="45" x14ac:dyDescent="0.25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s="12">
        <f t="shared" si="300"/>
        <v>42675.694236111114</v>
      </c>
      <c r="L3246" s="12">
        <f t="shared" si="301"/>
        <v>42705.735902777778</v>
      </c>
      <c r="M3246" t="b">
        <v>0</v>
      </c>
      <c r="N3246">
        <v>69</v>
      </c>
      <c r="O3246" t="b">
        <v>1</v>
      </c>
      <c r="P3246" t="s">
        <v>8271</v>
      </c>
      <c r="Q3246" s="5">
        <f t="shared" si="302"/>
        <v>1.0293749999999999</v>
      </c>
      <c r="R3246" s="6">
        <f t="shared" si="303"/>
        <v>23.869565217391305</v>
      </c>
      <c r="S3246" t="str">
        <f t="shared" si="304"/>
        <v>theater</v>
      </c>
      <c r="T3246" t="str">
        <f t="shared" si="305"/>
        <v>plays</v>
      </c>
    </row>
    <row r="3247" spans="1:20" ht="45" x14ac:dyDescent="0.25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s="12">
        <f t="shared" si="300"/>
        <v>42135.60020833333</v>
      </c>
      <c r="L3247" s="12">
        <f t="shared" si="301"/>
        <v>42167.083333333328</v>
      </c>
      <c r="M3247" t="b">
        <v>0</v>
      </c>
      <c r="N3247">
        <v>270</v>
      </c>
      <c r="O3247" t="b">
        <v>1</v>
      </c>
      <c r="P3247" t="s">
        <v>8271</v>
      </c>
      <c r="Q3247" s="5">
        <f t="shared" si="302"/>
        <v>1.043047619047619</v>
      </c>
      <c r="R3247" s="6">
        <f t="shared" si="303"/>
        <v>81.125925925925927</v>
      </c>
      <c r="S3247" t="str">
        <f t="shared" si="304"/>
        <v>theater</v>
      </c>
      <c r="T3247" t="str">
        <f t="shared" si="305"/>
        <v>plays</v>
      </c>
    </row>
    <row r="3248" spans="1:20" ht="45" x14ac:dyDescent="0.25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s="12">
        <f t="shared" si="300"/>
        <v>42230.472222222219</v>
      </c>
      <c r="L3248" s="12">
        <f t="shared" si="301"/>
        <v>42259.165972222225</v>
      </c>
      <c r="M3248" t="b">
        <v>1</v>
      </c>
      <c r="N3248">
        <v>193</v>
      </c>
      <c r="O3248" t="b">
        <v>1</v>
      </c>
      <c r="P3248" t="s">
        <v>8271</v>
      </c>
      <c r="Q3248" s="5">
        <f t="shared" si="302"/>
        <v>1.1122000000000001</v>
      </c>
      <c r="R3248" s="6">
        <f t="shared" si="303"/>
        <v>57.626943005181346</v>
      </c>
      <c r="S3248" t="str">
        <f t="shared" si="304"/>
        <v>theater</v>
      </c>
      <c r="T3248" t="str">
        <f t="shared" si="305"/>
        <v>plays</v>
      </c>
    </row>
    <row r="3249" spans="1:20" ht="60" x14ac:dyDescent="0.25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s="12">
        <f t="shared" si="300"/>
        <v>42167.434166666666</v>
      </c>
      <c r="L3249" s="12">
        <f t="shared" si="301"/>
        <v>42197.434166666666</v>
      </c>
      <c r="M3249" t="b">
        <v>1</v>
      </c>
      <c r="N3249">
        <v>57</v>
      </c>
      <c r="O3249" t="b">
        <v>1</v>
      </c>
      <c r="P3249" t="s">
        <v>8271</v>
      </c>
      <c r="Q3249" s="5">
        <f t="shared" si="302"/>
        <v>1.0586</v>
      </c>
      <c r="R3249" s="6">
        <f t="shared" si="303"/>
        <v>46.429824561403507</v>
      </c>
      <c r="S3249" t="str">
        <f t="shared" si="304"/>
        <v>theater</v>
      </c>
      <c r="T3249" t="str">
        <f t="shared" si="305"/>
        <v>plays</v>
      </c>
    </row>
    <row r="3250" spans="1:20" ht="30" x14ac:dyDescent="0.25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s="12">
        <f t="shared" si="300"/>
        <v>42068.888391203705</v>
      </c>
      <c r="L3250" s="12">
        <f t="shared" si="301"/>
        <v>42098.846724537041</v>
      </c>
      <c r="M3250" t="b">
        <v>1</v>
      </c>
      <c r="N3250">
        <v>200</v>
      </c>
      <c r="O3250" t="b">
        <v>1</v>
      </c>
      <c r="P3250" t="s">
        <v>8271</v>
      </c>
      <c r="Q3250" s="5">
        <f t="shared" si="302"/>
        <v>1.0079166666666666</v>
      </c>
      <c r="R3250" s="6">
        <f t="shared" si="303"/>
        <v>60.475000000000001</v>
      </c>
      <c r="S3250" t="str">
        <f t="shared" si="304"/>
        <v>theater</v>
      </c>
      <c r="T3250" t="str">
        <f t="shared" si="305"/>
        <v>plays</v>
      </c>
    </row>
    <row r="3251" spans="1:20" ht="60" x14ac:dyDescent="0.25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s="12">
        <f t="shared" si="300"/>
        <v>42145.746689814812</v>
      </c>
      <c r="L3251" s="12">
        <f t="shared" si="301"/>
        <v>42175.746689814812</v>
      </c>
      <c r="M3251" t="b">
        <v>1</v>
      </c>
      <c r="N3251">
        <v>88</v>
      </c>
      <c r="O3251" t="b">
        <v>1</v>
      </c>
      <c r="P3251" t="s">
        <v>8271</v>
      </c>
      <c r="Q3251" s="5">
        <f t="shared" si="302"/>
        <v>1.0492727272727274</v>
      </c>
      <c r="R3251" s="6">
        <f t="shared" si="303"/>
        <v>65.579545454545453</v>
      </c>
      <c r="S3251" t="str">
        <f t="shared" si="304"/>
        <v>theater</v>
      </c>
      <c r="T3251" t="str">
        <f t="shared" si="305"/>
        <v>plays</v>
      </c>
    </row>
    <row r="3252" spans="1:20" ht="60" x14ac:dyDescent="0.25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s="12">
        <f t="shared" si="300"/>
        <v>41918.742175925923</v>
      </c>
      <c r="L3252" s="12">
        <f t="shared" si="301"/>
        <v>41948.783842592595</v>
      </c>
      <c r="M3252" t="b">
        <v>1</v>
      </c>
      <c r="N3252">
        <v>213</v>
      </c>
      <c r="O3252" t="b">
        <v>1</v>
      </c>
      <c r="P3252" t="s">
        <v>8271</v>
      </c>
      <c r="Q3252" s="5">
        <f t="shared" si="302"/>
        <v>1.01552</v>
      </c>
      <c r="R3252" s="6">
        <f t="shared" si="303"/>
        <v>119.1924882629108</v>
      </c>
      <c r="S3252" t="str">
        <f t="shared" si="304"/>
        <v>theater</v>
      </c>
      <c r="T3252" t="str">
        <f t="shared" si="305"/>
        <v>plays</v>
      </c>
    </row>
    <row r="3253" spans="1:20" ht="60" x14ac:dyDescent="0.25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s="12">
        <f t="shared" si="300"/>
        <v>42146.731087962966</v>
      </c>
      <c r="L3253" s="12">
        <f t="shared" si="301"/>
        <v>42176.731087962966</v>
      </c>
      <c r="M3253" t="b">
        <v>1</v>
      </c>
      <c r="N3253">
        <v>20</v>
      </c>
      <c r="O3253" t="b">
        <v>1</v>
      </c>
      <c r="P3253" t="s">
        <v>8271</v>
      </c>
      <c r="Q3253" s="5">
        <f t="shared" si="302"/>
        <v>1.1073333333333333</v>
      </c>
      <c r="R3253" s="6">
        <f t="shared" si="303"/>
        <v>83.05</v>
      </c>
      <c r="S3253" t="str">
        <f t="shared" si="304"/>
        <v>theater</v>
      </c>
      <c r="T3253" t="str">
        <f t="shared" si="305"/>
        <v>plays</v>
      </c>
    </row>
    <row r="3254" spans="1:20" ht="45" x14ac:dyDescent="0.25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s="12">
        <f t="shared" si="300"/>
        <v>42590.472685185188</v>
      </c>
      <c r="L3254" s="12">
        <f t="shared" si="301"/>
        <v>42620.472685185188</v>
      </c>
      <c r="M3254" t="b">
        <v>1</v>
      </c>
      <c r="N3254">
        <v>50</v>
      </c>
      <c r="O3254" t="b">
        <v>1</v>
      </c>
      <c r="P3254" t="s">
        <v>8271</v>
      </c>
      <c r="Q3254" s="5">
        <f t="shared" si="302"/>
        <v>1.2782222222222221</v>
      </c>
      <c r="R3254" s="6">
        <f t="shared" si="303"/>
        <v>57.52</v>
      </c>
      <c r="S3254" t="str">
        <f t="shared" si="304"/>
        <v>theater</v>
      </c>
      <c r="T3254" t="str">
        <f t="shared" si="305"/>
        <v>plays</v>
      </c>
    </row>
    <row r="3255" spans="1:20" ht="45" x14ac:dyDescent="0.25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s="12">
        <f t="shared" si="300"/>
        <v>42602.576712962968</v>
      </c>
      <c r="L3255" s="12">
        <f t="shared" si="301"/>
        <v>42621.15625</v>
      </c>
      <c r="M3255" t="b">
        <v>1</v>
      </c>
      <c r="N3255">
        <v>115</v>
      </c>
      <c r="O3255" t="b">
        <v>1</v>
      </c>
      <c r="P3255" t="s">
        <v>8271</v>
      </c>
      <c r="Q3255" s="5">
        <f t="shared" si="302"/>
        <v>1.0182500000000001</v>
      </c>
      <c r="R3255" s="6">
        <f t="shared" si="303"/>
        <v>177.08695652173913</v>
      </c>
      <c r="S3255" t="str">
        <f t="shared" si="304"/>
        <v>theater</v>
      </c>
      <c r="T3255" t="str">
        <f t="shared" si="305"/>
        <v>plays</v>
      </c>
    </row>
    <row r="3256" spans="1:20" ht="60" x14ac:dyDescent="0.25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s="12">
        <f t="shared" si="300"/>
        <v>42059.085752314815</v>
      </c>
      <c r="L3256" s="12">
        <f t="shared" si="301"/>
        <v>42089.044085648144</v>
      </c>
      <c r="M3256" t="b">
        <v>1</v>
      </c>
      <c r="N3256">
        <v>186</v>
      </c>
      <c r="O3256" t="b">
        <v>1</v>
      </c>
      <c r="P3256" t="s">
        <v>8271</v>
      </c>
      <c r="Q3256" s="5">
        <f t="shared" si="302"/>
        <v>1.012576923076923</v>
      </c>
      <c r="R3256" s="6">
        <f t="shared" si="303"/>
        <v>70.771505376344081</v>
      </c>
      <c r="S3256" t="str">
        <f t="shared" si="304"/>
        <v>theater</v>
      </c>
      <c r="T3256" t="str">
        <f t="shared" si="305"/>
        <v>plays</v>
      </c>
    </row>
    <row r="3257" spans="1:20" ht="60" x14ac:dyDescent="0.25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s="12">
        <f t="shared" si="300"/>
        <v>41889.768229166664</v>
      </c>
      <c r="L3257" s="12">
        <f t="shared" si="301"/>
        <v>41919.768229166664</v>
      </c>
      <c r="M3257" t="b">
        <v>1</v>
      </c>
      <c r="N3257">
        <v>18</v>
      </c>
      <c r="O3257" t="b">
        <v>1</v>
      </c>
      <c r="P3257" t="s">
        <v>8271</v>
      </c>
      <c r="Q3257" s="5">
        <f t="shared" si="302"/>
        <v>1.75</v>
      </c>
      <c r="R3257" s="6">
        <f t="shared" si="303"/>
        <v>29.166666666666668</v>
      </c>
      <c r="S3257" t="str">
        <f t="shared" si="304"/>
        <v>theater</v>
      </c>
      <c r="T3257" t="str">
        <f t="shared" si="305"/>
        <v>plays</v>
      </c>
    </row>
    <row r="3258" spans="1:20" ht="45" x14ac:dyDescent="0.25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s="12">
        <f t="shared" si="300"/>
        <v>42144.573807870373</v>
      </c>
      <c r="L3258" s="12">
        <f t="shared" si="301"/>
        <v>42166.165972222225</v>
      </c>
      <c r="M3258" t="b">
        <v>1</v>
      </c>
      <c r="N3258">
        <v>176</v>
      </c>
      <c r="O3258" t="b">
        <v>1</v>
      </c>
      <c r="P3258" t="s">
        <v>8271</v>
      </c>
      <c r="Q3258" s="5">
        <f t="shared" si="302"/>
        <v>1.2806</v>
      </c>
      <c r="R3258" s="6">
        <f t="shared" si="303"/>
        <v>72.76136363636364</v>
      </c>
      <c r="S3258" t="str">
        <f t="shared" si="304"/>
        <v>theater</v>
      </c>
      <c r="T3258" t="str">
        <f t="shared" si="305"/>
        <v>plays</v>
      </c>
    </row>
    <row r="3259" spans="1:20" ht="60" x14ac:dyDescent="0.25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s="12">
        <f t="shared" si="300"/>
        <v>42758.559629629628</v>
      </c>
      <c r="L3259" s="12">
        <f t="shared" si="301"/>
        <v>42788.559629629628</v>
      </c>
      <c r="M3259" t="b">
        <v>0</v>
      </c>
      <c r="N3259">
        <v>41</v>
      </c>
      <c r="O3259" t="b">
        <v>1</v>
      </c>
      <c r="P3259" t="s">
        <v>8271</v>
      </c>
      <c r="Q3259" s="5">
        <f t="shared" si="302"/>
        <v>1.0629949999999999</v>
      </c>
      <c r="R3259" s="6">
        <f t="shared" si="303"/>
        <v>51.853414634146333</v>
      </c>
      <c r="S3259" t="str">
        <f t="shared" si="304"/>
        <v>theater</v>
      </c>
      <c r="T3259" t="str">
        <f t="shared" si="305"/>
        <v>plays</v>
      </c>
    </row>
    <row r="3260" spans="1:20" ht="45" x14ac:dyDescent="0.25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s="12">
        <f t="shared" si="300"/>
        <v>41982.887280092589</v>
      </c>
      <c r="L3260" s="12">
        <f t="shared" si="301"/>
        <v>42012.887280092589</v>
      </c>
      <c r="M3260" t="b">
        <v>1</v>
      </c>
      <c r="N3260">
        <v>75</v>
      </c>
      <c r="O3260" t="b">
        <v>1</v>
      </c>
      <c r="P3260" t="s">
        <v>8271</v>
      </c>
      <c r="Q3260" s="5">
        <f t="shared" si="302"/>
        <v>1.052142857142857</v>
      </c>
      <c r="R3260" s="6">
        <f t="shared" si="303"/>
        <v>98.2</v>
      </c>
      <c r="S3260" t="str">
        <f t="shared" si="304"/>
        <v>theater</v>
      </c>
      <c r="T3260" t="str">
        <f t="shared" si="305"/>
        <v>plays</v>
      </c>
    </row>
    <row r="3261" spans="1:20" ht="60" x14ac:dyDescent="0.25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s="12">
        <f t="shared" si="300"/>
        <v>42614.760937500003</v>
      </c>
      <c r="L3261" s="12">
        <f t="shared" si="301"/>
        <v>42644.165972222225</v>
      </c>
      <c r="M3261" t="b">
        <v>1</v>
      </c>
      <c r="N3261">
        <v>97</v>
      </c>
      <c r="O3261" t="b">
        <v>1</v>
      </c>
      <c r="P3261" t="s">
        <v>8271</v>
      </c>
      <c r="Q3261" s="5">
        <f t="shared" si="302"/>
        <v>1.0616782608695652</v>
      </c>
      <c r="R3261" s="6">
        <f t="shared" si="303"/>
        <v>251.7381443298969</v>
      </c>
      <c r="S3261" t="str">
        <f t="shared" si="304"/>
        <v>theater</v>
      </c>
      <c r="T3261" t="str">
        <f t="shared" si="305"/>
        <v>plays</v>
      </c>
    </row>
    <row r="3262" spans="1:20" ht="45" x14ac:dyDescent="0.25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s="12">
        <f t="shared" si="300"/>
        <v>42303.672662037032</v>
      </c>
      <c r="L3262" s="12">
        <f t="shared" si="301"/>
        <v>42338.714328703703</v>
      </c>
      <c r="M3262" t="b">
        <v>1</v>
      </c>
      <c r="N3262">
        <v>73</v>
      </c>
      <c r="O3262" t="b">
        <v>1</v>
      </c>
      <c r="P3262" t="s">
        <v>8271</v>
      </c>
      <c r="Q3262" s="5">
        <f t="shared" si="302"/>
        <v>1.0924</v>
      </c>
      <c r="R3262" s="6">
        <f t="shared" si="303"/>
        <v>74.821917808219183</v>
      </c>
      <c r="S3262" t="str">
        <f t="shared" si="304"/>
        <v>theater</v>
      </c>
      <c r="T3262" t="str">
        <f t="shared" si="305"/>
        <v>plays</v>
      </c>
    </row>
    <row r="3263" spans="1:20" ht="45" x14ac:dyDescent="0.25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s="12">
        <f t="shared" si="300"/>
        <v>42171.725416666668</v>
      </c>
      <c r="L3263" s="12">
        <f t="shared" si="301"/>
        <v>42201.725416666668</v>
      </c>
      <c r="M3263" t="b">
        <v>1</v>
      </c>
      <c r="N3263">
        <v>49</v>
      </c>
      <c r="O3263" t="b">
        <v>1</v>
      </c>
      <c r="P3263" t="s">
        <v>8271</v>
      </c>
      <c r="Q3263" s="5">
        <f t="shared" si="302"/>
        <v>1.0045454545454546</v>
      </c>
      <c r="R3263" s="6">
        <f t="shared" si="303"/>
        <v>67.65306122448979</v>
      </c>
      <c r="S3263" t="str">
        <f t="shared" si="304"/>
        <v>theater</v>
      </c>
      <c r="T3263" t="str">
        <f t="shared" si="305"/>
        <v>plays</v>
      </c>
    </row>
    <row r="3264" spans="1:20" ht="30" x14ac:dyDescent="0.25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s="12">
        <f t="shared" si="300"/>
        <v>41964.315532407403</v>
      </c>
      <c r="L3264" s="12">
        <f t="shared" si="301"/>
        <v>41995.166666666672</v>
      </c>
      <c r="M3264" t="b">
        <v>1</v>
      </c>
      <c r="N3264">
        <v>134</v>
      </c>
      <c r="O3264" t="b">
        <v>1</v>
      </c>
      <c r="P3264" t="s">
        <v>8271</v>
      </c>
      <c r="Q3264" s="5">
        <f t="shared" si="302"/>
        <v>1.0304098360655738</v>
      </c>
      <c r="R3264" s="6">
        <f t="shared" si="303"/>
        <v>93.81343283582089</v>
      </c>
      <c r="S3264" t="str">
        <f t="shared" si="304"/>
        <v>theater</v>
      </c>
      <c r="T3264" t="str">
        <f t="shared" si="305"/>
        <v>plays</v>
      </c>
    </row>
    <row r="3265" spans="1:20" ht="45" x14ac:dyDescent="0.25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s="12">
        <f t="shared" si="300"/>
        <v>42284.516064814816</v>
      </c>
      <c r="L3265" s="12">
        <f t="shared" si="301"/>
        <v>42307.875</v>
      </c>
      <c r="M3265" t="b">
        <v>1</v>
      </c>
      <c r="N3265">
        <v>68</v>
      </c>
      <c r="O3265" t="b">
        <v>1</v>
      </c>
      <c r="P3265" t="s">
        <v>8271</v>
      </c>
      <c r="Q3265" s="5">
        <f t="shared" si="302"/>
        <v>1.121664</v>
      </c>
      <c r="R3265" s="6">
        <f t="shared" si="303"/>
        <v>41.237647058823526</v>
      </c>
      <c r="S3265" t="str">
        <f t="shared" si="304"/>
        <v>theater</v>
      </c>
      <c r="T3265" t="str">
        <f t="shared" si="305"/>
        <v>plays</v>
      </c>
    </row>
    <row r="3266" spans="1:20" ht="45" x14ac:dyDescent="0.25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s="12">
        <f t="shared" ref="K3266:K3329" si="306">(((J3266/60)/60)/24)+DATE(1970,1,1)</f>
        <v>42016.800208333334</v>
      </c>
      <c r="L3266" s="12">
        <f t="shared" ref="L3266:L3329" si="307">(((I3266/60)/60)/24)+DATE(1970,1,1)</f>
        <v>42032.916666666672</v>
      </c>
      <c r="M3266" t="b">
        <v>1</v>
      </c>
      <c r="N3266">
        <v>49</v>
      </c>
      <c r="O3266" t="b">
        <v>1</v>
      </c>
      <c r="P3266" t="s">
        <v>8271</v>
      </c>
      <c r="Q3266" s="5">
        <f t="shared" ref="Q3266:Q3329" si="308">E3266/D3266</f>
        <v>1.03</v>
      </c>
      <c r="R3266" s="6">
        <f t="shared" ref="R3266:R3329" si="309">E3266/N3266</f>
        <v>52.551020408163268</v>
      </c>
      <c r="S3266" t="str">
        <f t="shared" ref="S3266:S3329" si="310">LEFT(P3266,FIND("/",P3266,1)-1)</f>
        <v>theater</v>
      </c>
      <c r="T3266" t="str">
        <f t="shared" ref="T3266:T3329" si="311">MID(P3266,FIND("/",P3266,1)+1,LEN(P3265))</f>
        <v>plays</v>
      </c>
    </row>
    <row r="3267" spans="1:20" ht="45" x14ac:dyDescent="0.25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s="12">
        <f t="shared" si="306"/>
        <v>42311.711979166663</v>
      </c>
      <c r="L3267" s="12">
        <f t="shared" si="307"/>
        <v>42341.708333333328</v>
      </c>
      <c r="M3267" t="b">
        <v>1</v>
      </c>
      <c r="N3267">
        <v>63</v>
      </c>
      <c r="O3267" t="b">
        <v>1</v>
      </c>
      <c r="P3267" t="s">
        <v>8271</v>
      </c>
      <c r="Q3267" s="5">
        <f t="shared" si="308"/>
        <v>1.64</v>
      </c>
      <c r="R3267" s="6">
        <f t="shared" si="309"/>
        <v>70.285714285714292</v>
      </c>
      <c r="S3267" t="str">
        <f t="shared" si="310"/>
        <v>theater</v>
      </c>
      <c r="T3267" t="str">
        <f t="shared" si="311"/>
        <v>plays</v>
      </c>
    </row>
    <row r="3268" spans="1:20" ht="45" x14ac:dyDescent="0.25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s="12">
        <f t="shared" si="306"/>
        <v>42136.536134259266</v>
      </c>
      <c r="L3268" s="12">
        <f t="shared" si="307"/>
        <v>42167.875</v>
      </c>
      <c r="M3268" t="b">
        <v>1</v>
      </c>
      <c r="N3268">
        <v>163</v>
      </c>
      <c r="O3268" t="b">
        <v>1</v>
      </c>
      <c r="P3268" t="s">
        <v>8271</v>
      </c>
      <c r="Q3268" s="5">
        <f t="shared" si="308"/>
        <v>1.3128333333333333</v>
      </c>
      <c r="R3268" s="6">
        <f t="shared" si="309"/>
        <v>48.325153374233132</v>
      </c>
      <c r="S3268" t="str">
        <f t="shared" si="310"/>
        <v>theater</v>
      </c>
      <c r="T3268" t="str">
        <f t="shared" si="311"/>
        <v>plays</v>
      </c>
    </row>
    <row r="3269" spans="1:20" ht="60" x14ac:dyDescent="0.25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s="12">
        <f t="shared" si="306"/>
        <v>42172.757638888885</v>
      </c>
      <c r="L3269" s="12">
        <f t="shared" si="307"/>
        <v>42202.757638888885</v>
      </c>
      <c r="M3269" t="b">
        <v>1</v>
      </c>
      <c r="N3269">
        <v>288</v>
      </c>
      <c r="O3269" t="b">
        <v>1</v>
      </c>
      <c r="P3269" t="s">
        <v>8271</v>
      </c>
      <c r="Q3269" s="5">
        <f t="shared" si="308"/>
        <v>1.0209999999999999</v>
      </c>
      <c r="R3269" s="6">
        <f t="shared" si="309"/>
        <v>53.177083333333336</v>
      </c>
      <c r="S3269" t="str">
        <f t="shared" si="310"/>
        <v>theater</v>
      </c>
      <c r="T3269" t="str">
        <f t="shared" si="311"/>
        <v>plays</v>
      </c>
    </row>
    <row r="3270" spans="1:20" ht="45" x14ac:dyDescent="0.25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s="12">
        <f t="shared" si="306"/>
        <v>42590.90425925926</v>
      </c>
      <c r="L3270" s="12">
        <f t="shared" si="307"/>
        <v>42606.90425925926</v>
      </c>
      <c r="M3270" t="b">
        <v>1</v>
      </c>
      <c r="N3270">
        <v>42</v>
      </c>
      <c r="O3270" t="b">
        <v>1</v>
      </c>
      <c r="P3270" t="s">
        <v>8271</v>
      </c>
      <c r="Q3270" s="5">
        <f t="shared" si="308"/>
        <v>1.28</v>
      </c>
      <c r="R3270" s="6">
        <f t="shared" si="309"/>
        <v>60.952380952380949</v>
      </c>
      <c r="S3270" t="str">
        <f t="shared" si="310"/>
        <v>theater</v>
      </c>
      <c r="T3270" t="str">
        <f t="shared" si="311"/>
        <v>plays</v>
      </c>
    </row>
    <row r="3271" spans="1:20" ht="45" x14ac:dyDescent="0.25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s="12">
        <f t="shared" si="306"/>
        <v>42137.395798611105</v>
      </c>
      <c r="L3271" s="12">
        <f t="shared" si="307"/>
        <v>42171.458333333328</v>
      </c>
      <c r="M3271" t="b">
        <v>1</v>
      </c>
      <c r="N3271">
        <v>70</v>
      </c>
      <c r="O3271" t="b">
        <v>1</v>
      </c>
      <c r="P3271" t="s">
        <v>8271</v>
      </c>
      <c r="Q3271" s="5">
        <f t="shared" si="308"/>
        <v>1.0149999999999999</v>
      </c>
      <c r="R3271" s="6">
        <f t="shared" si="309"/>
        <v>116</v>
      </c>
      <c r="S3271" t="str">
        <f t="shared" si="310"/>
        <v>theater</v>
      </c>
      <c r="T3271" t="str">
        <f t="shared" si="311"/>
        <v>plays</v>
      </c>
    </row>
    <row r="3272" spans="1:20" ht="60" x14ac:dyDescent="0.25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s="12">
        <f t="shared" si="306"/>
        <v>42167.533159722225</v>
      </c>
      <c r="L3272" s="12">
        <f t="shared" si="307"/>
        <v>42197.533159722225</v>
      </c>
      <c r="M3272" t="b">
        <v>1</v>
      </c>
      <c r="N3272">
        <v>30</v>
      </c>
      <c r="O3272" t="b">
        <v>1</v>
      </c>
      <c r="P3272" t="s">
        <v>8271</v>
      </c>
      <c r="Q3272" s="5">
        <f t="shared" si="308"/>
        <v>1.0166666666666666</v>
      </c>
      <c r="R3272" s="6">
        <f t="shared" si="309"/>
        <v>61</v>
      </c>
      <c r="S3272" t="str">
        <f t="shared" si="310"/>
        <v>theater</v>
      </c>
      <c r="T3272" t="str">
        <f t="shared" si="311"/>
        <v>plays</v>
      </c>
    </row>
    <row r="3273" spans="1:20" ht="30" x14ac:dyDescent="0.25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s="12">
        <f t="shared" si="306"/>
        <v>41915.437210648146</v>
      </c>
      <c r="L3273" s="12">
        <f t="shared" si="307"/>
        <v>41945.478877314818</v>
      </c>
      <c r="M3273" t="b">
        <v>1</v>
      </c>
      <c r="N3273">
        <v>51</v>
      </c>
      <c r="O3273" t="b">
        <v>1</v>
      </c>
      <c r="P3273" t="s">
        <v>8271</v>
      </c>
      <c r="Q3273" s="5">
        <f t="shared" si="308"/>
        <v>1.3</v>
      </c>
      <c r="R3273" s="6">
        <f t="shared" si="309"/>
        <v>38.235294117647058</v>
      </c>
      <c r="S3273" t="str">
        <f t="shared" si="310"/>
        <v>theater</v>
      </c>
      <c r="T3273" t="str">
        <f t="shared" si="311"/>
        <v>plays</v>
      </c>
    </row>
    <row r="3274" spans="1:20" ht="45" x14ac:dyDescent="0.25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s="12">
        <f t="shared" si="306"/>
        <v>42284.500104166669</v>
      </c>
      <c r="L3274" s="12">
        <f t="shared" si="307"/>
        <v>42314.541770833333</v>
      </c>
      <c r="M3274" t="b">
        <v>1</v>
      </c>
      <c r="N3274">
        <v>145</v>
      </c>
      <c r="O3274" t="b">
        <v>1</v>
      </c>
      <c r="P3274" t="s">
        <v>8271</v>
      </c>
      <c r="Q3274" s="5">
        <f t="shared" si="308"/>
        <v>1.5443</v>
      </c>
      <c r="R3274" s="6">
        <f t="shared" si="309"/>
        <v>106.50344827586207</v>
      </c>
      <c r="S3274" t="str">
        <f t="shared" si="310"/>
        <v>theater</v>
      </c>
      <c r="T3274" t="str">
        <f t="shared" si="311"/>
        <v>plays</v>
      </c>
    </row>
    <row r="3275" spans="1:20" ht="60" x14ac:dyDescent="0.25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s="12">
        <f t="shared" si="306"/>
        <v>42611.801412037035</v>
      </c>
      <c r="L3275" s="12">
        <f t="shared" si="307"/>
        <v>42627.791666666672</v>
      </c>
      <c r="M3275" t="b">
        <v>1</v>
      </c>
      <c r="N3275">
        <v>21</v>
      </c>
      <c r="O3275" t="b">
        <v>1</v>
      </c>
      <c r="P3275" t="s">
        <v>8271</v>
      </c>
      <c r="Q3275" s="5">
        <f t="shared" si="308"/>
        <v>1.0740000000000001</v>
      </c>
      <c r="R3275" s="6">
        <f t="shared" si="309"/>
        <v>204.57142857142858</v>
      </c>
      <c r="S3275" t="str">
        <f t="shared" si="310"/>
        <v>theater</v>
      </c>
      <c r="T3275" t="str">
        <f t="shared" si="311"/>
        <v>plays</v>
      </c>
    </row>
    <row r="3276" spans="1:20" ht="45" x14ac:dyDescent="0.25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s="12">
        <f t="shared" si="306"/>
        <v>42400.704537037032</v>
      </c>
      <c r="L3276" s="12">
        <f t="shared" si="307"/>
        <v>42444.875</v>
      </c>
      <c r="M3276" t="b">
        <v>1</v>
      </c>
      <c r="N3276">
        <v>286</v>
      </c>
      <c r="O3276" t="b">
        <v>1</v>
      </c>
      <c r="P3276" t="s">
        <v>8271</v>
      </c>
      <c r="Q3276" s="5">
        <f t="shared" si="308"/>
        <v>1.0132258064516129</v>
      </c>
      <c r="R3276" s="6">
        <f t="shared" si="309"/>
        <v>54.912587412587413</v>
      </c>
      <c r="S3276" t="str">
        <f t="shared" si="310"/>
        <v>theater</v>
      </c>
      <c r="T3276" t="str">
        <f t="shared" si="311"/>
        <v>plays</v>
      </c>
    </row>
    <row r="3277" spans="1:20" ht="60" x14ac:dyDescent="0.25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s="12">
        <f t="shared" si="306"/>
        <v>42017.88045138889</v>
      </c>
      <c r="L3277" s="12">
        <f t="shared" si="307"/>
        <v>42044.1875</v>
      </c>
      <c r="M3277" t="b">
        <v>1</v>
      </c>
      <c r="N3277">
        <v>12</v>
      </c>
      <c r="O3277" t="b">
        <v>1</v>
      </c>
      <c r="P3277" t="s">
        <v>8271</v>
      </c>
      <c r="Q3277" s="5">
        <f t="shared" si="308"/>
        <v>1.0027777777777778</v>
      </c>
      <c r="R3277" s="6">
        <f t="shared" si="309"/>
        <v>150.41666666666666</v>
      </c>
      <c r="S3277" t="str">
        <f t="shared" si="310"/>
        <v>theater</v>
      </c>
      <c r="T3277" t="str">
        <f t="shared" si="311"/>
        <v>plays</v>
      </c>
    </row>
    <row r="3278" spans="1:20" ht="60" x14ac:dyDescent="0.25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s="12">
        <f t="shared" si="306"/>
        <v>42426.949988425928</v>
      </c>
      <c r="L3278" s="12">
        <f t="shared" si="307"/>
        <v>42461.165972222225</v>
      </c>
      <c r="M3278" t="b">
        <v>1</v>
      </c>
      <c r="N3278">
        <v>100</v>
      </c>
      <c r="O3278" t="b">
        <v>1</v>
      </c>
      <c r="P3278" t="s">
        <v>8271</v>
      </c>
      <c r="Q3278" s="5">
        <f t="shared" si="308"/>
        <v>1.1684444444444444</v>
      </c>
      <c r="R3278" s="6">
        <f t="shared" si="309"/>
        <v>52.58</v>
      </c>
      <c r="S3278" t="str">
        <f t="shared" si="310"/>
        <v>theater</v>
      </c>
      <c r="T3278" t="str">
        <f t="shared" si="311"/>
        <v>plays</v>
      </c>
    </row>
    <row r="3279" spans="1:20" ht="60" x14ac:dyDescent="0.25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s="12">
        <f t="shared" si="306"/>
        <v>41931.682939814818</v>
      </c>
      <c r="L3279" s="12">
        <f t="shared" si="307"/>
        <v>41961.724606481483</v>
      </c>
      <c r="M3279" t="b">
        <v>1</v>
      </c>
      <c r="N3279">
        <v>100</v>
      </c>
      <c r="O3279" t="b">
        <v>1</v>
      </c>
      <c r="P3279" t="s">
        <v>8271</v>
      </c>
      <c r="Q3279" s="5">
        <f t="shared" si="308"/>
        <v>1.0860000000000001</v>
      </c>
      <c r="R3279" s="6">
        <f t="shared" si="309"/>
        <v>54.3</v>
      </c>
      <c r="S3279" t="str">
        <f t="shared" si="310"/>
        <v>theater</v>
      </c>
      <c r="T3279" t="str">
        <f t="shared" si="311"/>
        <v>plays</v>
      </c>
    </row>
    <row r="3280" spans="1:20" ht="60" x14ac:dyDescent="0.25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s="12">
        <f t="shared" si="306"/>
        <v>42124.848414351851</v>
      </c>
      <c r="L3280" s="12">
        <f t="shared" si="307"/>
        <v>42154.848414351851</v>
      </c>
      <c r="M3280" t="b">
        <v>1</v>
      </c>
      <c r="N3280">
        <v>34</v>
      </c>
      <c r="O3280" t="b">
        <v>1</v>
      </c>
      <c r="P3280" t="s">
        <v>8271</v>
      </c>
      <c r="Q3280" s="5">
        <f t="shared" si="308"/>
        <v>1.034</v>
      </c>
      <c r="R3280" s="6">
        <f t="shared" si="309"/>
        <v>76.029411764705884</v>
      </c>
      <c r="S3280" t="str">
        <f t="shared" si="310"/>
        <v>theater</v>
      </c>
      <c r="T3280" t="str">
        <f t="shared" si="311"/>
        <v>plays</v>
      </c>
    </row>
    <row r="3281" spans="1:20" ht="60" x14ac:dyDescent="0.25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s="12">
        <f t="shared" si="306"/>
        <v>42431.102534722217</v>
      </c>
      <c r="L3281" s="12">
        <f t="shared" si="307"/>
        <v>42461.06086805556</v>
      </c>
      <c r="M3281" t="b">
        <v>0</v>
      </c>
      <c r="N3281">
        <v>63</v>
      </c>
      <c r="O3281" t="b">
        <v>1</v>
      </c>
      <c r="P3281" t="s">
        <v>8271</v>
      </c>
      <c r="Q3281" s="5">
        <f t="shared" si="308"/>
        <v>1.1427586206896552</v>
      </c>
      <c r="R3281" s="6">
        <f t="shared" si="309"/>
        <v>105.2063492063492</v>
      </c>
      <c r="S3281" t="str">
        <f t="shared" si="310"/>
        <v>theater</v>
      </c>
      <c r="T3281" t="str">
        <f t="shared" si="311"/>
        <v>plays</v>
      </c>
    </row>
    <row r="3282" spans="1:20" ht="60" x14ac:dyDescent="0.25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s="12">
        <f t="shared" si="306"/>
        <v>42121.756921296299</v>
      </c>
      <c r="L3282" s="12">
        <f t="shared" si="307"/>
        <v>42156.208333333328</v>
      </c>
      <c r="M3282" t="b">
        <v>0</v>
      </c>
      <c r="N3282">
        <v>30</v>
      </c>
      <c r="O3282" t="b">
        <v>1</v>
      </c>
      <c r="P3282" t="s">
        <v>8271</v>
      </c>
      <c r="Q3282" s="5">
        <f t="shared" si="308"/>
        <v>1.03</v>
      </c>
      <c r="R3282" s="6">
        <f t="shared" si="309"/>
        <v>68.666666666666671</v>
      </c>
      <c r="S3282" t="str">
        <f t="shared" si="310"/>
        <v>theater</v>
      </c>
      <c r="T3282" t="str">
        <f t="shared" si="311"/>
        <v>plays</v>
      </c>
    </row>
    <row r="3283" spans="1:20" ht="45" x14ac:dyDescent="0.25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s="12">
        <f t="shared" si="306"/>
        <v>42219.019733796296</v>
      </c>
      <c r="L3283" s="12">
        <f t="shared" si="307"/>
        <v>42249.019733796296</v>
      </c>
      <c r="M3283" t="b">
        <v>0</v>
      </c>
      <c r="N3283">
        <v>47</v>
      </c>
      <c r="O3283" t="b">
        <v>1</v>
      </c>
      <c r="P3283" t="s">
        <v>8271</v>
      </c>
      <c r="Q3283" s="5">
        <f t="shared" si="308"/>
        <v>1.216</v>
      </c>
      <c r="R3283" s="6">
        <f t="shared" si="309"/>
        <v>129.36170212765958</v>
      </c>
      <c r="S3283" t="str">
        <f t="shared" si="310"/>
        <v>theater</v>
      </c>
      <c r="T3283" t="str">
        <f t="shared" si="311"/>
        <v>plays</v>
      </c>
    </row>
    <row r="3284" spans="1:20" ht="60" x14ac:dyDescent="0.25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s="12">
        <f t="shared" si="306"/>
        <v>42445.19430555556</v>
      </c>
      <c r="L3284" s="12">
        <f t="shared" si="307"/>
        <v>42489.19430555556</v>
      </c>
      <c r="M3284" t="b">
        <v>0</v>
      </c>
      <c r="N3284">
        <v>237</v>
      </c>
      <c r="O3284" t="b">
        <v>1</v>
      </c>
      <c r="P3284" t="s">
        <v>8271</v>
      </c>
      <c r="Q3284" s="5">
        <f t="shared" si="308"/>
        <v>1.026467741935484</v>
      </c>
      <c r="R3284" s="6">
        <f t="shared" si="309"/>
        <v>134.26371308016877</v>
      </c>
      <c r="S3284" t="str">
        <f t="shared" si="310"/>
        <v>theater</v>
      </c>
      <c r="T3284" t="str">
        <f t="shared" si="311"/>
        <v>plays</v>
      </c>
    </row>
    <row r="3285" spans="1:20" ht="60" x14ac:dyDescent="0.25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s="12">
        <f t="shared" si="306"/>
        <v>42379.74418981481</v>
      </c>
      <c r="L3285" s="12">
        <f t="shared" si="307"/>
        <v>42410.875</v>
      </c>
      <c r="M3285" t="b">
        <v>0</v>
      </c>
      <c r="N3285">
        <v>47</v>
      </c>
      <c r="O3285" t="b">
        <v>1</v>
      </c>
      <c r="P3285" t="s">
        <v>8271</v>
      </c>
      <c r="Q3285" s="5">
        <f t="shared" si="308"/>
        <v>1.0475000000000001</v>
      </c>
      <c r="R3285" s="6">
        <f t="shared" si="309"/>
        <v>17.829787234042552</v>
      </c>
      <c r="S3285" t="str">
        <f t="shared" si="310"/>
        <v>theater</v>
      </c>
      <c r="T3285" t="str">
        <f t="shared" si="311"/>
        <v>plays</v>
      </c>
    </row>
    <row r="3286" spans="1:20" ht="45" x14ac:dyDescent="0.25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s="12">
        <f t="shared" si="306"/>
        <v>42380.884872685187</v>
      </c>
      <c r="L3286" s="12">
        <f t="shared" si="307"/>
        <v>42398.249305555553</v>
      </c>
      <c r="M3286" t="b">
        <v>0</v>
      </c>
      <c r="N3286">
        <v>15</v>
      </c>
      <c r="O3286" t="b">
        <v>1</v>
      </c>
      <c r="P3286" t="s">
        <v>8271</v>
      </c>
      <c r="Q3286" s="5">
        <f t="shared" si="308"/>
        <v>1.016</v>
      </c>
      <c r="R3286" s="6">
        <f t="shared" si="309"/>
        <v>203.2</v>
      </c>
      <c r="S3286" t="str">
        <f t="shared" si="310"/>
        <v>theater</v>
      </c>
      <c r="T3286" t="str">
        <f t="shared" si="311"/>
        <v>plays</v>
      </c>
    </row>
    <row r="3287" spans="1:20" x14ac:dyDescent="0.25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s="12">
        <f t="shared" si="306"/>
        <v>42762.942430555559</v>
      </c>
      <c r="L3287" s="12">
        <f t="shared" si="307"/>
        <v>42794.208333333328</v>
      </c>
      <c r="M3287" t="b">
        <v>0</v>
      </c>
      <c r="N3287">
        <v>81</v>
      </c>
      <c r="O3287" t="b">
        <v>1</v>
      </c>
      <c r="P3287" t="s">
        <v>8271</v>
      </c>
      <c r="Q3287" s="5">
        <f t="shared" si="308"/>
        <v>1.1210242048409682</v>
      </c>
      <c r="R3287" s="6">
        <f t="shared" si="309"/>
        <v>69.18518518518519</v>
      </c>
      <c r="S3287" t="str">
        <f t="shared" si="310"/>
        <v>theater</v>
      </c>
      <c r="T3287" t="str">
        <f t="shared" si="311"/>
        <v>plays</v>
      </c>
    </row>
    <row r="3288" spans="1:20" ht="60" x14ac:dyDescent="0.25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s="12">
        <f t="shared" si="306"/>
        <v>42567.840069444443</v>
      </c>
      <c r="L3288" s="12">
        <f t="shared" si="307"/>
        <v>42597.840069444443</v>
      </c>
      <c r="M3288" t="b">
        <v>0</v>
      </c>
      <c r="N3288">
        <v>122</v>
      </c>
      <c r="O3288" t="b">
        <v>1</v>
      </c>
      <c r="P3288" t="s">
        <v>8271</v>
      </c>
      <c r="Q3288" s="5">
        <f t="shared" si="308"/>
        <v>1.0176666666666667</v>
      </c>
      <c r="R3288" s="6">
        <f t="shared" si="309"/>
        <v>125.12295081967213</v>
      </c>
      <c r="S3288" t="str">
        <f t="shared" si="310"/>
        <v>theater</v>
      </c>
      <c r="T3288" t="str">
        <f t="shared" si="311"/>
        <v>plays</v>
      </c>
    </row>
    <row r="3289" spans="1:20" ht="30" x14ac:dyDescent="0.25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s="12">
        <f t="shared" si="306"/>
        <v>42311.750324074077</v>
      </c>
      <c r="L3289" s="12">
        <f t="shared" si="307"/>
        <v>42336.750324074077</v>
      </c>
      <c r="M3289" t="b">
        <v>0</v>
      </c>
      <c r="N3289">
        <v>34</v>
      </c>
      <c r="O3289" t="b">
        <v>1</v>
      </c>
      <c r="P3289" t="s">
        <v>8271</v>
      </c>
      <c r="Q3289" s="5">
        <f t="shared" si="308"/>
        <v>1</v>
      </c>
      <c r="R3289" s="6">
        <f t="shared" si="309"/>
        <v>73.529411764705884</v>
      </c>
      <c r="S3289" t="str">
        <f t="shared" si="310"/>
        <v>theater</v>
      </c>
      <c r="T3289" t="str">
        <f t="shared" si="311"/>
        <v>plays</v>
      </c>
    </row>
    <row r="3290" spans="1:20" ht="60" x14ac:dyDescent="0.25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s="12">
        <f t="shared" si="306"/>
        <v>42505.774479166663</v>
      </c>
      <c r="L3290" s="12">
        <f t="shared" si="307"/>
        <v>42541.958333333328</v>
      </c>
      <c r="M3290" t="b">
        <v>0</v>
      </c>
      <c r="N3290">
        <v>207</v>
      </c>
      <c r="O3290" t="b">
        <v>1</v>
      </c>
      <c r="P3290" t="s">
        <v>8271</v>
      </c>
      <c r="Q3290" s="5">
        <f t="shared" si="308"/>
        <v>1.0026489999999999</v>
      </c>
      <c r="R3290" s="6">
        <f t="shared" si="309"/>
        <v>48.437149758454105</v>
      </c>
      <c r="S3290" t="str">
        <f t="shared" si="310"/>
        <v>theater</v>
      </c>
      <c r="T3290" t="str">
        <f t="shared" si="311"/>
        <v>plays</v>
      </c>
    </row>
    <row r="3291" spans="1:20" ht="60" x14ac:dyDescent="0.25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s="12">
        <f t="shared" si="306"/>
        <v>42758.368078703701</v>
      </c>
      <c r="L3291" s="12">
        <f t="shared" si="307"/>
        <v>42786.368078703701</v>
      </c>
      <c r="M3291" t="b">
        <v>0</v>
      </c>
      <c r="N3291">
        <v>25</v>
      </c>
      <c r="O3291" t="b">
        <v>1</v>
      </c>
      <c r="P3291" t="s">
        <v>8271</v>
      </c>
      <c r="Q3291" s="5">
        <f t="shared" si="308"/>
        <v>1.3304200000000002</v>
      </c>
      <c r="R3291" s="6">
        <f t="shared" si="309"/>
        <v>26.608400000000003</v>
      </c>
      <c r="S3291" t="str">
        <f t="shared" si="310"/>
        <v>theater</v>
      </c>
      <c r="T3291" t="str">
        <f t="shared" si="311"/>
        <v>plays</v>
      </c>
    </row>
    <row r="3292" spans="1:20" ht="75" x14ac:dyDescent="0.25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s="12">
        <f t="shared" si="306"/>
        <v>42775.51494212963</v>
      </c>
      <c r="L3292" s="12">
        <f t="shared" si="307"/>
        <v>42805.51494212963</v>
      </c>
      <c r="M3292" t="b">
        <v>0</v>
      </c>
      <c r="N3292">
        <v>72</v>
      </c>
      <c r="O3292" t="b">
        <v>1</v>
      </c>
      <c r="P3292" t="s">
        <v>8271</v>
      </c>
      <c r="Q3292" s="5">
        <f t="shared" si="308"/>
        <v>1.212</v>
      </c>
      <c r="R3292" s="6">
        <f t="shared" si="309"/>
        <v>33.666666666666664</v>
      </c>
      <c r="S3292" t="str">
        <f t="shared" si="310"/>
        <v>theater</v>
      </c>
      <c r="T3292" t="str">
        <f t="shared" si="311"/>
        <v>plays</v>
      </c>
    </row>
    <row r="3293" spans="1:20" ht="60" x14ac:dyDescent="0.25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s="12">
        <f t="shared" si="306"/>
        <v>42232.702546296292</v>
      </c>
      <c r="L3293" s="12">
        <f t="shared" si="307"/>
        <v>42264.165972222225</v>
      </c>
      <c r="M3293" t="b">
        <v>0</v>
      </c>
      <c r="N3293">
        <v>14</v>
      </c>
      <c r="O3293" t="b">
        <v>1</v>
      </c>
      <c r="P3293" t="s">
        <v>8271</v>
      </c>
      <c r="Q3293" s="5">
        <f t="shared" si="308"/>
        <v>1.1399999999999999</v>
      </c>
      <c r="R3293" s="6">
        <f t="shared" si="309"/>
        <v>40.714285714285715</v>
      </c>
      <c r="S3293" t="str">
        <f t="shared" si="310"/>
        <v>theater</v>
      </c>
      <c r="T3293" t="str">
        <f t="shared" si="311"/>
        <v>plays</v>
      </c>
    </row>
    <row r="3294" spans="1:20" ht="45" x14ac:dyDescent="0.25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s="12">
        <f t="shared" si="306"/>
        <v>42282.770231481481</v>
      </c>
      <c r="L3294" s="12">
        <f t="shared" si="307"/>
        <v>42342.811898148153</v>
      </c>
      <c r="M3294" t="b">
        <v>0</v>
      </c>
      <c r="N3294">
        <v>15</v>
      </c>
      <c r="O3294" t="b">
        <v>1</v>
      </c>
      <c r="P3294" t="s">
        <v>8271</v>
      </c>
      <c r="Q3294" s="5">
        <f t="shared" si="308"/>
        <v>2.8613861386138613</v>
      </c>
      <c r="R3294" s="6">
        <f t="shared" si="309"/>
        <v>19.266666666666666</v>
      </c>
      <c r="S3294" t="str">
        <f t="shared" si="310"/>
        <v>theater</v>
      </c>
      <c r="T3294" t="str">
        <f t="shared" si="311"/>
        <v>plays</v>
      </c>
    </row>
    <row r="3295" spans="1:20" ht="60" x14ac:dyDescent="0.25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s="12">
        <f t="shared" si="306"/>
        <v>42768.425370370373</v>
      </c>
      <c r="L3295" s="12">
        <f t="shared" si="307"/>
        <v>42798.425370370373</v>
      </c>
      <c r="M3295" t="b">
        <v>0</v>
      </c>
      <c r="N3295">
        <v>91</v>
      </c>
      <c r="O3295" t="b">
        <v>1</v>
      </c>
      <c r="P3295" t="s">
        <v>8271</v>
      </c>
      <c r="Q3295" s="5">
        <f t="shared" si="308"/>
        <v>1.7044444444444444</v>
      </c>
      <c r="R3295" s="6">
        <f t="shared" si="309"/>
        <v>84.285714285714292</v>
      </c>
      <c r="S3295" t="str">
        <f t="shared" si="310"/>
        <v>theater</v>
      </c>
      <c r="T3295" t="str">
        <f t="shared" si="311"/>
        <v>plays</v>
      </c>
    </row>
    <row r="3296" spans="1:20" ht="60" x14ac:dyDescent="0.25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s="12">
        <f t="shared" si="306"/>
        <v>42141.541134259256</v>
      </c>
      <c r="L3296" s="12">
        <f t="shared" si="307"/>
        <v>42171.541134259256</v>
      </c>
      <c r="M3296" t="b">
        <v>0</v>
      </c>
      <c r="N3296">
        <v>24</v>
      </c>
      <c r="O3296" t="b">
        <v>1</v>
      </c>
      <c r="P3296" t="s">
        <v>8271</v>
      </c>
      <c r="Q3296" s="5">
        <f t="shared" si="308"/>
        <v>1.1833333333333333</v>
      </c>
      <c r="R3296" s="6">
        <f t="shared" si="309"/>
        <v>29.583333333333332</v>
      </c>
      <c r="S3296" t="str">
        <f t="shared" si="310"/>
        <v>theater</v>
      </c>
      <c r="T3296" t="str">
        <f t="shared" si="311"/>
        <v>plays</v>
      </c>
    </row>
    <row r="3297" spans="1:20" ht="60" x14ac:dyDescent="0.25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s="12">
        <f t="shared" si="306"/>
        <v>42609.442465277782</v>
      </c>
      <c r="L3297" s="12">
        <f t="shared" si="307"/>
        <v>42639.442465277782</v>
      </c>
      <c r="M3297" t="b">
        <v>0</v>
      </c>
      <c r="N3297">
        <v>27</v>
      </c>
      <c r="O3297" t="b">
        <v>1</v>
      </c>
      <c r="P3297" t="s">
        <v>8271</v>
      </c>
      <c r="Q3297" s="5">
        <f t="shared" si="308"/>
        <v>1.0285857142857142</v>
      </c>
      <c r="R3297" s="6">
        <f t="shared" si="309"/>
        <v>26.667037037037037</v>
      </c>
      <c r="S3297" t="str">
        <f t="shared" si="310"/>
        <v>theater</v>
      </c>
      <c r="T3297" t="str">
        <f t="shared" si="311"/>
        <v>plays</v>
      </c>
    </row>
    <row r="3298" spans="1:20" ht="60" x14ac:dyDescent="0.25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s="12">
        <f t="shared" si="306"/>
        <v>42309.756620370375</v>
      </c>
      <c r="L3298" s="12">
        <f t="shared" si="307"/>
        <v>42330.916666666672</v>
      </c>
      <c r="M3298" t="b">
        <v>0</v>
      </c>
      <c r="N3298">
        <v>47</v>
      </c>
      <c r="O3298" t="b">
        <v>1</v>
      </c>
      <c r="P3298" t="s">
        <v>8271</v>
      </c>
      <c r="Q3298" s="5">
        <f t="shared" si="308"/>
        <v>1.4406666666666668</v>
      </c>
      <c r="R3298" s="6">
        <f t="shared" si="309"/>
        <v>45.978723404255319</v>
      </c>
      <c r="S3298" t="str">
        <f t="shared" si="310"/>
        <v>theater</v>
      </c>
      <c r="T3298" t="str">
        <f t="shared" si="311"/>
        <v>plays</v>
      </c>
    </row>
    <row r="3299" spans="1:20" ht="45" x14ac:dyDescent="0.25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s="12">
        <f t="shared" si="306"/>
        <v>42193.771481481483</v>
      </c>
      <c r="L3299" s="12">
        <f t="shared" si="307"/>
        <v>42212.957638888889</v>
      </c>
      <c r="M3299" t="b">
        <v>0</v>
      </c>
      <c r="N3299">
        <v>44</v>
      </c>
      <c r="O3299" t="b">
        <v>1</v>
      </c>
      <c r="P3299" t="s">
        <v>8271</v>
      </c>
      <c r="Q3299" s="5">
        <f t="shared" si="308"/>
        <v>1.0007272727272727</v>
      </c>
      <c r="R3299" s="6">
        <f t="shared" si="309"/>
        <v>125.09090909090909</v>
      </c>
      <c r="S3299" t="str">
        <f t="shared" si="310"/>
        <v>theater</v>
      </c>
      <c r="T3299" t="str">
        <f t="shared" si="311"/>
        <v>plays</v>
      </c>
    </row>
    <row r="3300" spans="1:20" ht="60" x14ac:dyDescent="0.25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s="12">
        <f t="shared" si="306"/>
        <v>42239.957962962959</v>
      </c>
      <c r="L3300" s="12">
        <f t="shared" si="307"/>
        <v>42260</v>
      </c>
      <c r="M3300" t="b">
        <v>0</v>
      </c>
      <c r="N3300">
        <v>72</v>
      </c>
      <c r="O3300" t="b">
        <v>1</v>
      </c>
      <c r="P3300" t="s">
        <v>8271</v>
      </c>
      <c r="Q3300" s="5">
        <f t="shared" si="308"/>
        <v>1.0173000000000001</v>
      </c>
      <c r="R3300" s="6">
        <f t="shared" si="309"/>
        <v>141.29166666666666</v>
      </c>
      <c r="S3300" t="str">
        <f t="shared" si="310"/>
        <v>theater</v>
      </c>
      <c r="T3300" t="str">
        <f t="shared" si="311"/>
        <v>plays</v>
      </c>
    </row>
    <row r="3301" spans="1:20" ht="60" x14ac:dyDescent="0.25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s="12">
        <f t="shared" si="306"/>
        <v>42261.917395833334</v>
      </c>
      <c r="L3301" s="12">
        <f t="shared" si="307"/>
        <v>42291.917395833334</v>
      </c>
      <c r="M3301" t="b">
        <v>0</v>
      </c>
      <c r="N3301">
        <v>63</v>
      </c>
      <c r="O3301" t="b">
        <v>1</v>
      </c>
      <c r="P3301" t="s">
        <v>8271</v>
      </c>
      <c r="Q3301" s="5">
        <f t="shared" si="308"/>
        <v>1.1619999999999999</v>
      </c>
      <c r="R3301" s="6">
        <f t="shared" si="309"/>
        <v>55.333333333333336</v>
      </c>
      <c r="S3301" t="str">
        <f t="shared" si="310"/>
        <v>theater</v>
      </c>
      <c r="T3301" t="str">
        <f t="shared" si="311"/>
        <v>plays</v>
      </c>
    </row>
    <row r="3302" spans="1:20" ht="45" x14ac:dyDescent="0.25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s="12">
        <f t="shared" si="306"/>
        <v>42102.743773148148</v>
      </c>
      <c r="L3302" s="12">
        <f t="shared" si="307"/>
        <v>42123.743773148148</v>
      </c>
      <c r="M3302" t="b">
        <v>0</v>
      </c>
      <c r="N3302">
        <v>88</v>
      </c>
      <c r="O3302" t="b">
        <v>1</v>
      </c>
      <c r="P3302" t="s">
        <v>8271</v>
      </c>
      <c r="Q3302" s="5">
        <f t="shared" si="308"/>
        <v>1.3616666666666666</v>
      </c>
      <c r="R3302" s="6">
        <f t="shared" si="309"/>
        <v>46.420454545454547</v>
      </c>
      <c r="S3302" t="str">
        <f t="shared" si="310"/>
        <v>theater</v>
      </c>
      <c r="T3302" t="str">
        <f t="shared" si="311"/>
        <v>plays</v>
      </c>
    </row>
    <row r="3303" spans="1:20" ht="60" x14ac:dyDescent="0.25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s="12">
        <f t="shared" si="306"/>
        <v>42538.73583333334</v>
      </c>
      <c r="L3303" s="12">
        <f t="shared" si="307"/>
        <v>42583.290972222225</v>
      </c>
      <c r="M3303" t="b">
        <v>0</v>
      </c>
      <c r="N3303">
        <v>70</v>
      </c>
      <c r="O3303" t="b">
        <v>1</v>
      </c>
      <c r="P3303" t="s">
        <v>8271</v>
      </c>
      <c r="Q3303" s="5">
        <f t="shared" si="308"/>
        <v>1.3346666666666667</v>
      </c>
      <c r="R3303" s="6">
        <f t="shared" si="309"/>
        <v>57.2</v>
      </c>
      <c r="S3303" t="str">
        <f t="shared" si="310"/>
        <v>theater</v>
      </c>
      <c r="T3303" t="str">
        <f t="shared" si="311"/>
        <v>plays</v>
      </c>
    </row>
    <row r="3304" spans="1:20" x14ac:dyDescent="0.25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s="12">
        <f t="shared" si="306"/>
        <v>42681.35157407407</v>
      </c>
      <c r="L3304" s="12">
        <f t="shared" si="307"/>
        <v>42711.35157407407</v>
      </c>
      <c r="M3304" t="b">
        <v>0</v>
      </c>
      <c r="N3304">
        <v>50</v>
      </c>
      <c r="O3304" t="b">
        <v>1</v>
      </c>
      <c r="P3304" t="s">
        <v>8271</v>
      </c>
      <c r="Q3304" s="5">
        <f t="shared" si="308"/>
        <v>1.0339285714285715</v>
      </c>
      <c r="R3304" s="6">
        <f t="shared" si="309"/>
        <v>173.7</v>
      </c>
      <c r="S3304" t="str">
        <f t="shared" si="310"/>
        <v>theater</v>
      </c>
      <c r="T3304" t="str">
        <f t="shared" si="311"/>
        <v>plays</v>
      </c>
    </row>
    <row r="3305" spans="1:20" ht="60" x14ac:dyDescent="0.25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s="12">
        <f t="shared" si="306"/>
        <v>42056.65143518518</v>
      </c>
      <c r="L3305" s="12">
        <f t="shared" si="307"/>
        <v>42091.609768518523</v>
      </c>
      <c r="M3305" t="b">
        <v>0</v>
      </c>
      <c r="N3305">
        <v>35</v>
      </c>
      <c r="O3305" t="b">
        <v>1</v>
      </c>
      <c r="P3305" t="s">
        <v>8271</v>
      </c>
      <c r="Q3305" s="5">
        <f t="shared" si="308"/>
        <v>1.1588888888888889</v>
      </c>
      <c r="R3305" s="6">
        <f t="shared" si="309"/>
        <v>59.6</v>
      </c>
      <c r="S3305" t="str">
        <f t="shared" si="310"/>
        <v>theater</v>
      </c>
      <c r="T3305" t="str">
        <f t="shared" si="311"/>
        <v>plays</v>
      </c>
    </row>
    <row r="3306" spans="1:20" ht="45" x14ac:dyDescent="0.25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s="12">
        <f t="shared" si="306"/>
        <v>42696.624444444446</v>
      </c>
      <c r="L3306" s="12">
        <f t="shared" si="307"/>
        <v>42726.624444444446</v>
      </c>
      <c r="M3306" t="b">
        <v>0</v>
      </c>
      <c r="N3306">
        <v>175</v>
      </c>
      <c r="O3306" t="b">
        <v>1</v>
      </c>
      <c r="P3306" t="s">
        <v>8271</v>
      </c>
      <c r="Q3306" s="5">
        <f t="shared" si="308"/>
        <v>1.0451666666666666</v>
      </c>
      <c r="R3306" s="6">
        <f t="shared" si="309"/>
        <v>89.585714285714289</v>
      </c>
      <c r="S3306" t="str">
        <f t="shared" si="310"/>
        <v>theater</v>
      </c>
      <c r="T3306" t="str">
        <f t="shared" si="311"/>
        <v>plays</v>
      </c>
    </row>
    <row r="3307" spans="1:20" ht="60" x14ac:dyDescent="0.25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s="12">
        <f t="shared" si="306"/>
        <v>42186.855879629627</v>
      </c>
      <c r="L3307" s="12">
        <f t="shared" si="307"/>
        <v>42216.855879629627</v>
      </c>
      <c r="M3307" t="b">
        <v>0</v>
      </c>
      <c r="N3307">
        <v>20</v>
      </c>
      <c r="O3307" t="b">
        <v>1</v>
      </c>
      <c r="P3307" t="s">
        <v>8271</v>
      </c>
      <c r="Q3307" s="5">
        <f t="shared" si="308"/>
        <v>1.0202500000000001</v>
      </c>
      <c r="R3307" s="6">
        <f t="shared" si="309"/>
        <v>204.05</v>
      </c>
      <c r="S3307" t="str">
        <f t="shared" si="310"/>
        <v>theater</v>
      </c>
      <c r="T3307" t="str">
        <f t="shared" si="311"/>
        <v>plays</v>
      </c>
    </row>
    <row r="3308" spans="1:20" ht="60" x14ac:dyDescent="0.25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s="12">
        <f t="shared" si="306"/>
        <v>42493.219236111108</v>
      </c>
      <c r="L3308" s="12">
        <f t="shared" si="307"/>
        <v>42531.125</v>
      </c>
      <c r="M3308" t="b">
        <v>0</v>
      </c>
      <c r="N3308">
        <v>54</v>
      </c>
      <c r="O3308" t="b">
        <v>1</v>
      </c>
      <c r="P3308" t="s">
        <v>8271</v>
      </c>
      <c r="Q3308" s="5">
        <f t="shared" si="308"/>
        <v>1.7533333333333334</v>
      </c>
      <c r="R3308" s="6">
        <f t="shared" si="309"/>
        <v>48.703703703703702</v>
      </c>
      <c r="S3308" t="str">
        <f t="shared" si="310"/>
        <v>theater</v>
      </c>
      <c r="T3308" t="str">
        <f t="shared" si="311"/>
        <v>plays</v>
      </c>
    </row>
    <row r="3309" spans="1:20" ht="60" x14ac:dyDescent="0.25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s="12">
        <f t="shared" si="306"/>
        <v>42475.057164351849</v>
      </c>
      <c r="L3309" s="12">
        <f t="shared" si="307"/>
        <v>42505.057164351849</v>
      </c>
      <c r="M3309" t="b">
        <v>0</v>
      </c>
      <c r="N3309">
        <v>20</v>
      </c>
      <c r="O3309" t="b">
        <v>1</v>
      </c>
      <c r="P3309" t="s">
        <v>8271</v>
      </c>
      <c r="Q3309" s="5">
        <f t="shared" si="308"/>
        <v>1.0668</v>
      </c>
      <c r="R3309" s="6">
        <f t="shared" si="309"/>
        <v>53.339999999999996</v>
      </c>
      <c r="S3309" t="str">
        <f t="shared" si="310"/>
        <v>theater</v>
      </c>
      <c r="T3309" t="str">
        <f t="shared" si="311"/>
        <v>plays</v>
      </c>
    </row>
    <row r="3310" spans="1:20" ht="45" x14ac:dyDescent="0.25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s="12">
        <f t="shared" si="306"/>
        <v>42452.876909722225</v>
      </c>
      <c r="L3310" s="12">
        <f t="shared" si="307"/>
        <v>42473.876909722225</v>
      </c>
      <c r="M3310" t="b">
        <v>0</v>
      </c>
      <c r="N3310">
        <v>57</v>
      </c>
      <c r="O3310" t="b">
        <v>1</v>
      </c>
      <c r="P3310" t="s">
        <v>8271</v>
      </c>
      <c r="Q3310" s="5">
        <f t="shared" si="308"/>
        <v>1.2228571428571429</v>
      </c>
      <c r="R3310" s="6">
        <f t="shared" si="309"/>
        <v>75.087719298245617</v>
      </c>
      <c r="S3310" t="str">
        <f t="shared" si="310"/>
        <v>theater</v>
      </c>
      <c r="T3310" t="str">
        <f t="shared" si="311"/>
        <v>plays</v>
      </c>
    </row>
    <row r="3311" spans="1:20" ht="30" x14ac:dyDescent="0.25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s="12">
        <f t="shared" si="306"/>
        <v>42628.650208333333</v>
      </c>
      <c r="L3311" s="12">
        <f t="shared" si="307"/>
        <v>42659.650208333333</v>
      </c>
      <c r="M3311" t="b">
        <v>0</v>
      </c>
      <c r="N3311">
        <v>31</v>
      </c>
      <c r="O3311" t="b">
        <v>1</v>
      </c>
      <c r="P3311" t="s">
        <v>8271</v>
      </c>
      <c r="Q3311" s="5">
        <f t="shared" si="308"/>
        <v>1.5942857142857143</v>
      </c>
      <c r="R3311" s="6">
        <f t="shared" si="309"/>
        <v>18</v>
      </c>
      <c r="S3311" t="str">
        <f t="shared" si="310"/>
        <v>theater</v>
      </c>
      <c r="T3311" t="str">
        <f t="shared" si="311"/>
        <v>plays</v>
      </c>
    </row>
    <row r="3312" spans="1:20" ht="45" x14ac:dyDescent="0.25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s="12">
        <f t="shared" si="306"/>
        <v>42253.928530092591</v>
      </c>
      <c r="L3312" s="12">
        <f t="shared" si="307"/>
        <v>42283.928530092591</v>
      </c>
      <c r="M3312" t="b">
        <v>0</v>
      </c>
      <c r="N3312">
        <v>31</v>
      </c>
      <c r="O3312" t="b">
        <v>1</v>
      </c>
      <c r="P3312" t="s">
        <v>8271</v>
      </c>
      <c r="Q3312" s="5">
        <f t="shared" si="308"/>
        <v>1.0007692307692309</v>
      </c>
      <c r="R3312" s="6">
        <f t="shared" si="309"/>
        <v>209.83870967741936</v>
      </c>
      <c r="S3312" t="str">
        <f t="shared" si="310"/>
        <v>theater</v>
      </c>
      <c r="T3312" t="str">
        <f t="shared" si="311"/>
        <v>plays</v>
      </c>
    </row>
    <row r="3313" spans="1:20" ht="45" x14ac:dyDescent="0.25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s="12">
        <f t="shared" si="306"/>
        <v>42264.29178240741</v>
      </c>
      <c r="L3313" s="12">
        <f t="shared" si="307"/>
        <v>42294.29178240741</v>
      </c>
      <c r="M3313" t="b">
        <v>0</v>
      </c>
      <c r="N3313">
        <v>45</v>
      </c>
      <c r="O3313" t="b">
        <v>1</v>
      </c>
      <c r="P3313" t="s">
        <v>8271</v>
      </c>
      <c r="Q3313" s="5">
        <f t="shared" si="308"/>
        <v>1.0984</v>
      </c>
      <c r="R3313" s="6">
        <f t="shared" si="309"/>
        <v>61.022222222222226</v>
      </c>
      <c r="S3313" t="str">
        <f t="shared" si="310"/>
        <v>theater</v>
      </c>
      <c r="T3313" t="str">
        <f t="shared" si="311"/>
        <v>plays</v>
      </c>
    </row>
    <row r="3314" spans="1:20" ht="60" x14ac:dyDescent="0.25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s="12">
        <f t="shared" si="306"/>
        <v>42664.809560185182</v>
      </c>
      <c r="L3314" s="12">
        <f t="shared" si="307"/>
        <v>42685.916666666672</v>
      </c>
      <c r="M3314" t="b">
        <v>0</v>
      </c>
      <c r="N3314">
        <v>41</v>
      </c>
      <c r="O3314" t="b">
        <v>1</v>
      </c>
      <c r="P3314" t="s">
        <v>8271</v>
      </c>
      <c r="Q3314" s="5">
        <f t="shared" si="308"/>
        <v>1.0004</v>
      </c>
      <c r="R3314" s="6">
        <f t="shared" si="309"/>
        <v>61</v>
      </c>
      <c r="S3314" t="str">
        <f t="shared" si="310"/>
        <v>theater</v>
      </c>
      <c r="T3314" t="str">
        <f t="shared" si="311"/>
        <v>plays</v>
      </c>
    </row>
    <row r="3315" spans="1:20" ht="45" x14ac:dyDescent="0.25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s="12">
        <f t="shared" si="306"/>
        <v>42382.244409722218</v>
      </c>
      <c r="L3315" s="12">
        <f t="shared" si="307"/>
        <v>42396.041666666672</v>
      </c>
      <c r="M3315" t="b">
        <v>0</v>
      </c>
      <c r="N3315">
        <v>29</v>
      </c>
      <c r="O3315" t="b">
        <v>1</v>
      </c>
      <c r="P3315" t="s">
        <v>8271</v>
      </c>
      <c r="Q3315" s="5">
        <f t="shared" si="308"/>
        <v>1.1605000000000001</v>
      </c>
      <c r="R3315" s="6">
        <f t="shared" si="309"/>
        <v>80.034482758620683</v>
      </c>
      <c r="S3315" t="str">
        <f t="shared" si="310"/>
        <v>theater</v>
      </c>
      <c r="T3315" t="str">
        <f t="shared" si="311"/>
        <v>plays</v>
      </c>
    </row>
    <row r="3316" spans="1:20" ht="60" x14ac:dyDescent="0.25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s="12">
        <f t="shared" si="306"/>
        <v>42105.267488425925</v>
      </c>
      <c r="L3316" s="12">
        <f t="shared" si="307"/>
        <v>42132.836805555555</v>
      </c>
      <c r="M3316" t="b">
        <v>0</v>
      </c>
      <c r="N3316">
        <v>58</v>
      </c>
      <c r="O3316" t="b">
        <v>1</v>
      </c>
      <c r="P3316" t="s">
        <v>8271</v>
      </c>
      <c r="Q3316" s="5">
        <f t="shared" si="308"/>
        <v>2.1074999999999999</v>
      </c>
      <c r="R3316" s="6">
        <f t="shared" si="309"/>
        <v>29.068965517241381</v>
      </c>
      <c r="S3316" t="str">
        <f t="shared" si="310"/>
        <v>theater</v>
      </c>
      <c r="T3316" t="str">
        <f t="shared" si="311"/>
        <v>plays</v>
      </c>
    </row>
    <row r="3317" spans="1:20" ht="45" x14ac:dyDescent="0.25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s="12">
        <f t="shared" si="306"/>
        <v>42466.303715277783</v>
      </c>
      <c r="L3317" s="12">
        <f t="shared" si="307"/>
        <v>42496.303715277783</v>
      </c>
      <c r="M3317" t="b">
        <v>0</v>
      </c>
      <c r="N3317">
        <v>89</v>
      </c>
      <c r="O3317" t="b">
        <v>1</v>
      </c>
      <c r="P3317" t="s">
        <v>8271</v>
      </c>
      <c r="Q3317" s="5">
        <f t="shared" si="308"/>
        <v>1.1000000000000001</v>
      </c>
      <c r="R3317" s="6">
        <f t="shared" si="309"/>
        <v>49.438202247191015</v>
      </c>
      <c r="S3317" t="str">
        <f t="shared" si="310"/>
        <v>theater</v>
      </c>
      <c r="T3317" t="str">
        <f t="shared" si="311"/>
        <v>plays</v>
      </c>
    </row>
    <row r="3318" spans="1:20" ht="75" x14ac:dyDescent="0.25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s="12">
        <f t="shared" si="306"/>
        <v>41826.871238425927</v>
      </c>
      <c r="L3318" s="12">
        <f t="shared" si="307"/>
        <v>41859.57916666667</v>
      </c>
      <c r="M3318" t="b">
        <v>0</v>
      </c>
      <c r="N3318">
        <v>125</v>
      </c>
      <c r="O3318" t="b">
        <v>1</v>
      </c>
      <c r="P3318" t="s">
        <v>8271</v>
      </c>
      <c r="Q3318" s="5">
        <f t="shared" si="308"/>
        <v>1.0008673425918038</v>
      </c>
      <c r="R3318" s="6">
        <f t="shared" si="309"/>
        <v>93.977440000000001</v>
      </c>
      <c r="S3318" t="str">
        <f t="shared" si="310"/>
        <v>theater</v>
      </c>
      <c r="T3318" t="str">
        <f t="shared" si="311"/>
        <v>plays</v>
      </c>
    </row>
    <row r="3319" spans="1:20" ht="45" x14ac:dyDescent="0.25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s="12">
        <f t="shared" si="306"/>
        <v>42499.039629629624</v>
      </c>
      <c r="L3319" s="12">
        <f t="shared" si="307"/>
        <v>42529.039629629624</v>
      </c>
      <c r="M3319" t="b">
        <v>0</v>
      </c>
      <c r="N3319">
        <v>18</v>
      </c>
      <c r="O3319" t="b">
        <v>1</v>
      </c>
      <c r="P3319" t="s">
        <v>8271</v>
      </c>
      <c r="Q3319" s="5">
        <f t="shared" si="308"/>
        <v>1.0619047619047619</v>
      </c>
      <c r="R3319" s="6">
        <f t="shared" si="309"/>
        <v>61.944444444444443</v>
      </c>
      <c r="S3319" t="str">
        <f t="shared" si="310"/>
        <v>theater</v>
      </c>
      <c r="T3319" t="str">
        <f t="shared" si="311"/>
        <v>plays</v>
      </c>
    </row>
    <row r="3320" spans="1:20" ht="30" x14ac:dyDescent="0.25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s="12">
        <f t="shared" si="306"/>
        <v>42431.302002314813</v>
      </c>
      <c r="L3320" s="12">
        <f t="shared" si="307"/>
        <v>42471.104166666672</v>
      </c>
      <c r="M3320" t="b">
        <v>0</v>
      </c>
      <c r="N3320">
        <v>32</v>
      </c>
      <c r="O3320" t="b">
        <v>1</v>
      </c>
      <c r="P3320" t="s">
        <v>8271</v>
      </c>
      <c r="Q3320" s="5">
        <f t="shared" si="308"/>
        <v>1.256</v>
      </c>
      <c r="R3320" s="6">
        <f t="shared" si="309"/>
        <v>78.5</v>
      </c>
      <c r="S3320" t="str">
        <f t="shared" si="310"/>
        <v>theater</v>
      </c>
      <c r="T3320" t="str">
        <f t="shared" si="311"/>
        <v>plays</v>
      </c>
    </row>
    <row r="3321" spans="1:20" ht="60" x14ac:dyDescent="0.25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s="12">
        <f t="shared" si="306"/>
        <v>41990.585486111115</v>
      </c>
      <c r="L3321" s="12">
        <f t="shared" si="307"/>
        <v>42035.585486111115</v>
      </c>
      <c r="M3321" t="b">
        <v>0</v>
      </c>
      <c r="N3321">
        <v>16</v>
      </c>
      <c r="O3321" t="b">
        <v>1</v>
      </c>
      <c r="P3321" t="s">
        <v>8271</v>
      </c>
      <c r="Q3321" s="5">
        <f t="shared" si="308"/>
        <v>1.08</v>
      </c>
      <c r="R3321" s="6">
        <f t="shared" si="309"/>
        <v>33.75</v>
      </c>
      <c r="S3321" t="str">
        <f t="shared" si="310"/>
        <v>theater</v>
      </c>
      <c r="T3321" t="str">
        <f t="shared" si="311"/>
        <v>plays</v>
      </c>
    </row>
    <row r="3322" spans="1:20" ht="45" x14ac:dyDescent="0.25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s="12">
        <f t="shared" si="306"/>
        <v>42513.045798611114</v>
      </c>
      <c r="L3322" s="12">
        <f t="shared" si="307"/>
        <v>42543.045798611114</v>
      </c>
      <c r="M3322" t="b">
        <v>0</v>
      </c>
      <c r="N3322">
        <v>38</v>
      </c>
      <c r="O3322" t="b">
        <v>1</v>
      </c>
      <c r="P3322" t="s">
        <v>8271</v>
      </c>
      <c r="Q3322" s="5">
        <f t="shared" si="308"/>
        <v>1.01</v>
      </c>
      <c r="R3322" s="6">
        <f t="shared" si="309"/>
        <v>66.44736842105263</v>
      </c>
      <c r="S3322" t="str">
        <f t="shared" si="310"/>
        <v>theater</v>
      </c>
      <c r="T3322" t="str">
        <f t="shared" si="311"/>
        <v>plays</v>
      </c>
    </row>
    <row r="3323" spans="1:20" ht="60" x14ac:dyDescent="0.25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s="12">
        <f t="shared" si="306"/>
        <v>41914.100289351853</v>
      </c>
      <c r="L3323" s="12">
        <f t="shared" si="307"/>
        <v>41928.165972222225</v>
      </c>
      <c r="M3323" t="b">
        <v>0</v>
      </c>
      <c r="N3323">
        <v>15</v>
      </c>
      <c r="O3323" t="b">
        <v>1</v>
      </c>
      <c r="P3323" t="s">
        <v>8271</v>
      </c>
      <c r="Q3323" s="5">
        <f t="shared" si="308"/>
        <v>1.0740000000000001</v>
      </c>
      <c r="R3323" s="6">
        <f t="shared" si="309"/>
        <v>35.799999999999997</v>
      </c>
      <c r="S3323" t="str">
        <f t="shared" si="310"/>
        <v>theater</v>
      </c>
      <c r="T3323" t="str">
        <f t="shared" si="311"/>
        <v>plays</v>
      </c>
    </row>
    <row r="3324" spans="1:20" ht="60" x14ac:dyDescent="0.25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s="12">
        <f t="shared" si="306"/>
        <v>42521.010370370372</v>
      </c>
      <c r="L3324" s="12">
        <f t="shared" si="307"/>
        <v>42543.163194444445</v>
      </c>
      <c r="M3324" t="b">
        <v>0</v>
      </c>
      <c r="N3324">
        <v>23</v>
      </c>
      <c r="O3324" t="b">
        <v>1</v>
      </c>
      <c r="P3324" t="s">
        <v>8271</v>
      </c>
      <c r="Q3324" s="5">
        <f t="shared" si="308"/>
        <v>1.0151515151515151</v>
      </c>
      <c r="R3324" s="6">
        <f t="shared" si="309"/>
        <v>145.65217391304347</v>
      </c>
      <c r="S3324" t="str">
        <f t="shared" si="310"/>
        <v>theater</v>
      </c>
      <c r="T3324" t="str">
        <f t="shared" si="311"/>
        <v>plays</v>
      </c>
    </row>
    <row r="3325" spans="1:20" ht="60" x14ac:dyDescent="0.25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s="12">
        <f t="shared" si="306"/>
        <v>42608.36583333333</v>
      </c>
      <c r="L3325" s="12">
        <f t="shared" si="307"/>
        <v>42638.36583333333</v>
      </c>
      <c r="M3325" t="b">
        <v>0</v>
      </c>
      <c r="N3325">
        <v>49</v>
      </c>
      <c r="O3325" t="b">
        <v>1</v>
      </c>
      <c r="P3325" t="s">
        <v>8271</v>
      </c>
      <c r="Q3325" s="5">
        <f t="shared" si="308"/>
        <v>1.2589999999999999</v>
      </c>
      <c r="R3325" s="6">
        <f t="shared" si="309"/>
        <v>25.693877551020407</v>
      </c>
      <c r="S3325" t="str">
        <f t="shared" si="310"/>
        <v>theater</v>
      </c>
      <c r="T3325" t="str">
        <f t="shared" si="311"/>
        <v>plays</v>
      </c>
    </row>
    <row r="3326" spans="1:20" ht="45" x14ac:dyDescent="0.25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s="12">
        <f t="shared" si="306"/>
        <v>42512.58321759259</v>
      </c>
      <c r="L3326" s="12">
        <f t="shared" si="307"/>
        <v>42526.58321759259</v>
      </c>
      <c r="M3326" t="b">
        <v>0</v>
      </c>
      <c r="N3326">
        <v>10</v>
      </c>
      <c r="O3326" t="b">
        <v>1</v>
      </c>
      <c r="P3326" t="s">
        <v>8271</v>
      </c>
      <c r="Q3326" s="5">
        <f t="shared" si="308"/>
        <v>1.0166666666666666</v>
      </c>
      <c r="R3326" s="6">
        <f t="shared" si="309"/>
        <v>152.5</v>
      </c>
      <c r="S3326" t="str">
        <f t="shared" si="310"/>
        <v>theater</v>
      </c>
      <c r="T3326" t="str">
        <f t="shared" si="311"/>
        <v>plays</v>
      </c>
    </row>
    <row r="3327" spans="1:20" ht="60" x14ac:dyDescent="0.25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s="12">
        <f t="shared" si="306"/>
        <v>42064.785613425927</v>
      </c>
      <c r="L3327" s="12">
        <f t="shared" si="307"/>
        <v>42099.743946759263</v>
      </c>
      <c r="M3327" t="b">
        <v>0</v>
      </c>
      <c r="N3327">
        <v>15</v>
      </c>
      <c r="O3327" t="b">
        <v>1</v>
      </c>
      <c r="P3327" t="s">
        <v>8271</v>
      </c>
      <c r="Q3327" s="5">
        <f t="shared" si="308"/>
        <v>1.125</v>
      </c>
      <c r="R3327" s="6">
        <f t="shared" si="309"/>
        <v>30</v>
      </c>
      <c r="S3327" t="str">
        <f t="shared" si="310"/>
        <v>theater</v>
      </c>
      <c r="T3327" t="str">
        <f t="shared" si="311"/>
        <v>plays</v>
      </c>
    </row>
    <row r="3328" spans="1:20" ht="60" x14ac:dyDescent="0.25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s="12">
        <f t="shared" si="306"/>
        <v>42041.714178240742</v>
      </c>
      <c r="L3328" s="12">
        <f t="shared" si="307"/>
        <v>42071.67251157407</v>
      </c>
      <c r="M3328" t="b">
        <v>0</v>
      </c>
      <c r="N3328">
        <v>57</v>
      </c>
      <c r="O3328" t="b">
        <v>1</v>
      </c>
      <c r="P3328" t="s">
        <v>8271</v>
      </c>
      <c r="Q3328" s="5">
        <f t="shared" si="308"/>
        <v>1.0137499999999999</v>
      </c>
      <c r="R3328" s="6">
        <f t="shared" si="309"/>
        <v>142.28070175438597</v>
      </c>
      <c r="S3328" t="str">
        <f t="shared" si="310"/>
        <v>theater</v>
      </c>
      <c r="T3328" t="str">
        <f t="shared" si="311"/>
        <v>plays</v>
      </c>
    </row>
    <row r="3329" spans="1:20" ht="60" x14ac:dyDescent="0.25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s="12">
        <f t="shared" si="306"/>
        <v>42468.374606481477</v>
      </c>
      <c r="L3329" s="12">
        <f t="shared" si="307"/>
        <v>42498.374606481477</v>
      </c>
      <c r="M3329" t="b">
        <v>0</v>
      </c>
      <c r="N3329">
        <v>33</v>
      </c>
      <c r="O3329" t="b">
        <v>1</v>
      </c>
      <c r="P3329" t="s">
        <v>8271</v>
      </c>
      <c r="Q3329" s="5">
        <f t="shared" si="308"/>
        <v>1.0125</v>
      </c>
      <c r="R3329" s="6">
        <f t="shared" si="309"/>
        <v>24.545454545454547</v>
      </c>
      <c r="S3329" t="str">
        <f t="shared" si="310"/>
        <v>theater</v>
      </c>
      <c r="T3329" t="str">
        <f t="shared" si="311"/>
        <v>plays</v>
      </c>
    </row>
    <row r="3330" spans="1:20" ht="45" x14ac:dyDescent="0.25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s="12">
        <f t="shared" ref="K3330:K3393" si="312">(((J3330/60)/60)/24)+DATE(1970,1,1)</f>
        <v>41822.57503472222</v>
      </c>
      <c r="L3330" s="12">
        <f t="shared" ref="L3330:L3393" si="313">(((I3330/60)/60)/24)+DATE(1970,1,1)</f>
        <v>41825.041666666664</v>
      </c>
      <c r="M3330" t="b">
        <v>0</v>
      </c>
      <c r="N3330">
        <v>9</v>
      </c>
      <c r="O3330" t="b">
        <v>1</v>
      </c>
      <c r="P3330" t="s">
        <v>8271</v>
      </c>
      <c r="Q3330" s="5">
        <f t="shared" ref="Q3330:Q3393" si="314">E3330/D3330</f>
        <v>1.4638888888888888</v>
      </c>
      <c r="R3330" s="6">
        <f t="shared" ref="R3330:R3393" si="315">E3330/N3330</f>
        <v>292.77777777777777</v>
      </c>
      <c r="S3330" t="str">
        <f t="shared" ref="S3330:S3393" si="316">LEFT(P3330,FIND("/",P3330,1)-1)</f>
        <v>theater</v>
      </c>
      <c r="T3330" t="str">
        <f t="shared" ref="T3330:T3393" si="317">MID(P3330,FIND("/",P3330,1)+1,LEN(P3329))</f>
        <v>plays</v>
      </c>
    </row>
    <row r="3331" spans="1:20" ht="45" x14ac:dyDescent="0.25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s="12">
        <f t="shared" si="312"/>
        <v>41837.323009259257</v>
      </c>
      <c r="L3331" s="12">
        <f t="shared" si="313"/>
        <v>41847.958333333336</v>
      </c>
      <c r="M3331" t="b">
        <v>0</v>
      </c>
      <c r="N3331">
        <v>26</v>
      </c>
      <c r="O3331" t="b">
        <v>1</v>
      </c>
      <c r="P3331" t="s">
        <v>8271</v>
      </c>
      <c r="Q3331" s="5">
        <f t="shared" si="314"/>
        <v>1.1679999999999999</v>
      </c>
      <c r="R3331" s="6">
        <f t="shared" si="315"/>
        <v>44.92307692307692</v>
      </c>
      <c r="S3331" t="str">
        <f t="shared" si="316"/>
        <v>theater</v>
      </c>
      <c r="T3331" t="str">
        <f t="shared" si="317"/>
        <v>plays</v>
      </c>
    </row>
    <row r="3332" spans="1:20" ht="45" x14ac:dyDescent="0.25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s="12">
        <f t="shared" si="312"/>
        <v>42065.887361111112</v>
      </c>
      <c r="L3332" s="12">
        <f t="shared" si="313"/>
        <v>42095.845694444448</v>
      </c>
      <c r="M3332" t="b">
        <v>0</v>
      </c>
      <c r="N3332">
        <v>69</v>
      </c>
      <c r="O3332" t="b">
        <v>1</v>
      </c>
      <c r="P3332" t="s">
        <v>8271</v>
      </c>
      <c r="Q3332" s="5">
        <f t="shared" si="314"/>
        <v>1.0626666666666666</v>
      </c>
      <c r="R3332" s="6">
        <f t="shared" si="315"/>
        <v>23.10144927536232</v>
      </c>
      <c r="S3332" t="str">
        <f t="shared" si="316"/>
        <v>theater</v>
      </c>
      <c r="T3332" t="str">
        <f t="shared" si="317"/>
        <v>plays</v>
      </c>
    </row>
    <row r="3333" spans="1:20" ht="60" x14ac:dyDescent="0.25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s="12">
        <f t="shared" si="312"/>
        <v>42248.697754629626</v>
      </c>
      <c r="L3333" s="12">
        <f t="shared" si="313"/>
        <v>42283.697754629626</v>
      </c>
      <c r="M3333" t="b">
        <v>0</v>
      </c>
      <c r="N3333">
        <v>65</v>
      </c>
      <c r="O3333" t="b">
        <v>1</v>
      </c>
      <c r="P3333" t="s">
        <v>8271</v>
      </c>
      <c r="Q3333" s="5">
        <f t="shared" si="314"/>
        <v>1.0451999999999999</v>
      </c>
      <c r="R3333" s="6">
        <f t="shared" si="315"/>
        <v>80.400000000000006</v>
      </c>
      <c r="S3333" t="str">
        <f t="shared" si="316"/>
        <v>theater</v>
      </c>
      <c r="T3333" t="str">
        <f t="shared" si="317"/>
        <v>plays</v>
      </c>
    </row>
    <row r="3334" spans="1:20" ht="45" x14ac:dyDescent="0.25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s="12">
        <f t="shared" si="312"/>
        <v>41809.860300925924</v>
      </c>
      <c r="L3334" s="12">
        <f t="shared" si="313"/>
        <v>41839.860300925924</v>
      </c>
      <c r="M3334" t="b">
        <v>0</v>
      </c>
      <c r="N3334">
        <v>83</v>
      </c>
      <c r="O3334" t="b">
        <v>1</v>
      </c>
      <c r="P3334" t="s">
        <v>8271</v>
      </c>
      <c r="Q3334" s="5">
        <f t="shared" si="314"/>
        <v>1</v>
      </c>
      <c r="R3334" s="6">
        <f t="shared" si="315"/>
        <v>72.289156626506028</v>
      </c>
      <c r="S3334" t="str">
        <f t="shared" si="316"/>
        <v>theater</v>
      </c>
      <c r="T3334" t="str">
        <f t="shared" si="317"/>
        <v>plays</v>
      </c>
    </row>
    <row r="3335" spans="1:20" ht="60" x14ac:dyDescent="0.25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s="12">
        <f t="shared" si="312"/>
        <v>42148.676851851851</v>
      </c>
      <c r="L3335" s="12">
        <f t="shared" si="313"/>
        <v>42170.676851851851</v>
      </c>
      <c r="M3335" t="b">
        <v>0</v>
      </c>
      <c r="N3335">
        <v>111</v>
      </c>
      <c r="O3335" t="b">
        <v>1</v>
      </c>
      <c r="P3335" t="s">
        <v>8271</v>
      </c>
      <c r="Q3335" s="5">
        <f t="shared" si="314"/>
        <v>1.0457142857142858</v>
      </c>
      <c r="R3335" s="6">
        <f t="shared" si="315"/>
        <v>32.972972972972975</v>
      </c>
      <c r="S3335" t="str">
        <f t="shared" si="316"/>
        <v>theater</v>
      </c>
      <c r="T3335" t="str">
        <f t="shared" si="317"/>
        <v>plays</v>
      </c>
    </row>
    <row r="3336" spans="1:20" ht="45" x14ac:dyDescent="0.25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s="12">
        <f t="shared" si="312"/>
        <v>42185.521087962959</v>
      </c>
      <c r="L3336" s="12">
        <f t="shared" si="313"/>
        <v>42215.521087962959</v>
      </c>
      <c r="M3336" t="b">
        <v>0</v>
      </c>
      <c r="N3336">
        <v>46</v>
      </c>
      <c r="O3336" t="b">
        <v>1</v>
      </c>
      <c r="P3336" t="s">
        <v>8271</v>
      </c>
      <c r="Q3336" s="5">
        <f t="shared" si="314"/>
        <v>1.3862051149573753</v>
      </c>
      <c r="R3336" s="6">
        <f t="shared" si="315"/>
        <v>116.65217391304348</v>
      </c>
      <c r="S3336" t="str">
        <f t="shared" si="316"/>
        <v>theater</v>
      </c>
      <c r="T3336" t="str">
        <f t="shared" si="317"/>
        <v>plays</v>
      </c>
    </row>
    <row r="3337" spans="1:20" ht="60" x14ac:dyDescent="0.25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s="12">
        <f t="shared" si="312"/>
        <v>41827.674143518518</v>
      </c>
      <c r="L3337" s="12">
        <f t="shared" si="313"/>
        <v>41854.958333333336</v>
      </c>
      <c r="M3337" t="b">
        <v>0</v>
      </c>
      <c r="N3337">
        <v>63</v>
      </c>
      <c r="O3337" t="b">
        <v>1</v>
      </c>
      <c r="P3337" t="s">
        <v>8271</v>
      </c>
      <c r="Q3337" s="5">
        <f t="shared" si="314"/>
        <v>1.0032000000000001</v>
      </c>
      <c r="R3337" s="6">
        <f t="shared" si="315"/>
        <v>79.61904761904762</v>
      </c>
      <c r="S3337" t="str">
        <f t="shared" si="316"/>
        <v>theater</v>
      </c>
      <c r="T3337" t="str">
        <f t="shared" si="317"/>
        <v>plays</v>
      </c>
    </row>
    <row r="3338" spans="1:20" ht="45" x14ac:dyDescent="0.25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s="12">
        <f t="shared" si="312"/>
        <v>42437.398680555561</v>
      </c>
      <c r="L3338" s="12">
        <f t="shared" si="313"/>
        <v>42465.35701388889</v>
      </c>
      <c r="M3338" t="b">
        <v>0</v>
      </c>
      <c r="N3338">
        <v>9</v>
      </c>
      <c r="O3338" t="b">
        <v>1</v>
      </c>
      <c r="P3338" t="s">
        <v>8271</v>
      </c>
      <c r="Q3338" s="5">
        <f t="shared" si="314"/>
        <v>1</v>
      </c>
      <c r="R3338" s="6">
        <f t="shared" si="315"/>
        <v>27.777777777777779</v>
      </c>
      <c r="S3338" t="str">
        <f t="shared" si="316"/>
        <v>theater</v>
      </c>
      <c r="T3338" t="str">
        <f t="shared" si="317"/>
        <v>plays</v>
      </c>
    </row>
    <row r="3339" spans="1:20" ht="45" x14ac:dyDescent="0.25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s="12">
        <f t="shared" si="312"/>
        <v>41901.282025462962</v>
      </c>
      <c r="L3339" s="12">
        <f t="shared" si="313"/>
        <v>41922.875</v>
      </c>
      <c r="M3339" t="b">
        <v>0</v>
      </c>
      <c r="N3339">
        <v>34</v>
      </c>
      <c r="O3339" t="b">
        <v>1</v>
      </c>
      <c r="P3339" t="s">
        <v>8271</v>
      </c>
      <c r="Q3339" s="5">
        <f t="shared" si="314"/>
        <v>1.1020000000000001</v>
      </c>
      <c r="R3339" s="6">
        <f t="shared" si="315"/>
        <v>81.029411764705884</v>
      </c>
      <c r="S3339" t="str">
        <f t="shared" si="316"/>
        <v>theater</v>
      </c>
      <c r="T3339" t="str">
        <f t="shared" si="317"/>
        <v>plays</v>
      </c>
    </row>
    <row r="3340" spans="1:20" ht="30" x14ac:dyDescent="0.25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s="12">
        <f t="shared" si="312"/>
        <v>42769.574999999997</v>
      </c>
      <c r="L3340" s="12">
        <f t="shared" si="313"/>
        <v>42790.574999999997</v>
      </c>
      <c r="M3340" t="b">
        <v>0</v>
      </c>
      <c r="N3340">
        <v>112</v>
      </c>
      <c r="O3340" t="b">
        <v>1</v>
      </c>
      <c r="P3340" t="s">
        <v>8271</v>
      </c>
      <c r="Q3340" s="5">
        <f t="shared" si="314"/>
        <v>1.0218</v>
      </c>
      <c r="R3340" s="6">
        <f t="shared" si="315"/>
        <v>136.84821428571428</v>
      </c>
      <c r="S3340" t="str">
        <f t="shared" si="316"/>
        <v>theater</v>
      </c>
      <c r="T3340" t="str">
        <f t="shared" si="317"/>
        <v>plays</v>
      </c>
    </row>
    <row r="3341" spans="1:20" ht="45" x14ac:dyDescent="0.25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s="12">
        <f t="shared" si="312"/>
        <v>42549.665717592594</v>
      </c>
      <c r="L3341" s="12">
        <f t="shared" si="313"/>
        <v>42579.665717592594</v>
      </c>
      <c r="M3341" t="b">
        <v>0</v>
      </c>
      <c r="N3341">
        <v>47</v>
      </c>
      <c r="O3341" t="b">
        <v>1</v>
      </c>
      <c r="P3341" t="s">
        <v>8271</v>
      </c>
      <c r="Q3341" s="5">
        <f t="shared" si="314"/>
        <v>1.0435000000000001</v>
      </c>
      <c r="R3341" s="6">
        <f t="shared" si="315"/>
        <v>177.61702127659575</v>
      </c>
      <c r="S3341" t="str">
        <f t="shared" si="316"/>
        <v>theater</v>
      </c>
      <c r="T3341" t="str">
        <f t="shared" si="317"/>
        <v>plays</v>
      </c>
    </row>
    <row r="3342" spans="1:20" ht="60" x14ac:dyDescent="0.25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s="12">
        <f t="shared" si="312"/>
        <v>42685.974004629628</v>
      </c>
      <c r="L3342" s="12">
        <f t="shared" si="313"/>
        <v>42710.974004629628</v>
      </c>
      <c r="M3342" t="b">
        <v>0</v>
      </c>
      <c r="N3342">
        <v>38</v>
      </c>
      <c r="O3342" t="b">
        <v>1</v>
      </c>
      <c r="P3342" t="s">
        <v>8271</v>
      </c>
      <c r="Q3342" s="5">
        <f t="shared" si="314"/>
        <v>1.3816666666666666</v>
      </c>
      <c r="R3342" s="6">
        <f t="shared" si="315"/>
        <v>109.07894736842105</v>
      </c>
      <c r="S3342" t="str">
        <f t="shared" si="316"/>
        <v>theater</v>
      </c>
      <c r="T3342" t="str">
        <f t="shared" si="317"/>
        <v>plays</v>
      </c>
    </row>
    <row r="3343" spans="1:20" ht="60" x14ac:dyDescent="0.25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s="12">
        <f t="shared" si="312"/>
        <v>42510.798854166671</v>
      </c>
      <c r="L3343" s="12">
        <f t="shared" si="313"/>
        <v>42533.708333333328</v>
      </c>
      <c r="M3343" t="b">
        <v>0</v>
      </c>
      <c r="N3343">
        <v>28</v>
      </c>
      <c r="O3343" t="b">
        <v>1</v>
      </c>
      <c r="P3343" t="s">
        <v>8271</v>
      </c>
      <c r="Q3343" s="5">
        <f t="shared" si="314"/>
        <v>1</v>
      </c>
      <c r="R3343" s="6">
        <f t="shared" si="315"/>
        <v>119.64285714285714</v>
      </c>
      <c r="S3343" t="str">
        <f t="shared" si="316"/>
        <v>theater</v>
      </c>
      <c r="T3343" t="str">
        <f t="shared" si="317"/>
        <v>plays</v>
      </c>
    </row>
    <row r="3344" spans="1:20" ht="45" x14ac:dyDescent="0.25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s="12">
        <f t="shared" si="312"/>
        <v>42062.296412037031</v>
      </c>
      <c r="L3344" s="12">
        <f t="shared" si="313"/>
        <v>42095.207638888889</v>
      </c>
      <c r="M3344" t="b">
        <v>0</v>
      </c>
      <c r="N3344">
        <v>78</v>
      </c>
      <c r="O3344" t="b">
        <v>1</v>
      </c>
      <c r="P3344" t="s">
        <v>8271</v>
      </c>
      <c r="Q3344" s="5">
        <f t="shared" si="314"/>
        <v>1.0166666666666666</v>
      </c>
      <c r="R3344" s="6">
        <f t="shared" si="315"/>
        <v>78.205128205128204</v>
      </c>
      <c r="S3344" t="str">
        <f t="shared" si="316"/>
        <v>theater</v>
      </c>
      <c r="T3344" t="str">
        <f t="shared" si="317"/>
        <v>plays</v>
      </c>
    </row>
    <row r="3345" spans="1:20" ht="45" x14ac:dyDescent="0.25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s="12">
        <f t="shared" si="312"/>
        <v>42452.916481481487</v>
      </c>
      <c r="L3345" s="12">
        <f t="shared" si="313"/>
        <v>42473.554166666669</v>
      </c>
      <c r="M3345" t="b">
        <v>0</v>
      </c>
      <c r="N3345">
        <v>23</v>
      </c>
      <c r="O3345" t="b">
        <v>1</v>
      </c>
      <c r="P3345" t="s">
        <v>8271</v>
      </c>
      <c r="Q3345" s="5">
        <f t="shared" si="314"/>
        <v>1.7142857142857142</v>
      </c>
      <c r="R3345" s="6">
        <f t="shared" si="315"/>
        <v>52.173913043478258</v>
      </c>
      <c r="S3345" t="str">
        <f t="shared" si="316"/>
        <v>theater</v>
      </c>
      <c r="T3345" t="str">
        <f t="shared" si="317"/>
        <v>plays</v>
      </c>
    </row>
    <row r="3346" spans="1:20" ht="60" x14ac:dyDescent="0.25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s="12">
        <f t="shared" si="312"/>
        <v>41851.200150462959</v>
      </c>
      <c r="L3346" s="12">
        <f t="shared" si="313"/>
        <v>41881.200150462959</v>
      </c>
      <c r="M3346" t="b">
        <v>0</v>
      </c>
      <c r="N3346">
        <v>40</v>
      </c>
      <c r="O3346" t="b">
        <v>1</v>
      </c>
      <c r="P3346" t="s">
        <v>8271</v>
      </c>
      <c r="Q3346" s="5">
        <f t="shared" si="314"/>
        <v>1.0144444444444445</v>
      </c>
      <c r="R3346" s="6">
        <f t="shared" si="315"/>
        <v>114.125</v>
      </c>
      <c r="S3346" t="str">
        <f t="shared" si="316"/>
        <v>theater</v>
      </c>
      <c r="T3346" t="str">
        <f t="shared" si="317"/>
        <v>plays</v>
      </c>
    </row>
    <row r="3347" spans="1:20" ht="60" x14ac:dyDescent="0.25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s="12">
        <f t="shared" si="312"/>
        <v>42053.106111111112</v>
      </c>
      <c r="L3347" s="12">
        <f t="shared" si="313"/>
        <v>42112.025694444441</v>
      </c>
      <c r="M3347" t="b">
        <v>0</v>
      </c>
      <c r="N3347">
        <v>13</v>
      </c>
      <c r="O3347" t="b">
        <v>1</v>
      </c>
      <c r="P3347" t="s">
        <v>8271</v>
      </c>
      <c r="Q3347" s="5">
        <f t="shared" si="314"/>
        <v>1.3</v>
      </c>
      <c r="R3347" s="6">
        <f t="shared" si="315"/>
        <v>50</v>
      </c>
      <c r="S3347" t="str">
        <f t="shared" si="316"/>
        <v>theater</v>
      </c>
      <c r="T3347" t="str">
        <f t="shared" si="317"/>
        <v>plays</v>
      </c>
    </row>
    <row r="3348" spans="1:20" ht="60" x14ac:dyDescent="0.25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s="12">
        <f t="shared" si="312"/>
        <v>42054.024421296301</v>
      </c>
      <c r="L3348" s="12">
        <f t="shared" si="313"/>
        <v>42061.024421296301</v>
      </c>
      <c r="M3348" t="b">
        <v>0</v>
      </c>
      <c r="N3348">
        <v>18</v>
      </c>
      <c r="O3348" t="b">
        <v>1</v>
      </c>
      <c r="P3348" t="s">
        <v>8271</v>
      </c>
      <c r="Q3348" s="5">
        <f t="shared" si="314"/>
        <v>1.1000000000000001</v>
      </c>
      <c r="R3348" s="6">
        <f t="shared" si="315"/>
        <v>91.666666666666671</v>
      </c>
      <c r="S3348" t="str">
        <f t="shared" si="316"/>
        <v>theater</v>
      </c>
      <c r="T3348" t="str">
        <f t="shared" si="317"/>
        <v>plays</v>
      </c>
    </row>
    <row r="3349" spans="1:20" ht="60" x14ac:dyDescent="0.25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s="12">
        <f t="shared" si="312"/>
        <v>42484.551550925928</v>
      </c>
      <c r="L3349" s="12">
        <f t="shared" si="313"/>
        <v>42498.875</v>
      </c>
      <c r="M3349" t="b">
        <v>0</v>
      </c>
      <c r="N3349">
        <v>22</v>
      </c>
      <c r="O3349" t="b">
        <v>1</v>
      </c>
      <c r="P3349" t="s">
        <v>8271</v>
      </c>
      <c r="Q3349" s="5">
        <f t="shared" si="314"/>
        <v>1.1944999999999999</v>
      </c>
      <c r="R3349" s="6">
        <f t="shared" si="315"/>
        <v>108.59090909090909</v>
      </c>
      <c r="S3349" t="str">
        <f t="shared" si="316"/>
        <v>theater</v>
      </c>
      <c r="T3349" t="str">
        <f t="shared" si="317"/>
        <v>plays</v>
      </c>
    </row>
    <row r="3350" spans="1:20" ht="60" x14ac:dyDescent="0.25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s="12">
        <f t="shared" si="312"/>
        <v>42466.558796296296</v>
      </c>
      <c r="L3350" s="12">
        <f t="shared" si="313"/>
        <v>42490.165972222225</v>
      </c>
      <c r="M3350" t="b">
        <v>0</v>
      </c>
      <c r="N3350">
        <v>79</v>
      </c>
      <c r="O3350" t="b">
        <v>1</v>
      </c>
      <c r="P3350" t="s">
        <v>8271</v>
      </c>
      <c r="Q3350" s="5">
        <f t="shared" si="314"/>
        <v>1.002909090909091</v>
      </c>
      <c r="R3350" s="6">
        <f t="shared" si="315"/>
        <v>69.822784810126578</v>
      </c>
      <c r="S3350" t="str">
        <f t="shared" si="316"/>
        <v>theater</v>
      </c>
      <c r="T3350" t="str">
        <f t="shared" si="317"/>
        <v>plays</v>
      </c>
    </row>
    <row r="3351" spans="1:20" ht="60" x14ac:dyDescent="0.25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s="12">
        <f t="shared" si="312"/>
        <v>42513.110787037032</v>
      </c>
      <c r="L3351" s="12">
        <f t="shared" si="313"/>
        <v>42534.708333333328</v>
      </c>
      <c r="M3351" t="b">
        <v>0</v>
      </c>
      <c r="N3351">
        <v>14</v>
      </c>
      <c r="O3351" t="b">
        <v>1</v>
      </c>
      <c r="P3351" t="s">
        <v>8271</v>
      </c>
      <c r="Q3351" s="5">
        <f t="shared" si="314"/>
        <v>1.534</v>
      </c>
      <c r="R3351" s="6">
        <f t="shared" si="315"/>
        <v>109.57142857142857</v>
      </c>
      <c r="S3351" t="str">
        <f t="shared" si="316"/>
        <v>theater</v>
      </c>
      <c r="T3351" t="str">
        <f t="shared" si="317"/>
        <v>plays</v>
      </c>
    </row>
    <row r="3352" spans="1:20" ht="60" x14ac:dyDescent="0.25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s="12">
        <f t="shared" si="312"/>
        <v>42302.701516203699</v>
      </c>
      <c r="L3352" s="12">
        <f t="shared" si="313"/>
        <v>42337.958333333328</v>
      </c>
      <c r="M3352" t="b">
        <v>0</v>
      </c>
      <c r="N3352">
        <v>51</v>
      </c>
      <c r="O3352" t="b">
        <v>1</v>
      </c>
      <c r="P3352" t="s">
        <v>8271</v>
      </c>
      <c r="Q3352" s="5">
        <f t="shared" si="314"/>
        <v>1.0442857142857143</v>
      </c>
      <c r="R3352" s="6">
        <f t="shared" si="315"/>
        <v>71.666666666666671</v>
      </c>
      <c r="S3352" t="str">
        <f t="shared" si="316"/>
        <v>theater</v>
      </c>
      <c r="T3352" t="str">
        <f t="shared" si="317"/>
        <v>plays</v>
      </c>
    </row>
    <row r="3353" spans="1:20" ht="60" x14ac:dyDescent="0.25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s="12">
        <f t="shared" si="312"/>
        <v>41806.395428240743</v>
      </c>
      <c r="L3353" s="12">
        <f t="shared" si="313"/>
        <v>41843.458333333336</v>
      </c>
      <c r="M3353" t="b">
        <v>0</v>
      </c>
      <c r="N3353">
        <v>54</v>
      </c>
      <c r="O3353" t="b">
        <v>1</v>
      </c>
      <c r="P3353" t="s">
        <v>8271</v>
      </c>
      <c r="Q3353" s="5">
        <f t="shared" si="314"/>
        <v>1.0109999999999999</v>
      </c>
      <c r="R3353" s="6">
        <f t="shared" si="315"/>
        <v>93.611111111111114</v>
      </c>
      <c r="S3353" t="str">
        <f t="shared" si="316"/>
        <v>theater</v>
      </c>
      <c r="T3353" t="str">
        <f t="shared" si="317"/>
        <v>plays</v>
      </c>
    </row>
    <row r="3354" spans="1:20" ht="60" x14ac:dyDescent="0.25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s="12">
        <f t="shared" si="312"/>
        <v>42495.992800925931</v>
      </c>
      <c r="L3354" s="12">
        <f t="shared" si="313"/>
        <v>42552.958333333328</v>
      </c>
      <c r="M3354" t="b">
        <v>0</v>
      </c>
      <c r="N3354">
        <v>70</v>
      </c>
      <c r="O3354" t="b">
        <v>1</v>
      </c>
      <c r="P3354" t="s">
        <v>8271</v>
      </c>
      <c r="Q3354" s="5">
        <f t="shared" si="314"/>
        <v>1.0751999999999999</v>
      </c>
      <c r="R3354" s="6">
        <f t="shared" si="315"/>
        <v>76.8</v>
      </c>
      <c r="S3354" t="str">
        <f t="shared" si="316"/>
        <v>theater</v>
      </c>
      <c r="T3354" t="str">
        <f t="shared" si="317"/>
        <v>plays</v>
      </c>
    </row>
    <row r="3355" spans="1:20" ht="60" x14ac:dyDescent="0.25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s="12">
        <f t="shared" si="312"/>
        <v>42479.432291666672</v>
      </c>
      <c r="L3355" s="12">
        <f t="shared" si="313"/>
        <v>42492.958333333328</v>
      </c>
      <c r="M3355" t="b">
        <v>0</v>
      </c>
      <c r="N3355">
        <v>44</v>
      </c>
      <c r="O3355" t="b">
        <v>1</v>
      </c>
      <c r="P3355" t="s">
        <v>8271</v>
      </c>
      <c r="Q3355" s="5">
        <f t="shared" si="314"/>
        <v>3.15</v>
      </c>
      <c r="R3355" s="6">
        <f t="shared" si="315"/>
        <v>35.795454545454547</v>
      </c>
      <c r="S3355" t="str">
        <f t="shared" si="316"/>
        <v>theater</v>
      </c>
      <c r="T3355" t="str">
        <f t="shared" si="317"/>
        <v>plays</v>
      </c>
    </row>
    <row r="3356" spans="1:20" ht="45" x14ac:dyDescent="0.25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s="12">
        <f t="shared" si="312"/>
        <v>42270.7269212963</v>
      </c>
      <c r="L3356" s="12">
        <f t="shared" si="313"/>
        <v>42306.167361111111</v>
      </c>
      <c r="M3356" t="b">
        <v>0</v>
      </c>
      <c r="N3356">
        <v>55</v>
      </c>
      <c r="O3356" t="b">
        <v>1</v>
      </c>
      <c r="P3356" t="s">
        <v>8271</v>
      </c>
      <c r="Q3356" s="5">
        <f t="shared" si="314"/>
        <v>1.0193333333333334</v>
      </c>
      <c r="R3356" s="6">
        <f t="shared" si="315"/>
        <v>55.6</v>
      </c>
      <c r="S3356" t="str">
        <f t="shared" si="316"/>
        <v>theater</v>
      </c>
      <c r="T3356" t="str">
        <f t="shared" si="317"/>
        <v>plays</v>
      </c>
    </row>
    <row r="3357" spans="1:20" ht="45" x14ac:dyDescent="0.25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s="12">
        <f t="shared" si="312"/>
        <v>42489.619525462964</v>
      </c>
      <c r="L3357" s="12">
        <f t="shared" si="313"/>
        <v>42500.470138888893</v>
      </c>
      <c r="M3357" t="b">
        <v>0</v>
      </c>
      <c r="N3357">
        <v>15</v>
      </c>
      <c r="O3357" t="b">
        <v>1</v>
      </c>
      <c r="P3357" t="s">
        <v>8271</v>
      </c>
      <c r="Q3357" s="5">
        <f t="shared" si="314"/>
        <v>1.2628571428571429</v>
      </c>
      <c r="R3357" s="6">
        <f t="shared" si="315"/>
        <v>147.33333333333334</v>
      </c>
      <c r="S3357" t="str">
        <f t="shared" si="316"/>
        <v>theater</v>
      </c>
      <c r="T3357" t="str">
        <f t="shared" si="317"/>
        <v>plays</v>
      </c>
    </row>
    <row r="3358" spans="1:20" ht="60" x14ac:dyDescent="0.25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s="12">
        <f t="shared" si="312"/>
        <v>42536.815648148149</v>
      </c>
      <c r="L3358" s="12">
        <f t="shared" si="313"/>
        <v>42566.815648148149</v>
      </c>
      <c r="M3358" t="b">
        <v>0</v>
      </c>
      <c r="N3358">
        <v>27</v>
      </c>
      <c r="O3358" t="b">
        <v>1</v>
      </c>
      <c r="P3358" t="s">
        <v>8271</v>
      </c>
      <c r="Q3358" s="5">
        <f t="shared" si="314"/>
        <v>1.014</v>
      </c>
      <c r="R3358" s="6">
        <f t="shared" si="315"/>
        <v>56.333333333333336</v>
      </c>
      <c r="S3358" t="str">
        <f t="shared" si="316"/>
        <v>theater</v>
      </c>
      <c r="T3358" t="str">
        <f t="shared" si="317"/>
        <v>plays</v>
      </c>
    </row>
    <row r="3359" spans="1:20" ht="60" x14ac:dyDescent="0.25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s="12">
        <f t="shared" si="312"/>
        <v>41822.417939814812</v>
      </c>
      <c r="L3359" s="12">
        <f t="shared" si="313"/>
        <v>41852.417939814812</v>
      </c>
      <c r="M3359" t="b">
        <v>0</v>
      </c>
      <c r="N3359">
        <v>21</v>
      </c>
      <c r="O3359" t="b">
        <v>1</v>
      </c>
      <c r="P3359" t="s">
        <v>8271</v>
      </c>
      <c r="Q3359" s="5">
        <f t="shared" si="314"/>
        <v>1.01</v>
      </c>
      <c r="R3359" s="6">
        <f t="shared" si="315"/>
        <v>96.19047619047619</v>
      </c>
      <c r="S3359" t="str">
        <f t="shared" si="316"/>
        <v>theater</v>
      </c>
      <c r="T3359" t="str">
        <f t="shared" si="317"/>
        <v>plays</v>
      </c>
    </row>
    <row r="3360" spans="1:20" ht="45" x14ac:dyDescent="0.25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s="12">
        <f t="shared" si="312"/>
        <v>41932.311099537037</v>
      </c>
      <c r="L3360" s="12">
        <f t="shared" si="313"/>
        <v>41962.352766203709</v>
      </c>
      <c r="M3360" t="b">
        <v>0</v>
      </c>
      <c r="N3360">
        <v>162</v>
      </c>
      <c r="O3360" t="b">
        <v>1</v>
      </c>
      <c r="P3360" t="s">
        <v>8271</v>
      </c>
      <c r="Q3360" s="5">
        <f t="shared" si="314"/>
        <v>1.0299</v>
      </c>
      <c r="R3360" s="6">
        <f t="shared" si="315"/>
        <v>63.574074074074076</v>
      </c>
      <c r="S3360" t="str">
        <f t="shared" si="316"/>
        <v>theater</v>
      </c>
      <c r="T3360" t="str">
        <f t="shared" si="317"/>
        <v>plays</v>
      </c>
    </row>
    <row r="3361" spans="1:20" ht="45" x14ac:dyDescent="0.25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s="12">
        <f t="shared" si="312"/>
        <v>42746.057106481487</v>
      </c>
      <c r="L3361" s="12">
        <f t="shared" si="313"/>
        <v>42791.057106481487</v>
      </c>
      <c r="M3361" t="b">
        <v>0</v>
      </c>
      <c r="N3361">
        <v>23</v>
      </c>
      <c r="O3361" t="b">
        <v>1</v>
      </c>
      <c r="P3361" t="s">
        <v>8271</v>
      </c>
      <c r="Q3361" s="5">
        <f t="shared" si="314"/>
        <v>1.0625</v>
      </c>
      <c r="R3361" s="6">
        <f t="shared" si="315"/>
        <v>184.78260869565219</v>
      </c>
      <c r="S3361" t="str">
        <f t="shared" si="316"/>
        <v>theater</v>
      </c>
      <c r="T3361" t="str">
        <f t="shared" si="317"/>
        <v>plays</v>
      </c>
    </row>
    <row r="3362" spans="1:20" ht="30" x14ac:dyDescent="0.25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s="12">
        <f t="shared" si="312"/>
        <v>42697.082673611112</v>
      </c>
      <c r="L3362" s="12">
        <f t="shared" si="313"/>
        <v>42718.665972222225</v>
      </c>
      <c r="M3362" t="b">
        <v>0</v>
      </c>
      <c r="N3362">
        <v>72</v>
      </c>
      <c r="O3362" t="b">
        <v>1</v>
      </c>
      <c r="P3362" t="s">
        <v>8271</v>
      </c>
      <c r="Q3362" s="5">
        <f t="shared" si="314"/>
        <v>1.0137777777777779</v>
      </c>
      <c r="R3362" s="6">
        <f t="shared" si="315"/>
        <v>126.72222222222223</v>
      </c>
      <c r="S3362" t="str">
        <f t="shared" si="316"/>
        <v>theater</v>
      </c>
      <c r="T3362" t="str">
        <f t="shared" si="317"/>
        <v>plays</v>
      </c>
    </row>
    <row r="3363" spans="1:20" ht="60" x14ac:dyDescent="0.25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s="12">
        <f t="shared" si="312"/>
        <v>41866.025347222225</v>
      </c>
      <c r="L3363" s="12">
        <f t="shared" si="313"/>
        <v>41883.665972222225</v>
      </c>
      <c r="M3363" t="b">
        <v>0</v>
      </c>
      <c r="N3363">
        <v>68</v>
      </c>
      <c r="O3363" t="b">
        <v>1</v>
      </c>
      <c r="P3363" t="s">
        <v>8271</v>
      </c>
      <c r="Q3363" s="5">
        <f t="shared" si="314"/>
        <v>1.1346000000000001</v>
      </c>
      <c r="R3363" s="6">
        <f t="shared" si="315"/>
        <v>83.42647058823529</v>
      </c>
      <c r="S3363" t="str">
        <f t="shared" si="316"/>
        <v>theater</v>
      </c>
      <c r="T3363" t="str">
        <f t="shared" si="317"/>
        <v>plays</v>
      </c>
    </row>
    <row r="3364" spans="1:20" ht="45" x14ac:dyDescent="0.25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s="12">
        <f t="shared" si="312"/>
        <v>42056.091631944444</v>
      </c>
      <c r="L3364" s="12">
        <f t="shared" si="313"/>
        <v>42070.204861111109</v>
      </c>
      <c r="M3364" t="b">
        <v>0</v>
      </c>
      <c r="N3364">
        <v>20</v>
      </c>
      <c r="O3364" t="b">
        <v>1</v>
      </c>
      <c r="P3364" t="s">
        <v>8271</v>
      </c>
      <c r="Q3364" s="5">
        <f t="shared" si="314"/>
        <v>2.1800000000000002</v>
      </c>
      <c r="R3364" s="6">
        <f t="shared" si="315"/>
        <v>54.5</v>
      </c>
      <c r="S3364" t="str">
        <f t="shared" si="316"/>
        <v>theater</v>
      </c>
      <c r="T3364" t="str">
        <f t="shared" si="317"/>
        <v>plays</v>
      </c>
    </row>
    <row r="3365" spans="1:20" ht="60" x14ac:dyDescent="0.25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s="12">
        <f t="shared" si="312"/>
        <v>41851.771354166667</v>
      </c>
      <c r="L3365" s="12">
        <f t="shared" si="313"/>
        <v>41870.666666666664</v>
      </c>
      <c r="M3365" t="b">
        <v>0</v>
      </c>
      <c r="N3365">
        <v>26</v>
      </c>
      <c r="O3365" t="b">
        <v>1</v>
      </c>
      <c r="P3365" t="s">
        <v>8271</v>
      </c>
      <c r="Q3365" s="5">
        <f t="shared" si="314"/>
        <v>1.0141935483870967</v>
      </c>
      <c r="R3365" s="6">
        <f t="shared" si="315"/>
        <v>302.30769230769232</v>
      </c>
      <c r="S3365" t="str">
        <f t="shared" si="316"/>
        <v>theater</v>
      </c>
      <c r="T3365" t="str">
        <f t="shared" si="317"/>
        <v>plays</v>
      </c>
    </row>
    <row r="3366" spans="1:20" ht="60" x14ac:dyDescent="0.25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s="12">
        <f t="shared" si="312"/>
        <v>42422.977418981478</v>
      </c>
      <c r="L3366" s="12">
        <f t="shared" si="313"/>
        <v>42444.875</v>
      </c>
      <c r="M3366" t="b">
        <v>0</v>
      </c>
      <c r="N3366">
        <v>72</v>
      </c>
      <c r="O3366" t="b">
        <v>1</v>
      </c>
      <c r="P3366" t="s">
        <v>8271</v>
      </c>
      <c r="Q3366" s="5">
        <f t="shared" si="314"/>
        <v>1.0593333333333332</v>
      </c>
      <c r="R3366" s="6">
        <f t="shared" si="315"/>
        <v>44.138888888888886</v>
      </c>
      <c r="S3366" t="str">
        <f t="shared" si="316"/>
        <v>theater</v>
      </c>
      <c r="T3366" t="str">
        <f t="shared" si="317"/>
        <v>plays</v>
      </c>
    </row>
    <row r="3367" spans="1:20" ht="60" x14ac:dyDescent="0.25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s="12">
        <f t="shared" si="312"/>
        <v>42321.101759259262</v>
      </c>
      <c r="L3367" s="12">
        <f t="shared" si="313"/>
        <v>42351.101759259262</v>
      </c>
      <c r="M3367" t="b">
        <v>0</v>
      </c>
      <c r="N3367">
        <v>3</v>
      </c>
      <c r="O3367" t="b">
        <v>1</v>
      </c>
      <c r="P3367" t="s">
        <v>8271</v>
      </c>
      <c r="Q3367" s="5">
        <f t="shared" si="314"/>
        <v>1.04</v>
      </c>
      <c r="R3367" s="6">
        <f t="shared" si="315"/>
        <v>866.66666666666663</v>
      </c>
      <c r="S3367" t="str">
        <f t="shared" si="316"/>
        <v>theater</v>
      </c>
      <c r="T3367" t="str">
        <f t="shared" si="317"/>
        <v>plays</v>
      </c>
    </row>
    <row r="3368" spans="1:20" ht="45" x14ac:dyDescent="0.25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s="12">
        <f t="shared" si="312"/>
        <v>42107.067557870367</v>
      </c>
      <c r="L3368" s="12">
        <f t="shared" si="313"/>
        <v>42137.067557870367</v>
      </c>
      <c r="M3368" t="b">
        <v>0</v>
      </c>
      <c r="N3368">
        <v>18</v>
      </c>
      <c r="O3368" t="b">
        <v>1</v>
      </c>
      <c r="P3368" t="s">
        <v>8271</v>
      </c>
      <c r="Q3368" s="5">
        <f t="shared" si="314"/>
        <v>2.21</v>
      </c>
      <c r="R3368" s="6">
        <f t="shared" si="315"/>
        <v>61.388888888888886</v>
      </c>
      <c r="S3368" t="str">
        <f t="shared" si="316"/>
        <v>theater</v>
      </c>
      <c r="T3368" t="str">
        <f t="shared" si="317"/>
        <v>plays</v>
      </c>
    </row>
    <row r="3369" spans="1:20" ht="60" x14ac:dyDescent="0.25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s="12">
        <f t="shared" si="312"/>
        <v>42192.933958333335</v>
      </c>
      <c r="L3369" s="12">
        <f t="shared" si="313"/>
        <v>42217.933958333335</v>
      </c>
      <c r="M3369" t="b">
        <v>0</v>
      </c>
      <c r="N3369">
        <v>30</v>
      </c>
      <c r="O3369" t="b">
        <v>1</v>
      </c>
      <c r="P3369" t="s">
        <v>8271</v>
      </c>
      <c r="Q3369" s="5">
        <f t="shared" si="314"/>
        <v>1.1866666666666668</v>
      </c>
      <c r="R3369" s="6">
        <f t="shared" si="315"/>
        <v>29.666666666666668</v>
      </c>
      <c r="S3369" t="str">
        <f t="shared" si="316"/>
        <v>theater</v>
      </c>
      <c r="T3369" t="str">
        <f t="shared" si="317"/>
        <v>plays</v>
      </c>
    </row>
    <row r="3370" spans="1:20" ht="45" x14ac:dyDescent="0.25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s="12">
        <f t="shared" si="312"/>
        <v>41969.199756944443</v>
      </c>
      <c r="L3370" s="12">
        <f t="shared" si="313"/>
        <v>42005.208333333328</v>
      </c>
      <c r="M3370" t="b">
        <v>0</v>
      </c>
      <c r="N3370">
        <v>23</v>
      </c>
      <c r="O3370" t="b">
        <v>1</v>
      </c>
      <c r="P3370" t="s">
        <v>8271</v>
      </c>
      <c r="Q3370" s="5">
        <f t="shared" si="314"/>
        <v>1.046</v>
      </c>
      <c r="R3370" s="6">
        <f t="shared" si="315"/>
        <v>45.478260869565219</v>
      </c>
      <c r="S3370" t="str">
        <f t="shared" si="316"/>
        <v>theater</v>
      </c>
      <c r="T3370" t="str">
        <f t="shared" si="317"/>
        <v>plays</v>
      </c>
    </row>
    <row r="3371" spans="1:20" ht="45" x14ac:dyDescent="0.25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s="12">
        <f t="shared" si="312"/>
        <v>42690.041435185187</v>
      </c>
      <c r="L3371" s="12">
        <f t="shared" si="313"/>
        <v>42750.041435185187</v>
      </c>
      <c r="M3371" t="b">
        <v>0</v>
      </c>
      <c r="N3371">
        <v>54</v>
      </c>
      <c r="O3371" t="b">
        <v>1</v>
      </c>
      <c r="P3371" t="s">
        <v>8271</v>
      </c>
      <c r="Q3371" s="5">
        <f t="shared" si="314"/>
        <v>1.0389999999999999</v>
      </c>
      <c r="R3371" s="6">
        <f t="shared" si="315"/>
        <v>96.203703703703709</v>
      </c>
      <c r="S3371" t="str">
        <f t="shared" si="316"/>
        <v>theater</v>
      </c>
      <c r="T3371" t="str">
        <f t="shared" si="317"/>
        <v>plays</v>
      </c>
    </row>
    <row r="3372" spans="1:20" ht="30" x14ac:dyDescent="0.25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s="12">
        <f t="shared" si="312"/>
        <v>42690.334317129629</v>
      </c>
      <c r="L3372" s="12">
        <f t="shared" si="313"/>
        <v>42721.333333333328</v>
      </c>
      <c r="M3372" t="b">
        <v>0</v>
      </c>
      <c r="N3372">
        <v>26</v>
      </c>
      <c r="O3372" t="b">
        <v>1</v>
      </c>
      <c r="P3372" t="s">
        <v>8271</v>
      </c>
      <c r="Q3372" s="5">
        <f t="shared" si="314"/>
        <v>1.1773333333333333</v>
      </c>
      <c r="R3372" s="6">
        <f t="shared" si="315"/>
        <v>67.92307692307692</v>
      </c>
      <c r="S3372" t="str">
        <f t="shared" si="316"/>
        <v>theater</v>
      </c>
      <c r="T3372" t="str">
        <f t="shared" si="317"/>
        <v>plays</v>
      </c>
    </row>
    <row r="3373" spans="1:20" ht="45" x14ac:dyDescent="0.25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s="12">
        <f t="shared" si="312"/>
        <v>42312.874594907407</v>
      </c>
      <c r="L3373" s="12">
        <f t="shared" si="313"/>
        <v>42340.874594907407</v>
      </c>
      <c r="M3373" t="b">
        <v>0</v>
      </c>
      <c r="N3373">
        <v>9</v>
      </c>
      <c r="O3373" t="b">
        <v>1</v>
      </c>
      <c r="P3373" t="s">
        <v>8271</v>
      </c>
      <c r="Q3373" s="5">
        <f t="shared" si="314"/>
        <v>1.385</v>
      </c>
      <c r="R3373" s="6">
        <f t="shared" si="315"/>
        <v>30.777777777777779</v>
      </c>
      <c r="S3373" t="str">
        <f t="shared" si="316"/>
        <v>theater</v>
      </c>
      <c r="T3373" t="str">
        <f t="shared" si="317"/>
        <v>plays</v>
      </c>
    </row>
    <row r="3374" spans="1:20" ht="45" x14ac:dyDescent="0.25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s="12">
        <f t="shared" si="312"/>
        <v>41855.548101851848</v>
      </c>
      <c r="L3374" s="12">
        <f t="shared" si="313"/>
        <v>41876.207638888889</v>
      </c>
      <c r="M3374" t="b">
        <v>0</v>
      </c>
      <c r="N3374">
        <v>27</v>
      </c>
      <c r="O3374" t="b">
        <v>1</v>
      </c>
      <c r="P3374" t="s">
        <v>8271</v>
      </c>
      <c r="Q3374" s="5">
        <f t="shared" si="314"/>
        <v>1.0349999999999999</v>
      </c>
      <c r="R3374" s="6">
        <f t="shared" si="315"/>
        <v>38.333333333333336</v>
      </c>
      <c r="S3374" t="str">
        <f t="shared" si="316"/>
        <v>theater</v>
      </c>
      <c r="T3374" t="str">
        <f t="shared" si="317"/>
        <v>plays</v>
      </c>
    </row>
    <row r="3375" spans="1:20" ht="60" x14ac:dyDescent="0.25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s="12">
        <f t="shared" si="312"/>
        <v>42179.854629629626</v>
      </c>
      <c r="L3375" s="12">
        <f t="shared" si="313"/>
        <v>42203.666666666672</v>
      </c>
      <c r="M3375" t="b">
        <v>0</v>
      </c>
      <c r="N3375">
        <v>30</v>
      </c>
      <c r="O3375" t="b">
        <v>1</v>
      </c>
      <c r="P3375" t="s">
        <v>8271</v>
      </c>
      <c r="Q3375" s="5">
        <f t="shared" si="314"/>
        <v>1.0024999999999999</v>
      </c>
      <c r="R3375" s="6">
        <f t="shared" si="315"/>
        <v>66.833333333333329</v>
      </c>
      <c r="S3375" t="str">
        <f t="shared" si="316"/>
        <v>theater</v>
      </c>
      <c r="T3375" t="str">
        <f t="shared" si="317"/>
        <v>plays</v>
      </c>
    </row>
    <row r="3376" spans="1:20" ht="45" x14ac:dyDescent="0.25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s="12">
        <f t="shared" si="312"/>
        <v>42275.731666666667</v>
      </c>
      <c r="L3376" s="12">
        <f t="shared" si="313"/>
        <v>42305.731666666667</v>
      </c>
      <c r="M3376" t="b">
        <v>0</v>
      </c>
      <c r="N3376">
        <v>52</v>
      </c>
      <c r="O3376" t="b">
        <v>1</v>
      </c>
      <c r="P3376" t="s">
        <v>8271</v>
      </c>
      <c r="Q3376" s="5">
        <f t="shared" si="314"/>
        <v>1.0657142857142856</v>
      </c>
      <c r="R3376" s="6">
        <f t="shared" si="315"/>
        <v>71.730769230769226</v>
      </c>
      <c r="S3376" t="str">
        <f t="shared" si="316"/>
        <v>theater</v>
      </c>
      <c r="T3376" t="str">
        <f t="shared" si="317"/>
        <v>plays</v>
      </c>
    </row>
    <row r="3377" spans="1:20" ht="45" x14ac:dyDescent="0.25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s="12">
        <f t="shared" si="312"/>
        <v>41765.610798611109</v>
      </c>
      <c r="L3377" s="12">
        <f t="shared" si="313"/>
        <v>41777.610798611109</v>
      </c>
      <c r="M3377" t="b">
        <v>0</v>
      </c>
      <c r="N3377">
        <v>17</v>
      </c>
      <c r="O3377" t="b">
        <v>1</v>
      </c>
      <c r="P3377" t="s">
        <v>8271</v>
      </c>
      <c r="Q3377" s="5">
        <f t="shared" si="314"/>
        <v>1</v>
      </c>
      <c r="R3377" s="6">
        <f t="shared" si="315"/>
        <v>176.47058823529412</v>
      </c>
      <c r="S3377" t="str">
        <f t="shared" si="316"/>
        <v>theater</v>
      </c>
      <c r="T3377" t="str">
        <f t="shared" si="317"/>
        <v>plays</v>
      </c>
    </row>
    <row r="3378" spans="1:20" ht="60" x14ac:dyDescent="0.25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s="12">
        <f t="shared" si="312"/>
        <v>42059.701319444444</v>
      </c>
      <c r="L3378" s="12">
        <f t="shared" si="313"/>
        <v>42119.659652777773</v>
      </c>
      <c r="M3378" t="b">
        <v>0</v>
      </c>
      <c r="N3378">
        <v>19</v>
      </c>
      <c r="O3378" t="b">
        <v>1</v>
      </c>
      <c r="P3378" t="s">
        <v>8271</v>
      </c>
      <c r="Q3378" s="5">
        <f t="shared" si="314"/>
        <v>1.0001249999999999</v>
      </c>
      <c r="R3378" s="6">
        <f t="shared" si="315"/>
        <v>421.10526315789474</v>
      </c>
      <c r="S3378" t="str">
        <f t="shared" si="316"/>
        <v>theater</v>
      </c>
      <c r="T3378" t="str">
        <f t="shared" si="317"/>
        <v>plays</v>
      </c>
    </row>
    <row r="3379" spans="1:20" ht="60" x14ac:dyDescent="0.25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s="12">
        <f t="shared" si="312"/>
        <v>42053.732627314821</v>
      </c>
      <c r="L3379" s="12">
        <f t="shared" si="313"/>
        <v>42083.705555555556</v>
      </c>
      <c r="M3379" t="b">
        <v>0</v>
      </c>
      <c r="N3379">
        <v>77</v>
      </c>
      <c r="O3379" t="b">
        <v>1</v>
      </c>
      <c r="P3379" t="s">
        <v>8271</v>
      </c>
      <c r="Q3379" s="5">
        <f t="shared" si="314"/>
        <v>1.0105</v>
      </c>
      <c r="R3379" s="6">
        <f t="shared" si="315"/>
        <v>104.98701298701299</v>
      </c>
      <c r="S3379" t="str">
        <f t="shared" si="316"/>
        <v>theater</v>
      </c>
      <c r="T3379" t="str">
        <f t="shared" si="317"/>
        <v>plays</v>
      </c>
    </row>
    <row r="3380" spans="1:20" ht="60" x14ac:dyDescent="0.25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s="12">
        <f t="shared" si="312"/>
        <v>41858.355393518519</v>
      </c>
      <c r="L3380" s="12">
        <f t="shared" si="313"/>
        <v>41882.547222222223</v>
      </c>
      <c r="M3380" t="b">
        <v>0</v>
      </c>
      <c r="N3380">
        <v>21</v>
      </c>
      <c r="O3380" t="b">
        <v>1</v>
      </c>
      <c r="P3380" t="s">
        <v>8271</v>
      </c>
      <c r="Q3380" s="5">
        <f t="shared" si="314"/>
        <v>1.0763636363636364</v>
      </c>
      <c r="R3380" s="6">
        <f t="shared" si="315"/>
        <v>28.19047619047619</v>
      </c>
      <c r="S3380" t="str">
        <f t="shared" si="316"/>
        <v>theater</v>
      </c>
      <c r="T3380" t="str">
        <f t="shared" si="317"/>
        <v>plays</v>
      </c>
    </row>
    <row r="3381" spans="1:20" ht="60" x14ac:dyDescent="0.25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s="12">
        <f t="shared" si="312"/>
        <v>42225.513888888891</v>
      </c>
      <c r="L3381" s="12">
        <f t="shared" si="313"/>
        <v>42242.958333333328</v>
      </c>
      <c r="M3381" t="b">
        <v>0</v>
      </c>
      <c r="N3381">
        <v>38</v>
      </c>
      <c r="O3381" t="b">
        <v>1</v>
      </c>
      <c r="P3381" t="s">
        <v>8271</v>
      </c>
      <c r="Q3381" s="5">
        <f t="shared" si="314"/>
        <v>1.0365</v>
      </c>
      <c r="R3381" s="6">
        <f t="shared" si="315"/>
        <v>54.55263157894737</v>
      </c>
      <c r="S3381" t="str">
        <f t="shared" si="316"/>
        <v>theater</v>
      </c>
      <c r="T3381" t="str">
        <f t="shared" si="317"/>
        <v>plays</v>
      </c>
    </row>
    <row r="3382" spans="1:20" ht="60" x14ac:dyDescent="0.25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s="12">
        <f t="shared" si="312"/>
        <v>41937.95344907407</v>
      </c>
      <c r="L3382" s="12">
        <f t="shared" si="313"/>
        <v>41972.995115740734</v>
      </c>
      <c r="M3382" t="b">
        <v>0</v>
      </c>
      <c r="N3382">
        <v>28</v>
      </c>
      <c r="O3382" t="b">
        <v>1</v>
      </c>
      <c r="P3382" t="s">
        <v>8271</v>
      </c>
      <c r="Q3382" s="5">
        <f t="shared" si="314"/>
        <v>1.0443333333333333</v>
      </c>
      <c r="R3382" s="6">
        <f t="shared" si="315"/>
        <v>111.89285714285714</v>
      </c>
      <c r="S3382" t="str">
        <f t="shared" si="316"/>
        <v>theater</v>
      </c>
      <c r="T3382" t="str">
        <f t="shared" si="317"/>
        <v>plays</v>
      </c>
    </row>
    <row r="3383" spans="1:20" ht="60" x14ac:dyDescent="0.25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s="12">
        <f t="shared" si="312"/>
        <v>42044.184988425928</v>
      </c>
      <c r="L3383" s="12">
        <f t="shared" si="313"/>
        <v>42074.143321759257</v>
      </c>
      <c r="M3383" t="b">
        <v>0</v>
      </c>
      <c r="N3383">
        <v>48</v>
      </c>
      <c r="O3383" t="b">
        <v>1</v>
      </c>
      <c r="P3383" t="s">
        <v>8271</v>
      </c>
      <c r="Q3383" s="5">
        <f t="shared" si="314"/>
        <v>1.0225</v>
      </c>
      <c r="R3383" s="6">
        <f t="shared" si="315"/>
        <v>85.208333333333329</v>
      </c>
      <c r="S3383" t="str">
        <f t="shared" si="316"/>
        <v>theater</v>
      </c>
      <c r="T3383" t="str">
        <f t="shared" si="317"/>
        <v>plays</v>
      </c>
    </row>
    <row r="3384" spans="1:20" ht="60" x14ac:dyDescent="0.25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s="12">
        <f t="shared" si="312"/>
        <v>42559.431203703702</v>
      </c>
      <c r="L3384" s="12">
        <f t="shared" si="313"/>
        <v>42583.957638888889</v>
      </c>
      <c r="M3384" t="b">
        <v>0</v>
      </c>
      <c r="N3384">
        <v>46</v>
      </c>
      <c r="O3384" t="b">
        <v>1</v>
      </c>
      <c r="P3384" t="s">
        <v>8271</v>
      </c>
      <c r="Q3384" s="5">
        <f t="shared" si="314"/>
        <v>1.0074285714285713</v>
      </c>
      <c r="R3384" s="6">
        <f t="shared" si="315"/>
        <v>76.652173913043484</v>
      </c>
      <c r="S3384" t="str">
        <f t="shared" si="316"/>
        <v>theater</v>
      </c>
      <c r="T3384" t="str">
        <f t="shared" si="317"/>
        <v>plays</v>
      </c>
    </row>
    <row r="3385" spans="1:20" ht="60" x14ac:dyDescent="0.25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s="12">
        <f t="shared" si="312"/>
        <v>42524.782638888893</v>
      </c>
      <c r="L3385" s="12">
        <f t="shared" si="313"/>
        <v>42544.782638888893</v>
      </c>
      <c r="M3385" t="b">
        <v>0</v>
      </c>
      <c r="N3385">
        <v>30</v>
      </c>
      <c r="O3385" t="b">
        <v>1</v>
      </c>
      <c r="P3385" t="s">
        <v>8271</v>
      </c>
      <c r="Q3385" s="5">
        <f t="shared" si="314"/>
        <v>1.1171428571428572</v>
      </c>
      <c r="R3385" s="6">
        <f t="shared" si="315"/>
        <v>65.166666666666671</v>
      </c>
      <c r="S3385" t="str">
        <f t="shared" si="316"/>
        <v>theater</v>
      </c>
      <c r="T3385" t="str">
        <f t="shared" si="317"/>
        <v>plays</v>
      </c>
    </row>
    <row r="3386" spans="1:20" ht="60" x14ac:dyDescent="0.25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s="12">
        <f t="shared" si="312"/>
        <v>42292.087592592594</v>
      </c>
      <c r="L3386" s="12">
        <f t="shared" si="313"/>
        <v>42329.125</v>
      </c>
      <c r="M3386" t="b">
        <v>0</v>
      </c>
      <c r="N3386">
        <v>64</v>
      </c>
      <c r="O3386" t="b">
        <v>1</v>
      </c>
      <c r="P3386" t="s">
        <v>8271</v>
      </c>
      <c r="Q3386" s="5">
        <f t="shared" si="314"/>
        <v>1.0001100000000001</v>
      </c>
      <c r="R3386" s="6">
        <f t="shared" si="315"/>
        <v>93.760312499999998</v>
      </c>
      <c r="S3386" t="str">
        <f t="shared" si="316"/>
        <v>theater</v>
      </c>
      <c r="T3386" t="str">
        <f t="shared" si="317"/>
        <v>plays</v>
      </c>
    </row>
    <row r="3387" spans="1:20" ht="60" x14ac:dyDescent="0.25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s="12">
        <f t="shared" si="312"/>
        <v>41953.8675</v>
      </c>
      <c r="L3387" s="12">
        <f t="shared" si="313"/>
        <v>41983.8675</v>
      </c>
      <c r="M3387" t="b">
        <v>0</v>
      </c>
      <c r="N3387">
        <v>15</v>
      </c>
      <c r="O3387" t="b">
        <v>1</v>
      </c>
      <c r="P3387" t="s">
        <v>8271</v>
      </c>
      <c r="Q3387" s="5">
        <f t="shared" si="314"/>
        <v>1</v>
      </c>
      <c r="R3387" s="6">
        <f t="shared" si="315"/>
        <v>133.33333333333334</v>
      </c>
      <c r="S3387" t="str">
        <f t="shared" si="316"/>
        <v>theater</v>
      </c>
      <c r="T3387" t="str">
        <f t="shared" si="317"/>
        <v>plays</v>
      </c>
    </row>
    <row r="3388" spans="1:20" ht="60" x14ac:dyDescent="0.25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s="12">
        <f t="shared" si="312"/>
        <v>41946.644745370373</v>
      </c>
      <c r="L3388" s="12">
        <f t="shared" si="313"/>
        <v>41976.644745370373</v>
      </c>
      <c r="M3388" t="b">
        <v>0</v>
      </c>
      <c r="N3388">
        <v>41</v>
      </c>
      <c r="O3388" t="b">
        <v>1</v>
      </c>
      <c r="P3388" t="s">
        <v>8271</v>
      </c>
      <c r="Q3388" s="5">
        <f t="shared" si="314"/>
        <v>1.05</v>
      </c>
      <c r="R3388" s="6">
        <f t="shared" si="315"/>
        <v>51.219512195121951</v>
      </c>
      <c r="S3388" t="str">
        <f t="shared" si="316"/>
        <v>theater</v>
      </c>
      <c r="T3388" t="str">
        <f t="shared" si="317"/>
        <v>plays</v>
      </c>
    </row>
    <row r="3389" spans="1:20" ht="60" x14ac:dyDescent="0.25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s="12">
        <f t="shared" si="312"/>
        <v>41947.762592592589</v>
      </c>
      <c r="L3389" s="12">
        <f t="shared" si="313"/>
        <v>41987.762592592597</v>
      </c>
      <c r="M3389" t="b">
        <v>0</v>
      </c>
      <c r="N3389">
        <v>35</v>
      </c>
      <c r="O3389" t="b">
        <v>1</v>
      </c>
      <c r="P3389" t="s">
        <v>8271</v>
      </c>
      <c r="Q3389" s="5">
        <f t="shared" si="314"/>
        <v>1.1686666666666667</v>
      </c>
      <c r="R3389" s="6">
        <f t="shared" si="315"/>
        <v>100.17142857142858</v>
      </c>
      <c r="S3389" t="str">
        <f t="shared" si="316"/>
        <v>theater</v>
      </c>
      <c r="T3389" t="str">
        <f t="shared" si="317"/>
        <v>plays</v>
      </c>
    </row>
    <row r="3390" spans="1:20" ht="60" x14ac:dyDescent="0.25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s="12">
        <f t="shared" si="312"/>
        <v>42143.461122685185</v>
      </c>
      <c r="L3390" s="12">
        <f t="shared" si="313"/>
        <v>42173.461122685185</v>
      </c>
      <c r="M3390" t="b">
        <v>0</v>
      </c>
      <c r="N3390">
        <v>45</v>
      </c>
      <c r="O3390" t="b">
        <v>1</v>
      </c>
      <c r="P3390" t="s">
        <v>8271</v>
      </c>
      <c r="Q3390" s="5">
        <f t="shared" si="314"/>
        <v>1.038</v>
      </c>
      <c r="R3390" s="6">
        <f t="shared" si="315"/>
        <v>34.6</v>
      </c>
      <c r="S3390" t="str">
        <f t="shared" si="316"/>
        <v>theater</v>
      </c>
      <c r="T3390" t="str">
        <f t="shared" si="317"/>
        <v>plays</v>
      </c>
    </row>
    <row r="3391" spans="1:20" ht="45" x14ac:dyDescent="0.25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s="12">
        <f t="shared" si="312"/>
        <v>42494.563449074078</v>
      </c>
      <c r="L3391" s="12">
        <f t="shared" si="313"/>
        <v>42524.563449074078</v>
      </c>
      <c r="M3391" t="b">
        <v>0</v>
      </c>
      <c r="N3391">
        <v>62</v>
      </c>
      <c r="O3391" t="b">
        <v>1</v>
      </c>
      <c r="P3391" t="s">
        <v>8271</v>
      </c>
      <c r="Q3391" s="5">
        <f t="shared" si="314"/>
        <v>1.145</v>
      </c>
      <c r="R3391" s="6">
        <f t="shared" si="315"/>
        <v>184.67741935483872</v>
      </c>
      <c r="S3391" t="str">
        <f t="shared" si="316"/>
        <v>theater</v>
      </c>
      <c r="T3391" t="str">
        <f t="shared" si="317"/>
        <v>plays</v>
      </c>
    </row>
    <row r="3392" spans="1:20" ht="60" x14ac:dyDescent="0.25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s="12">
        <f t="shared" si="312"/>
        <v>41815.774826388886</v>
      </c>
      <c r="L3392" s="12">
        <f t="shared" si="313"/>
        <v>41830.774826388886</v>
      </c>
      <c r="M3392" t="b">
        <v>0</v>
      </c>
      <c r="N3392">
        <v>22</v>
      </c>
      <c r="O3392" t="b">
        <v>1</v>
      </c>
      <c r="P3392" t="s">
        <v>8271</v>
      </c>
      <c r="Q3392" s="5">
        <f t="shared" si="314"/>
        <v>1.024</v>
      </c>
      <c r="R3392" s="6">
        <f t="shared" si="315"/>
        <v>69.818181818181813</v>
      </c>
      <c r="S3392" t="str">
        <f t="shared" si="316"/>
        <v>theater</v>
      </c>
      <c r="T3392" t="str">
        <f t="shared" si="317"/>
        <v>plays</v>
      </c>
    </row>
    <row r="3393" spans="1:20" ht="60" x14ac:dyDescent="0.25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s="12">
        <f t="shared" si="312"/>
        <v>41830.545694444445</v>
      </c>
      <c r="L3393" s="12">
        <f t="shared" si="313"/>
        <v>41859.936111111114</v>
      </c>
      <c r="M3393" t="b">
        <v>0</v>
      </c>
      <c r="N3393">
        <v>18</v>
      </c>
      <c r="O3393" t="b">
        <v>1</v>
      </c>
      <c r="P3393" t="s">
        <v>8271</v>
      </c>
      <c r="Q3393" s="5">
        <f t="shared" si="314"/>
        <v>2.23</v>
      </c>
      <c r="R3393" s="6">
        <f t="shared" si="315"/>
        <v>61.944444444444443</v>
      </c>
      <c r="S3393" t="str">
        <f t="shared" si="316"/>
        <v>theater</v>
      </c>
      <c r="T3393" t="str">
        <f t="shared" si="317"/>
        <v>plays</v>
      </c>
    </row>
    <row r="3394" spans="1:20" ht="60" x14ac:dyDescent="0.25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s="12">
        <f t="shared" ref="K3394:K3457" si="318">(((J3394/60)/60)/24)+DATE(1970,1,1)</f>
        <v>42446.845543981486</v>
      </c>
      <c r="L3394" s="12">
        <f t="shared" ref="L3394:L3457" si="319">(((I3394/60)/60)/24)+DATE(1970,1,1)</f>
        <v>42496.845543981486</v>
      </c>
      <c r="M3394" t="b">
        <v>0</v>
      </c>
      <c r="N3394">
        <v>12</v>
      </c>
      <c r="O3394" t="b">
        <v>1</v>
      </c>
      <c r="P3394" t="s">
        <v>8271</v>
      </c>
      <c r="Q3394" s="5">
        <f t="shared" ref="Q3394:Q3457" si="320">E3394/D3394</f>
        <v>1</v>
      </c>
      <c r="R3394" s="6">
        <f t="shared" ref="R3394:R3457" si="321">E3394/N3394</f>
        <v>41.666666666666664</v>
      </c>
      <c r="S3394" t="str">
        <f t="shared" ref="S3394:S3457" si="322">LEFT(P3394,FIND("/",P3394,1)-1)</f>
        <v>theater</v>
      </c>
      <c r="T3394" t="str">
        <f t="shared" ref="T3394:T3457" si="323">MID(P3394,FIND("/",P3394,1)+1,LEN(P3393))</f>
        <v>plays</v>
      </c>
    </row>
    <row r="3395" spans="1:20" ht="45" x14ac:dyDescent="0.25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s="12">
        <f t="shared" si="318"/>
        <v>41923.921643518523</v>
      </c>
      <c r="L3395" s="12">
        <f t="shared" si="319"/>
        <v>41949.031944444447</v>
      </c>
      <c r="M3395" t="b">
        <v>0</v>
      </c>
      <c r="N3395">
        <v>44</v>
      </c>
      <c r="O3395" t="b">
        <v>1</v>
      </c>
      <c r="P3395" t="s">
        <v>8271</v>
      </c>
      <c r="Q3395" s="5">
        <f t="shared" si="320"/>
        <v>1.0580000000000001</v>
      </c>
      <c r="R3395" s="6">
        <f t="shared" si="321"/>
        <v>36.06818181818182</v>
      </c>
      <c r="S3395" t="str">
        <f t="shared" si="322"/>
        <v>theater</v>
      </c>
      <c r="T3395" t="str">
        <f t="shared" si="323"/>
        <v>plays</v>
      </c>
    </row>
    <row r="3396" spans="1:20" ht="60" x14ac:dyDescent="0.25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s="12">
        <f t="shared" si="318"/>
        <v>41817.59542824074</v>
      </c>
      <c r="L3396" s="12">
        <f t="shared" si="319"/>
        <v>41847.59542824074</v>
      </c>
      <c r="M3396" t="b">
        <v>0</v>
      </c>
      <c r="N3396">
        <v>27</v>
      </c>
      <c r="O3396" t="b">
        <v>1</v>
      </c>
      <c r="P3396" t="s">
        <v>8271</v>
      </c>
      <c r="Q3396" s="5">
        <f t="shared" si="320"/>
        <v>1.4236363636363636</v>
      </c>
      <c r="R3396" s="6">
        <f t="shared" si="321"/>
        <v>29</v>
      </c>
      <c r="S3396" t="str">
        <f t="shared" si="322"/>
        <v>theater</v>
      </c>
      <c r="T3396" t="str">
        <f t="shared" si="323"/>
        <v>plays</v>
      </c>
    </row>
    <row r="3397" spans="1:20" ht="30" x14ac:dyDescent="0.25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s="12">
        <f t="shared" si="318"/>
        <v>42140.712314814817</v>
      </c>
      <c r="L3397" s="12">
        <f t="shared" si="319"/>
        <v>42154.756944444445</v>
      </c>
      <c r="M3397" t="b">
        <v>0</v>
      </c>
      <c r="N3397">
        <v>38</v>
      </c>
      <c r="O3397" t="b">
        <v>1</v>
      </c>
      <c r="P3397" t="s">
        <v>8271</v>
      </c>
      <c r="Q3397" s="5">
        <f t="shared" si="320"/>
        <v>1.84</v>
      </c>
      <c r="R3397" s="6">
        <f t="shared" si="321"/>
        <v>24.210526315789473</v>
      </c>
      <c r="S3397" t="str">
        <f t="shared" si="322"/>
        <v>theater</v>
      </c>
      <c r="T3397" t="str">
        <f t="shared" si="323"/>
        <v>plays</v>
      </c>
    </row>
    <row r="3398" spans="1:20" ht="45" x14ac:dyDescent="0.25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s="12">
        <f t="shared" si="318"/>
        <v>41764.44663194444</v>
      </c>
      <c r="L3398" s="12">
        <f t="shared" si="319"/>
        <v>41791.165972222225</v>
      </c>
      <c r="M3398" t="b">
        <v>0</v>
      </c>
      <c r="N3398">
        <v>28</v>
      </c>
      <c r="O3398" t="b">
        <v>1</v>
      </c>
      <c r="P3398" t="s">
        <v>8271</v>
      </c>
      <c r="Q3398" s="5">
        <f t="shared" si="320"/>
        <v>1.0433333333333332</v>
      </c>
      <c r="R3398" s="6">
        <f t="shared" si="321"/>
        <v>55.892857142857146</v>
      </c>
      <c r="S3398" t="str">
        <f t="shared" si="322"/>
        <v>theater</v>
      </c>
      <c r="T3398" t="str">
        <f t="shared" si="323"/>
        <v>plays</v>
      </c>
    </row>
    <row r="3399" spans="1:20" ht="30" x14ac:dyDescent="0.25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s="12">
        <f t="shared" si="318"/>
        <v>42378.478344907402</v>
      </c>
      <c r="L3399" s="12">
        <f t="shared" si="319"/>
        <v>42418.916666666672</v>
      </c>
      <c r="M3399" t="b">
        <v>0</v>
      </c>
      <c r="N3399">
        <v>24</v>
      </c>
      <c r="O3399" t="b">
        <v>1</v>
      </c>
      <c r="P3399" t="s">
        <v>8271</v>
      </c>
      <c r="Q3399" s="5">
        <f t="shared" si="320"/>
        <v>1.1200000000000001</v>
      </c>
      <c r="R3399" s="6">
        <f t="shared" si="321"/>
        <v>11.666666666666666</v>
      </c>
      <c r="S3399" t="str">
        <f t="shared" si="322"/>
        <v>theater</v>
      </c>
      <c r="T3399" t="str">
        <f t="shared" si="323"/>
        <v>plays</v>
      </c>
    </row>
    <row r="3400" spans="1:20" ht="60" x14ac:dyDescent="0.25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s="12">
        <f t="shared" si="318"/>
        <v>41941.75203703704</v>
      </c>
      <c r="L3400" s="12">
        <f t="shared" si="319"/>
        <v>41964.708333333328</v>
      </c>
      <c r="M3400" t="b">
        <v>0</v>
      </c>
      <c r="N3400">
        <v>65</v>
      </c>
      <c r="O3400" t="b">
        <v>1</v>
      </c>
      <c r="P3400" t="s">
        <v>8271</v>
      </c>
      <c r="Q3400" s="5">
        <f t="shared" si="320"/>
        <v>1.1107499999999999</v>
      </c>
      <c r="R3400" s="6">
        <f t="shared" si="321"/>
        <v>68.353846153846149</v>
      </c>
      <c r="S3400" t="str">
        <f t="shared" si="322"/>
        <v>theater</v>
      </c>
      <c r="T3400" t="str">
        <f t="shared" si="323"/>
        <v>plays</v>
      </c>
    </row>
    <row r="3401" spans="1:20" ht="45" x14ac:dyDescent="0.25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s="12">
        <f t="shared" si="318"/>
        <v>42026.920428240745</v>
      </c>
      <c r="L3401" s="12">
        <f t="shared" si="319"/>
        <v>42056.920428240745</v>
      </c>
      <c r="M3401" t="b">
        <v>0</v>
      </c>
      <c r="N3401">
        <v>46</v>
      </c>
      <c r="O3401" t="b">
        <v>1</v>
      </c>
      <c r="P3401" t="s">
        <v>8271</v>
      </c>
      <c r="Q3401" s="5">
        <f t="shared" si="320"/>
        <v>1.0375000000000001</v>
      </c>
      <c r="R3401" s="6">
        <f t="shared" si="321"/>
        <v>27.065217391304348</v>
      </c>
      <c r="S3401" t="str">
        <f t="shared" si="322"/>
        <v>theater</v>
      </c>
      <c r="T3401" t="str">
        <f t="shared" si="323"/>
        <v>plays</v>
      </c>
    </row>
    <row r="3402" spans="1:20" ht="60" x14ac:dyDescent="0.25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s="12">
        <f t="shared" si="318"/>
        <v>41834.953865740739</v>
      </c>
      <c r="L3402" s="12">
        <f t="shared" si="319"/>
        <v>41879.953865740739</v>
      </c>
      <c r="M3402" t="b">
        <v>0</v>
      </c>
      <c r="N3402">
        <v>85</v>
      </c>
      <c r="O3402" t="b">
        <v>1</v>
      </c>
      <c r="P3402" t="s">
        <v>8271</v>
      </c>
      <c r="Q3402" s="5">
        <f t="shared" si="320"/>
        <v>1.0041</v>
      </c>
      <c r="R3402" s="6">
        <f t="shared" si="321"/>
        <v>118.12941176470588</v>
      </c>
      <c r="S3402" t="str">
        <f t="shared" si="322"/>
        <v>theater</v>
      </c>
      <c r="T3402" t="str">
        <f t="shared" si="323"/>
        <v>plays</v>
      </c>
    </row>
    <row r="3403" spans="1:20" ht="60" x14ac:dyDescent="0.25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s="12">
        <f t="shared" si="318"/>
        <v>42193.723912037036</v>
      </c>
      <c r="L3403" s="12">
        <f t="shared" si="319"/>
        <v>42223.723912037036</v>
      </c>
      <c r="M3403" t="b">
        <v>0</v>
      </c>
      <c r="N3403">
        <v>66</v>
      </c>
      <c r="O3403" t="b">
        <v>1</v>
      </c>
      <c r="P3403" t="s">
        <v>8271</v>
      </c>
      <c r="Q3403" s="5">
        <f t="shared" si="320"/>
        <v>1.0186206896551724</v>
      </c>
      <c r="R3403" s="6">
        <f t="shared" si="321"/>
        <v>44.757575757575758</v>
      </c>
      <c r="S3403" t="str">
        <f t="shared" si="322"/>
        <v>theater</v>
      </c>
      <c r="T3403" t="str">
        <f t="shared" si="323"/>
        <v>plays</v>
      </c>
    </row>
    <row r="3404" spans="1:20" ht="45" x14ac:dyDescent="0.25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s="12">
        <f t="shared" si="318"/>
        <v>42290.61855324074</v>
      </c>
      <c r="L3404" s="12">
        <f t="shared" si="319"/>
        <v>42320.104861111111</v>
      </c>
      <c r="M3404" t="b">
        <v>0</v>
      </c>
      <c r="N3404">
        <v>165</v>
      </c>
      <c r="O3404" t="b">
        <v>1</v>
      </c>
      <c r="P3404" t="s">
        <v>8271</v>
      </c>
      <c r="Q3404" s="5">
        <f t="shared" si="320"/>
        <v>1.0976666666666666</v>
      </c>
      <c r="R3404" s="6">
        <f t="shared" si="321"/>
        <v>99.787878787878782</v>
      </c>
      <c r="S3404" t="str">
        <f t="shared" si="322"/>
        <v>theater</v>
      </c>
      <c r="T3404" t="str">
        <f t="shared" si="323"/>
        <v>plays</v>
      </c>
    </row>
    <row r="3405" spans="1:20" ht="45" x14ac:dyDescent="0.25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s="12">
        <f t="shared" si="318"/>
        <v>42150.462083333332</v>
      </c>
      <c r="L3405" s="12">
        <f t="shared" si="319"/>
        <v>42180.462083333332</v>
      </c>
      <c r="M3405" t="b">
        <v>0</v>
      </c>
      <c r="N3405">
        <v>17</v>
      </c>
      <c r="O3405" t="b">
        <v>1</v>
      </c>
      <c r="P3405" t="s">
        <v>8271</v>
      </c>
      <c r="Q3405" s="5">
        <f t="shared" si="320"/>
        <v>1</v>
      </c>
      <c r="R3405" s="6">
        <f t="shared" si="321"/>
        <v>117.64705882352941</v>
      </c>
      <c r="S3405" t="str">
        <f t="shared" si="322"/>
        <v>theater</v>
      </c>
      <c r="T3405" t="str">
        <f t="shared" si="323"/>
        <v>plays</v>
      </c>
    </row>
    <row r="3406" spans="1:20" ht="60" x14ac:dyDescent="0.25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s="12">
        <f t="shared" si="318"/>
        <v>42152.503495370373</v>
      </c>
      <c r="L3406" s="12">
        <f t="shared" si="319"/>
        <v>42172.503495370373</v>
      </c>
      <c r="M3406" t="b">
        <v>0</v>
      </c>
      <c r="N3406">
        <v>3</v>
      </c>
      <c r="O3406" t="b">
        <v>1</v>
      </c>
      <c r="P3406" t="s">
        <v>8271</v>
      </c>
      <c r="Q3406" s="5">
        <f t="shared" si="320"/>
        <v>1.22</v>
      </c>
      <c r="R3406" s="6">
        <f t="shared" si="321"/>
        <v>203.33333333333334</v>
      </c>
      <c r="S3406" t="str">
        <f t="shared" si="322"/>
        <v>theater</v>
      </c>
      <c r="T3406" t="str">
        <f t="shared" si="323"/>
        <v>plays</v>
      </c>
    </row>
    <row r="3407" spans="1:20" ht="45" x14ac:dyDescent="0.25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s="12">
        <f t="shared" si="318"/>
        <v>42410.017199074078</v>
      </c>
      <c r="L3407" s="12">
        <f t="shared" si="319"/>
        <v>42430.999305555553</v>
      </c>
      <c r="M3407" t="b">
        <v>0</v>
      </c>
      <c r="N3407">
        <v>17</v>
      </c>
      <c r="O3407" t="b">
        <v>1</v>
      </c>
      <c r="P3407" t="s">
        <v>8271</v>
      </c>
      <c r="Q3407" s="5">
        <f t="shared" si="320"/>
        <v>1.3757142857142857</v>
      </c>
      <c r="R3407" s="6">
        <f t="shared" si="321"/>
        <v>28.323529411764707</v>
      </c>
      <c r="S3407" t="str">
        <f t="shared" si="322"/>
        <v>theater</v>
      </c>
      <c r="T3407" t="str">
        <f t="shared" si="323"/>
        <v>plays</v>
      </c>
    </row>
    <row r="3408" spans="1:20" ht="45" x14ac:dyDescent="0.25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s="12">
        <f t="shared" si="318"/>
        <v>41791.492777777778</v>
      </c>
      <c r="L3408" s="12">
        <f t="shared" si="319"/>
        <v>41836.492777777778</v>
      </c>
      <c r="M3408" t="b">
        <v>0</v>
      </c>
      <c r="N3408">
        <v>91</v>
      </c>
      <c r="O3408" t="b">
        <v>1</v>
      </c>
      <c r="P3408" t="s">
        <v>8271</v>
      </c>
      <c r="Q3408" s="5">
        <f t="shared" si="320"/>
        <v>1.0031000000000001</v>
      </c>
      <c r="R3408" s="6">
        <f t="shared" si="321"/>
        <v>110.23076923076923</v>
      </c>
      <c r="S3408" t="str">
        <f t="shared" si="322"/>
        <v>theater</v>
      </c>
      <c r="T3408" t="str">
        <f t="shared" si="323"/>
        <v>plays</v>
      </c>
    </row>
    <row r="3409" spans="1:20" ht="60" x14ac:dyDescent="0.25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s="12">
        <f t="shared" si="318"/>
        <v>41796.422326388885</v>
      </c>
      <c r="L3409" s="12">
        <f t="shared" si="319"/>
        <v>41826.422326388885</v>
      </c>
      <c r="M3409" t="b">
        <v>0</v>
      </c>
      <c r="N3409">
        <v>67</v>
      </c>
      <c r="O3409" t="b">
        <v>1</v>
      </c>
      <c r="P3409" t="s">
        <v>8271</v>
      </c>
      <c r="Q3409" s="5">
        <f t="shared" si="320"/>
        <v>1.071</v>
      </c>
      <c r="R3409" s="6">
        <f t="shared" si="321"/>
        <v>31.970149253731343</v>
      </c>
      <c r="S3409" t="str">
        <f t="shared" si="322"/>
        <v>theater</v>
      </c>
      <c r="T3409" t="str">
        <f t="shared" si="323"/>
        <v>plays</v>
      </c>
    </row>
    <row r="3410" spans="1:20" ht="45" x14ac:dyDescent="0.25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s="12">
        <f t="shared" si="318"/>
        <v>41808.991944444446</v>
      </c>
      <c r="L3410" s="12">
        <f t="shared" si="319"/>
        <v>41838.991944444446</v>
      </c>
      <c r="M3410" t="b">
        <v>0</v>
      </c>
      <c r="N3410">
        <v>18</v>
      </c>
      <c r="O3410" t="b">
        <v>1</v>
      </c>
      <c r="P3410" t="s">
        <v>8271</v>
      </c>
      <c r="Q3410" s="5">
        <f t="shared" si="320"/>
        <v>2.11</v>
      </c>
      <c r="R3410" s="6">
        <f t="shared" si="321"/>
        <v>58.611111111111114</v>
      </c>
      <c r="S3410" t="str">
        <f t="shared" si="322"/>
        <v>theater</v>
      </c>
      <c r="T3410" t="str">
        <f t="shared" si="323"/>
        <v>plays</v>
      </c>
    </row>
    <row r="3411" spans="1:20" ht="45" x14ac:dyDescent="0.25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s="12">
        <f t="shared" si="318"/>
        <v>42544.814328703709</v>
      </c>
      <c r="L3411" s="12">
        <f t="shared" si="319"/>
        <v>42582.873611111107</v>
      </c>
      <c r="M3411" t="b">
        <v>0</v>
      </c>
      <c r="N3411">
        <v>21</v>
      </c>
      <c r="O3411" t="b">
        <v>1</v>
      </c>
      <c r="P3411" t="s">
        <v>8271</v>
      </c>
      <c r="Q3411" s="5">
        <f t="shared" si="320"/>
        <v>1.236</v>
      </c>
      <c r="R3411" s="6">
        <f t="shared" si="321"/>
        <v>29.428571428571427</v>
      </c>
      <c r="S3411" t="str">
        <f t="shared" si="322"/>
        <v>theater</v>
      </c>
      <c r="T3411" t="str">
        <f t="shared" si="323"/>
        <v>plays</v>
      </c>
    </row>
    <row r="3412" spans="1:20" ht="60" x14ac:dyDescent="0.25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s="12">
        <f t="shared" si="318"/>
        <v>42500.041550925926</v>
      </c>
      <c r="L3412" s="12">
        <f t="shared" si="319"/>
        <v>42527.291666666672</v>
      </c>
      <c r="M3412" t="b">
        <v>0</v>
      </c>
      <c r="N3412">
        <v>40</v>
      </c>
      <c r="O3412" t="b">
        <v>1</v>
      </c>
      <c r="P3412" t="s">
        <v>8271</v>
      </c>
      <c r="Q3412" s="5">
        <f t="shared" si="320"/>
        <v>1.085</v>
      </c>
      <c r="R3412" s="6">
        <f t="shared" si="321"/>
        <v>81.375</v>
      </c>
      <c r="S3412" t="str">
        <f t="shared" si="322"/>
        <v>theater</v>
      </c>
      <c r="T3412" t="str">
        <f t="shared" si="323"/>
        <v>plays</v>
      </c>
    </row>
    <row r="3413" spans="1:20" ht="60" x14ac:dyDescent="0.25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s="12">
        <f t="shared" si="318"/>
        <v>42265.022824074069</v>
      </c>
      <c r="L3413" s="12">
        <f t="shared" si="319"/>
        <v>42285.022824074069</v>
      </c>
      <c r="M3413" t="b">
        <v>0</v>
      </c>
      <c r="N3413">
        <v>78</v>
      </c>
      <c r="O3413" t="b">
        <v>1</v>
      </c>
      <c r="P3413" t="s">
        <v>8271</v>
      </c>
      <c r="Q3413" s="5">
        <f t="shared" si="320"/>
        <v>1.0356666666666667</v>
      </c>
      <c r="R3413" s="6">
        <f t="shared" si="321"/>
        <v>199.16666666666666</v>
      </c>
      <c r="S3413" t="str">
        <f t="shared" si="322"/>
        <v>theater</v>
      </c>
      <c r="T3413" t="str">
        <f t="shared" si="323"/>
        <v>plays</v>
      </c>
    </row>
    <row r="3414" spans="1:20" ht="45" x14ac:dyDescent="0.25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s="12">
        <f t="shared" si="318"/>
        <v>41879.959050925929</v>
      </c>
      <c r="L3414" s="12">
        <f t="shared" si="319"/>
        <v>41909.959050925929</v>
      </c>
      <c r="M3414" t="b">
        <v>0</v>
      </c>
      <c r="N3414">
        <v>26</v>
      </c>
      <c r="O3414" t="b">
        <v>1</v>
      </c>
      <c r="P3414" t="s">
        <v>8271</v>
      </c>
      <c r="Q3414" s="5">
        <f t="shared" si="320"/>
        <v>1</v>
      </c>
      <c r="R3414" s="6">
        <f t="shared" si="321"/>
        <v>115.38461538461539</v>
      </c>
      <c r="S3414" t="str">
        <f t="shared" si="322"/>
        <v>theater</v>
      </c>
      <c r="T3414" t="str">
        <f t="shared" si="323"/>
        <v>plays</v>
      </c>
    </row>
    <row r="3415" spans="1:20" ht="60" x14ac:dyDescent="0.25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s="12">
        <f t="shared" si="318"/>
        <v>42053.733078703706</v>
      </c>
      <c r="L3415" s="12">
        <f t="shared" si="319"/>
        <v>42063.207638888889</v>
      </c>
      <c r="M3415" t="b">
        <v>0</v>
      </c>
      <c r="N3415">
        <v>14</v>
      </c>
      <c r="O3415" t="b">
        <v>1</v>
      </c>
      <c r="P3415" t="s">
        <v>8271</v>
      </c>
      <c r="Q3415" s="5">
        <f t="shared" si="320"/>
        <v>1.3</v>
      </c>
      <c r="R3415" s="6">
        <f t="shared" si="321"/>
        <v>46.428571428571431</v>
      </c>
      <c r="S3415" t="str">
        <f t="shared" si="322"/>
        <v>theater</v>
      </c>
      <c r="T3415" t="str">
        <f t="shared" si="323"/>
        <v>plays</v>
      </c>
    </row>
    <row r="3416" spans="1:20" ht="45" x14ac:dyDescent="0.25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s="12">
        <f t="shared" si="318"/>
        <v>42675.832465277781</v>
      </c>
      <c r="L3416" s="12">
        <f t="shared" si="319"/>
        <v>42705.332638888889</v>
      </c>
      <c r="M3416" t="b">
        <v>0</v>
      </c>
      <c r="N3416">
        <v>44</v>
      </c>
      <c r="O3416" t="b">
        <v>1</v>
      </c>
      <c r="P3416" t="s">
        <v>8271</v>
      </c>
      <c r="Q3416" s="5">
        <f t="shared" si="320"/>
        <v>1.0349999999999999</v>
      </c>
      <c r="R3416" s="6">
        <f t="shared" si="321"/>
        <v>70.568181818181813</v>
      </c>
      <c r="S3416" t="str">
        <f t="shared" si="322"/>
        <v>theater</v>
      </c>
      <c r="T3416" t="str">
        <f t="shared" si="323"/>
        <v>plays</v>
      </c>
    </row>
    <row r="3417" spans="1:20" ht="45" x14ac:dyDescent="0.25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s="12">
        <f t="shared" si="318"/>
        <v>42467.144166666665</v>
      </c>
      <c r="L3417" s="12">
        <f t="shared" si="319"/>
        <v>42477.979166666672</v>
      </c>
      <c r="M3417" t="b">
        <v>0</v>
      </c>
      <c r="N3417">
        <v>9</v>
      </c>
      <c r="O3417" t="b">
        <v>1</v>
      </c>
      <c r="P3417" t="s">
        <v>8271</v>
      </c>
      <c r="Q3417" s="5">
        <f t="shared" si="320"/>
        <v>1</v>
      </c>
      <c r="R3417" s="6">
        <f t="shared" si="321"/>
        <v>22.222222222222221</v>
      </c>
      <c r="S3417" t="str">
        <f t="shared" si="322"/>
        <v>theater</v>
      </c>
      <c r="T3417" t="str">
        <f t="shared" si="323"/>
        <v>plays</v>
      </c>
    </row>
    <row r="3418" spans="1:20" ht="60" x14ac:dyDescent="0.25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s="12">
        <f t="shared" si="318"/>
        <v>42089.412557870368</v>
      </c>
      <c r="L3418" s="12">
        <f t="shared" si="319"/>
        <v>42117.770833333328</v>
      </c>
      <c r="M3418" t="b">
        <v>0</v>
      </c>
      <c r="N3418">
        <v>30</v>
      </c>
      <c r="O3418" t="b">
        <v>1</v>
      </c>
      <c r="P3418" t="s">
        <v>8271</v>
      </c>
      <c r="Q3418" s="5">
        <f t="shared" si="320"/>
        <v>1.196</v>
      </c>
      <c r="R3418" s="6">
        <f t="shared" si="321"/>
        <v>159.46666666666667</v>
      </c>
      <c r="S3418" t="str">
        <f t="shared" si="322"/>
        <v>theater</v>
      </c>
      <c r="T3418" t="str">
        <f t="shared" si="323"/>
        <v>plays</v>
      </c>
    </row>
    <row r="3419" spans="1:20" ht="45" x14ac:dyDescent="0.25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s="12">
        <f t="shared" si="318"/>
        <v>41894.91375</v>
      </c>
      <c r="L3419" s="12">
        <f t="shared" si="319"/>
        <v>41938.029861111114</v>
      </c>
      <c r="M3419" t="b">
        <v>0</v>
      </c>
      <c r="N3419">
        <v>45</v>
      </c>
      <c r="O3419" t="b">
        <v>1</v>
      </c>
      <c r="P3419" t="s">
        <v>8271</v>
      </c>
      <c r="Q3419" s="5">
        <f t="shared" si="320"/>
        <v>1.0000058823529412</v>
      </c>
      <c r="R3419" s="6">
        <f t="shared" si="321"/>
        <v>37.777999999999999</v>
      </c>
      <c r="S3419" t="str">
        <f t="shared" si="322"/>
        <v>theater</v>
      </c>
      <c r="T3419" t="str">
        <f t="shared" si="323"/>
        <v>plays</v>
      </c>
    </row>
    <row r="3420" spans="1:20" ht="60" x14ac:dyDescent="0.25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s="12">
        <f t="shared" si="318"/>
        <v>41752.83457175926</v>
      </c>
      <c r="L3420" s="12">
        <f t="shared" si="319"/>
        <v>41782.83457175926</v>
      </c>
      <c r="M3420" t="b">
        <v>0</v>
      </c>
      <c r="N3420">
        <v>56</v>
      </c>
      <c r="O3420" t="b">
        <v>1</v>
      </c>
      <c r="P3420" t="s">
        <v>8271</v>
      </c>
      <c r="Q3420" s="5">
        <f t="shared" si="320"/>
        <v>1.00875</v>
      </c>
      <c r="R3420" s="6">
        <f t="shared" si="321"/>
        <v>72.053571428571431</v>
      </c>
      <c r="S3420" t="str">
        <f t="shared" si="322"/>
        <v>theater</v>
      </c>
      <c r="T3420" t="str">
        <f t="shared" si="323"/>
        <v>plays</v>
      </c>
    </row>
    <row r="3421" spans="1:20" ht="60" x14ac:dyDescent="0.25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s="12">
        <f t="shared" si="318"/>
        <v>42448.821585648147</v>
      </c>
      <c r="L3421" s="12">
        <f t="shared" si="319"/>
        <v>42466.895833333328</v>
      </c>
      <c r="M3421" t="b">
        <v>0</v>
      </c>
      <c r="N3421">
        <v>46</v>
      </c>
      <c r="O3421" t="b">
        <v>1</v>
      </c>
      <c r="P3421" t="s">
        <v>8271</v>
      </c>
      <c r="Q3421" s="5">
        <f t="shared" si="320"/>
        <v>1.0654545454545454</v>
      </c>
      <c r="R3421" s="6">
        <f t="shared" si="321"/>
        <v>63.695652173913047</v>
      </c>
      <c r="S3421" t="str">
        <f t="shared" si="322"/>
        <v>theater</v>
      </c>
      <c r="T3421" t="str">
        <f t="shared" si="323"/>
        <v>plays</v>
      </c>
    </row>
    <row r="3422" spans="1:20" ht="45" x14ac:dyDescent="0.25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s="12">
        <f t="shared" si="318"/>
        <v>42405.090300925927</v>
      </c>
      <c r="L3422" s="12">
        <f t="shared" si="319"/>
        <v>42414</v>
      </c>
      <c r="M3422" t="b">
        <v>0</v>
      </c>
      <c r="N3422">
        <v>34</v>
      </c>
      <c r="O3422" t="b">
        <v>1</v>
      </c>
      <c r="P3422" t="s">
        <v>8271</v>
      </c>
      <c r="Q3422" s="5">
        <f t="shared" si="320"/>
        <v>1.38</v>
      </c>
      <c r="R3422" s="6">
        <f t="shared" si="321"/>
        <v>28.411764705882351</v>
      </c>
      <c r="S3422" t="str">
        <f t="shared" si="322"/>
        <v>theater</v>
      </c>
      <c r="T3422" t="str">
        <f t="shared" si="323"/>
        <v>plays</v>
      </c>
    </row>
    <row r="3423" spans="1:20" ht="45" x14ac:dyDescent="0.25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s="12">
        <f t="shared" si="318"/>
        <v>42037.791238425925</v>
      </c>
      <c r="L3423" s="12">
        <f t="shared" si="319"/>
        <v>42067.791238425925</v>
      </c>
      <c r="M3423" t="b">
        <v>0</v>
      </c>
      <c r="N3423">
        <v>98</v>
      </c>
      <c r="O3423" t="b">
        <v>1</v>
      </c>
      <c r="P3423" t="s">
        <v>8271</v>
      </c>
      <c r="Q3423" s="5">
        <f t="shared" si="320"/>
        <v>1.0115000000000001</v>
      </c>
      <c r="R3423" s="6">
        <f t="shared" si="321"/>
        <v>103.21428571428571</v>
      </c>
      <c r="S3423" t="str">
        <f t="shared" si="322"/>
        <v>theater</v>
      </c>
      <c r="T3423" t="str">
        <f t="shared" si="323"/>
        <v>plays</v>
      </c>
    </row>
    <row r="3424" spans="1:20" ht="60" x14ac:dyDescent="0.25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s="12">
        <f t="shared" si="318"/>
        <v>42323.562222222223</v>
      </c>
      <c r="L3424" s="12">
        <f t="shared" si="319"/>
        <v>42352</v>
      </c>
      <c r="M3424" t="b">
        <v>0</v>
      </c>
      <c r="N3424">
        <v>46</v>
      </c>
      <c r="O3424" t="b">
        <v>1</v>
      </c>
      <c r="P3424" t="s">
        <v>8271</v>
      </c>
      <c r="Q3424" s="5">
        <f t="shared" si="320"/>
        <v>1.091</v>
      </c>
      <c r="R3424" s="6">
        <f t="shared" si="321"/>
        <v>71.152173913043484</v>
      </c>
      <c r="S3424" t="str">
        <f t="shared" si="322"/>
        <v>theater</v>
      </c>
      <c r="T3424" t="str">
        <f t="shared" si="323"/>
        <v>plays</v>
      </c>
    </row>
    <row r="3425" spans="1:20" ht="45" x14ac:dyDescent="0.25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s="12">
        <f t="shared" si="318"/>
        <v>42088.911354166667</v>
      </c>
      <c r="L3425" s="12">
        <f t="shared" si="319"/>
        <v>42118.911354166667</v>
      </c>
      <c r="M3425" t="b">
        <v>0</v>
      </c>
      <c r="N3425">
        <v>10</v>
      </c>
      <c r="O3425" t="b">
        <v>1</v>
      </c>
      <c r="P3425" t="s">
        <v>8271</v>
      </c>
      <c r="Q3425" s="5">
        <f t="shared" si="320"/>
        <v>1.4</v>
      </c>
      <c r="R3425" s="6">
        <f t="shared" si="321"/>
        <v>35</v>
      </c>
      <c r="S3425" t="str">
        <f t="shared" si="322"/>
        <v>theater</v>
      </c>
      <c r="T3425" t="str">
        <f t="shared" si="323"/>
        <v>plays</v>
      </c>
    </row>
    <row r="3426" spans="1:20" ht="60" x14ac:dyDescent="0.25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s="12">
        <f t="shared" si="318"/>
        <v>42018.676898148144</v>
      </c>
      <c r="L3426" s="12">
        <f t="shared" si="319"/>
        <v>42040.290972222225</v>
      </c>
      <c r="M3426" t="b">
        <v>0</v>
      </c>
      <c r="N3426">
        <v>76</v>
      </c>
      <c r="O3426" t="b">
        <v>1</v>
      </c>
      <c r="P3426" t="s">
        <v>8271</v>
      </c>
      <c r="Q3426" s="5">
        <f t="shared" si="320"/>
        <v>1.0358333333333334</v>
      </c>
      <c r="R3426" s="6">
        <f t="shared" si="321"/>
        <v>81.776315789473685</v>
      </c>
      <c r="S3426" t="str">
        <f t="shared" si="322"/>
        <v>theater</v>
      </c>
      <c r="T3426" t="str">
        <f t="shared" si="323"/>
        <v>plays</v>
      </c>
    </row>
    <row r="3427" spans="1:20" ht="60" x14ac:dyDescent="0.25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s="12">
        <f t="shared" si="318"/>
        <v>41884.617314814815</v>
      </c>
      <c r="L3427" s="12">
        <f t="shared" si="319"/>
        <v>41916.617314814815</v>
      </c>
      <c r="M3427" t="b">
        <v>0</v>
      </c>
      <c r="N3427">
        <v>104</v>
      </c>
      <c r="O3427" t="b">
        <v>1</v>
      </c>
      <c r="P3427" t="s">
        <v>8271</v>
      </c>
      <c r="Q3427" s="5">
        <f t="shared" si="320"/>
        <v>1.0297033333333332</v>
      </c>
      <c r="R3427" s="6">
        <f t="shared" si="321"/>
        <v>297.02980769230766</v>
      </c>
      <c r="S3427" t="str">
        <f t="shared" si="322"/>
        <v>theater</v>
      </c>
      <c r="T3427" t="str">
        <f t="shared" si="323"/>
        <v>plays</v>
      </c>
    </row>
    <row r="3428" spans="1:20" ht="45" x14ac:dyDescent="0.25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s="12">
        <f t="shared" si="318"/>
        <v>41884.056747685187</v>
      </c>
      <c r="L3428" s="12">
        <f t="shared" si="319"/>
        <v>41903.083333333336</v>
      </c>
      <c r="M3428" t="b">
        <v>0</v>
      </c>
      <c r="N3428">
        <v>87</v>
      </c>
      <c r="O3428" t="b">
        <v>1</v>
      </c>
      <c r="P3428" t="s">
        <v>8271</v>
      </c>
      <c r="Q3428" s="5">
        <f t="shared" si="320"/>
        <v>1.0813333333333333</v>
      </c>
      <c r="R3428" s="6">
        <f t="shared" si="321"/>
        <v>46.609195402298852</v>
      </c>
      <c r="S3428" t="str">
        <f t="shared" si="322"/>
        <v>theater</v>
      </c>
      <c r="T3428" t="str">
        <f t="shared" si="323"/>
        <v>plays</v>
      </c>
    </row>
    <row r="3429" spans="1:20" ht="60" x14ac:dyDescent="0.25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s="12">
        <f t="shared" si="318"/>
        <v>41792.645277777774</v>
      </c>
      <c r="L3429" s="12">
        <f t="shared" si="319"/>
        <v>41822.645277777774</v>
      </c>
      <c r="M3429" t="b">
        <v>0</v>
      </c>
      <c r="N3429">
        <v>29</v>
      </c>
      <c r="O3429" t="b">
        <v>1</v>
      </c>
      <c r="P3429" t="s">
        <v>8271</v>
      </c>
      <c r="Q3429" s="5">
        <f t="shared" si="320"/>
        <v>1</v>
      </c>
      <c r="R3429" s="6">
        <f t="shared" si="321"/>
        <v>51.724137931034484</v>
      </c>
      <c r="S3429" t="str">
        <f t="shared" si="322"/>
        <v>theater</v>
      </c>
      <c r="T3429" t="str">
        <f t="shared" si="323"/>
        <v>plays</v>
      </c>
    </row>
    <row r="3430" spans="1:20" ht="60" x14ac:dyDescent="0.25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s="12">
        <f t="shared" si="318"/>
        <v>42038.720451388886</v>
      </c>
      <c r="L3430" s="12">
        <f t="shared" si="319"/>
        <v>42063.708333333328</v>
      </c>
      <c r="M3430" t="b">
        <v>0</v>
      </c>
      <c r="N3430">
        <v>51</v>
      </c>
      <c r="O3430" t="b">
        <v>1</v>
      </c>
      <c r="P3430" t="s">
        <v>8271</v>
      </c>
      <c r="Q3430" s="5">
        <f t="shared" si="320"/>
        <v>1.0275000000000001</v>
      </c>
      <c r="R3430" s="6">
        <f t="shared" si="321"/>
        <v>40.294117647058826</v>
      </c>
      <c r="S3430" t="str">
        <f t="shared" si="322"/>
        <v>theater</v>
      </c>
      <c r="T3430" t="str">
        <f t="shared" si="323"/>
        <v>plays</v>
      </c>
    </row>
    <row r="3431" spans="1:20" ht="60" x14ac:dyDescent="0.25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s="12">
        <f t="shared" si="318"/>
        <v>42662.021539351852</v>
      </c>
      <c r="L3431" s="12">
        <f t="shared" si="319"/>
        <v>42676.021539351852</v>
      </c>
      <c r="M3431" t="b">
        <v>0</v>
      </c>
      <c r="N3431">
        <v>12</v>
      </c>
      <c r="O3431" t="b">
        <v>1</v>
      </c>
      <c r="P3431" t="s">
        <v>8271</v>
      </c>
      <c r="Q3431" s="5">
        <f t="shared" si="320"/>
        <v>1.3</v>
      </c>
      <c r="R3431" s="6">
        <f t="shared" si="321"/>
        <v>16.25</v>
      </c>
      <c r="S3431" t="str">
        <f t="shared" si="322"/>
        <v>theater</v>
      </c>
      <c r="T3431" t="str">
        <f t="shared" si="323"/>
        <v>plays</v>
      </c>
    </row>
    <row r="3432" spans="1:20" ht="60" x14ac:dyDescent="0.25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s="12">
        <f t="shared" si="318"/>
        <v>41820.945613425924</v>
      </c>
      <c r="L3432" s="12">
        <f t="shared" si="319"/>
        <v>41850.945613425924</v>
      </c>
      <c r="M3432" t="b">
        <v>0</v>
      </c>
      <c r="N3432">
        <v>72</v>
      </c>
      <c r="O3432" t="b">
        <v>1</v>
      </c>
      <c r="P3432" t="s">
        <v>8271</v>
      </c>
      <c r="Q3432" s="5">
        <f t="shared" si="320"/>
        <v>1.0854949999999999</v>
      </c>
      <c r="R3432" s="6">
        <f t="shared" si="321"/>
        <v>30.152638888888887</v>
      </c>
      <c r="S3432" t="str">
        <f t="shared" si="322"/>
        <v>theater</v>
      </c>
      <c r="T3432" t="str">
        <f t="shared" si="323"/>
        <v>plays</v>
      </c>
    </row>
    <row r="3433" spans="1:20" ht="45" x14ac:dyDescent="0.25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s="12">
        <f t="shared" si="318"/>
        <v>41839.730937500004</v>
      </c>
      <c r="L3433" s="12">
        <f t="shared" si="319"/>
        <v>41869.730937500004</v>
      </c>
      <c r="M3433" t="b">
        <v>0</v>
      </c>
      <c r="N3433">
        <v>21</v>
      </c>
      <c r="O3433" t="b">
        <v>1</v>
      </c>
      <c r="P3433" t="s">
        <v>8271</v>
      </c>
      <c r="Q3433" s="5">
        <f t="shared" si="320"/>
        <v>1</v>
      </c>
      <c r="R3433" s="6">
        <f t="shared" si="321"/>
        <v>95.238095238095241</v>
      </c>
      <c r="S3433" t="str">
        <f t="shared" si="322"/>
        <v>theater</v>
      </c>
      <c r="T3433" t="str">
        <f t="shared" si="323"/>
        <v>plays</v>
      </c>
    </row>
    <row r="3434" spans="1:20" ht="45" x14ac:dyDescent="0.25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s="12">
        <f t="shared" si="318"/>
        <v>42380.581180555557</v>
      </c>
      <c r="L3434" s="12">
        <f t="shared" si="319"/>
        <v>42405.916666666672</v>
      </c>
      <c r="M3434" t="b">
        <v>0</v>
      </c>
      <c r="N3434">
        <v>42</v>
      </c>
      <c r="O3434" t="b">
        <v>1</v>
      </c>
      <c r="P3434" t="s">
        <v>8271</v>
      </c>
      <c r="Q3434" s="5">
        <f t="shared" si="320"/>
        <v>1.0965</v>
      </c>
      <c r="R3434" s="6">
        <f t="shared" si="321"/>
        <v>52.214285714285715</v>
      </c>
      <c r="S3434" t="str">
        <f t="shared" si="322"/>
        <v>theater</v>
      </c>
      <c r="T3434" t="str">
        <f t="shared" si="323"/>
        <v>plays</v>
      </c>
    </row>
    <row r="3435" spans="1:20" ht="45" x14ac:dyDescent="0.25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s="12">
        <f t="shared" si="318"/>
        <v>41776.063136574077</v>
      </c>
      <c r="L3435" s="12">
        <f t="shared" si="319"/>
        <v>41807.125</v>
      </c>
      <c r="M3435" t="b">
        <v>0</v>
      </c>
      <c r="N3435">
        <v>71</v>
      </c>
      <c r="O3435" t="b">
        <v>1</v>
      </c>
      <c r="P3435" t="s">
        <v>8271</v>
      </c>
      <c r="Q3435" s="5">
        <f t="shared" si="320"/>
        <v>1.0026315789473683</v>
      </c>
      <c r="R3435" s="6">
        <f t="shared" si="321"/>
        <v>134.1549295774648</v>
      </c>
      <c r="S3435" t="str">
        <f t="shared" si="322"/>
        <v>theater</v>
      </c>
      <c r="T3435" t="str">
        <f t="shared" si="323"/>
        <v>plays</v>
      </c>
    </row>
    <row r="3436" spans="1:20" ht="60" x14ac:dyDescent="0.25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s="12">
        <f t="shared" si="318"/>
        <v>41800.380428240744</v>
      </c>
      <c r="L3436" s="12">
        <f t="shared" si="319"/>
        <v>41830.380428240744</v>
      </c>
      <c r="M3436" t="b">
        <v>0</v>
      </c>
      <c r="N3436">
        <v>168</v>
      </c>
      <c r="O3436" t="b">
        <v>1</v>
      </c>
      <c r="P3436" t="s">
        <v>8271</v>
      </c>
      <c r="Q3436" s="5">
        <f t="shared" si="320"/>
        <v>1.0555000000000001</v>
      </c>
      <c r="R3436" s="6">
        <f t="shared" si="321"/>
        <v>62.827380952380949</v>
      </c>
      <c r="S3436" t="str">
        <f t="shared" si="322"/>
        <v>theater</v>
      </c>
      <c r="T3436" t="str">
        <f t="shared" si="323"/>
        <v>plays</v>
      </c>
    </row>
    <row r="3437" spans="1:20" ht="60" x14ac:dyDescent="0.25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s="12">
        <f t="shared" si="318"/>
        <v>42572.61681712963</v>
      </c>
      <c r="L3437" s="12">
        <f t="shared" si="319"/>
        <v>42589.125</v>
      </c>
      <c r="M3437" t="b">
        <v>0</v>
      </c>
      <c r="N3437">
        <v>19</v>
      </c>
      <c r="O3437" t="b">
        <v>1</v>
      </c>
      <c r="P3437" t="s">
        <v>8271</v>
      </c>
      <c r="Q3437" s="5">
        <f t="shared" si="320"/>
        <v>1.1200000000000001</v>
      </c>
      <c r="R3437" s="6">
        <f t="shared" si="321"/>
        <v>58.94736842105263</v>
      </c>
      <c r="S3437" t="str">
        <f t="shared" si="322"/>
        <v>theater</v>
      </c>
      <c r="T3437" t="str">
        <f t="shared" si="323"/>
        <v>plays</v>
      </c>
    </row>
    <row r="3438" spans="1:20" ht="60" x14ac:dyDescent="0.25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s="12">
        <f t="shared" si="318"/>
        <v>41851.541585648149</v>
      </c>
      <c r="L3438" s="12">
        <f t="shared" si="319"/>
        <v>41872.686111111114</v>
      </c>
      <c r="M3438" t="b">
        <v>0</v>
      </c>
      <c r="N3438">
        <v>37</v>
      </c>
      <c r="O3438" t="b">
        <v>1</v>
      </c>
      <c r="P3438" t="s">
        <v>8271</v>
      </c>
      <c r="Q3438" s="5">
        <f t="shared" si="320"/>
        <v>1.0589999999999999</v>
      </c>
      <c r="R3438" s="6">
        <f t="shared" si="321"/>
        <v>143.1081081081081</v>
      </c>
      <c r="S3438" t="str">
        <f t="shared" si="322"/>
        <v>theater</v>
      </c>
      <c r="T3438" t="str">
        <f t="shared" si="323"/>
        <v>plays</v>
      </c>
    </row>
    <row r="3439" spans="1:20" ht="60" x14ac:dyDescent="0.25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s="12">
        <f t="shared" si="318"/>
        <v>42205.710879629631</v>
      </c>
      <c r="L3439" s="12">
        <f t="shared" si="319"/>
        <v>42235.710879629631</v>
      </c>
      <c r="M3439" t="b">
        <v>0</v>
      </c>
      <c r="N3439">
        <v>36</v>
      </c>
      <c r="O3439" t="b">
        <v>1</v>
      </c>
      <c r="P3439" t="s">
        <v>8271</v>
      </c>
      <c r="Q3439" s="5">
        <f t="shared" si="320"/>
        <v>1.01</v>
      </c>
      <c r="R3439" s="6">
        <f t="shared" si="321"/>
        <v>84.166666666666671</v>
      </c>
      <c r="S3439" t="str">
        <f t="shared" si="322"/>
        <v>theater</v>
      </c>
      <c r="T3439" t="str">
        <f t="shared" si="323"/>
        <v>plays</v>
      </c>
    </row>
    <row r="3440" spans="1:20" ht="60" x14ac:dyDescent="0.25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s="12">
        <f t="shared" si="318"/>
        <v>42100.927858796291</v>
      </c>
      <c r="L3440" s="12">
        <f t="shared" si="319"/>
        <v>42126.875</v>
      </c>
      <c r="M3440" t="b">
        <v>0</v>
      </c>
      <c r="N3440">
        <v>14</v>
      </c>
      <c r="O3440" t="b">
        <v>1</v>
      </c>
      <c r="P3440" t="s">
        <v>8271</v>
      </c>
      <c r="Q3440" s="5">
        <f t="shared" si="320"/>
        <v>1.042</v>
      </c>
      <c r="R3440" s="6">
        <f t="shared" si="321"/>
        <v>186.07142857142858</v>
      </c>
      <c r="S3440" t="str">
        <f t="shared" si="322"/>
        <v>theater</v>
      </c>
      <c r="T3440" t="str">
        <f t="shared" si="323"/>
        <v>plays</v>
      </c>
    </row>
    <row r="3441" spans="1:20" ht="30" x14ac:dyDescent="0.25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s="12">
        <f t="shared" si="318"/>
        <v>42374.911226851851</v>
      </c>
      <c r="L3441" s="12">
        <f t="shared" si="319"/>
        <v>42388.207638888889</v>
      </c>
      <c r="M3441" t="b">
        <v>0</v>
      </c>
      <c r="N3441">
        <v>18</v>
      </c>
      <c r="O3441" t="b">
        <v>1</v>
      </c>
      <c r="P3441" t="s">
        <v>8271</v>
      </c>
      <c r="Q3441" s="5">
        <f t="shared" si="320"/>
        <v>1.3467833333333334</v>
      </c>
      <c r="R3441" s="6">
        <f t="shared" si="321"/>
        <v>89.785555555555561</v>
      </c>
      <c r="S3441" t="str">
        <f t="shared" si="322"/>
        <v>theater</v>
      </c>
      <c r="T3441" t="str">
        <f t="shared" si="323"/>
        <v>plays</v>
      </c>
    </row>
    <row r="3442" spans="1:20" ht="60" x14ac:dyDescent="0.25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s="12">
        <f t="shared" si="318"/>
        <v>41809.12300925926</v>
      </c>
      <c r="L3442" s="12">
        <f t="shared" si="319"/>
        <v>41831.677083333336</v>
      </c>
      <c r="M3442" t="b">
        <v>0</v>
      </c>
      <c r="N3442">
        <v>82</v>
      </c>
      <c r="O3442" t="b">
        <v>1</v>
      </c>
      <c r="P3442" t="s">
        <v>8271</v>
      </c>
      <c r="Q3442" s="5">
        <f t="shared" si="320"/>
        <v>1.052184</v>
      </c>
      <c r="R3442" s="6">
        <f t="shared" si="321"/>
        <v>64.157560975609755</v>
      </c>
      <c r="S3442" t="str">
        <f t="shared" si="322"/>
        <v>theater</v>
      </c>
      <c r="T3442" t="str">
        <f t="shared" si="323"/>
        <v>plays</v>
      </c>
    </row>
    <row r="3443" spans="1:20" ht="60" x14ac:dyDescent="0.25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s="12">
        <f t="shared" si="318"/>
        <v>42294.429641203707</v>
      </c>
      <c r="L3443" s="12">
        <f t="shared" si="319"/>
        <v>42321.845138888893</v>
      </c>
      <c r="M3443" t="b">
        <v>0</v>
      </c>
      <c r="N3443">
        <v>43</v>
      </c>
      <c r="O3443" t="b">
        <v>1</v>
      </c>
      <c r="P3443" t="s">
        <v>8271</v>
      </c>
      <c r="Q3443" s="5">
        <f t="shared" si="320"/>
        <v>1.026</v>
      </c>
      <c r="R3443" s="6">
        <f t="shared" si="321"/>
        <v>59.651162790697676</v>
      </c>
      <c r="S3443" t="str">
        <f t="shared" si="322"/>
        <v>theater</v>
      </c>
      <c r="T3443" t="str">
        <f t="shared" si="323"/>
        <v>plays</v>
      </c>
    </row>
    <row r="3444" spans="1:20" ht="60" x14ac:dyDescent="0.25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s="12">
        <f t="shared" si="318"/>
        <v>42124.841111111105</v>
      </c>
      <c r="L3444" s="12">
        <f t="shared" si="319"/>
        <v>42154.841111111105</v>
      </c>
      <c r="M3444" t="b">
        <v>0</v>
      </c>
      <c r="N3444">
        <v>8</v>
      </c>
      <c r="O3444" t="b">
        <v>1</v>
      </c>
      <c r="P3444" t="s">
        <v>8271</v>
      </c>
      <c r="Q3444" s="5">
        <f t="shared" si="320"/>
        <v>1</v>
      </c>
      <c r="R3444" s="6">
        <f t="shared" si="321"/>
        <v>31.25</v>
      </c>
      <c r="S3444" t="str">
        <f t="shared" si="322"/>
        <v>theater</v>
      </c>
      <c r="T3444" t="str">
        <f t="shared" si="323"/>
        <v>plays</v>
      </c>
    </row>
    <row r="3445" spans="1:20" ht="60" x14ac:dyDescent="0.25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s="12">
        <f t="shared" si="318"/>
        <v>41861.524837962963</v>
      </c>
      <c r="L3445" s="12">
        <f t="shared" si="319"/>
        <v>41891.524837962963</v>
      </c>
      <c r="M3445" t="b">
        <v>0</v>
      </c>
      <c r="N3445">
        <v>45</v>
      </c>
      <c r="O3445" t="b">
        <v>1</v>
      </c>
      <c r="P3445" t="s">
        <v>8271</v>
      </c>
      <c r="Q3445" s="5">
        <f t="shared" si="320"/>
        <v>1.855</v>
      </c>
      <c r="R3445" s="6">
        <f t="shared" si="321"/>
        <v>41.222222222222221</v>
      </c>
      <c r="S3445" t="str">
        <f t="shared" si="322"/>
        <v>theater</v>
      </c>
      <c r="T3445" t="str">
        <f t="shared" si="323"/>
        <v>plays</v>
      </c>
    </row>
    <row r="3446" spans="1:20" ht="60" x14ac:dyDescent="0.25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s="12">
        <f t="shared" si="318"/>
        <v>42521.291504629626</v>
      </c>
      <c r="L3446" s="12">
        <f t="shared" si="319"/>
        <v>42529.582638888889</v>
      </c>
      <c r="M3446" t="b">
        <v>0</v>
      </c>
      <c r="N3446">
        <v>20</v>
      </c>
      <c r="O3446" t="b">
        <v>1</v>
      </c>
      <c r="P3446" t="s">
        <v>8271</v>
      </c>
      <c r="Q3446" s="5">
        <f t="shared" si="320"/>
        <v>2.89</v>
      </c>
      <c r="R3446" s="6">
        <f t="shared" si="321"/>
        <v>43.35</v>
      </c>
      <c r="S3446" t="str">
        <f t="shared" si="322"/>
        <v>theater</v>
      </c>
      <c r="T3446" t="str">
        <f t="shared" si="323"/>
        <v>plays</v>
      </c>
    </row>
    <row r="3447" spans="1:20" ht="45" x14ac:dyDescent="0.25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s="12">
        <f t="shared" si="318"/>
        <v>42272.530509259261</v>
      </c>
      <c r="L3447" s="12">
        <f t="shared" si="319"/>
        <v>42300.530509259261</v>
      </c>
      <c r="M3447" t="b">
        <v>0</v>
      </c>
      <c r="N3447">
        <v>31</v>
      </c>
      <c r="O3447" t="b">
        <v>1</v>
      </c>
      <c r="P3447" t="s">
        <v>8271</v>
      </c>
      <c r="Q3447" s="5">
        <f t="shared" si="320"/>
        <v>1</v>
      </c>
      <c r="R3447" s="6">
        <f t="shared" si="321"/>
        <v>64.516129032258064</v>
      </c>
      <c r="S3447" t="str">
        <f t="shared" si="322"/>
        <v>theater</v>
      </c>
      <c r="T3447" t="str">
        <f t="shared" si="323"/>
        <v>plays</v>
      </c>
    </row>
    <row r="3448" spans="1:20" ht="60" x14ac:dyDescent="0.25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s="12">
        <f t="shared" si="318"/>
        <v>42016.832465277781</v>
      </c>
      <c r="L3448" s="12">
        <f t="shared" si="319"/>
        <v>42040.513888888891</v>
      </c>
      <c r="M3448" t="b">
        <v>0</v>
      </c>
      <c r="N3448">
        <v>25</v>
      </c>
      <c r="O3448" t="b">
        <v>1</v>
      </c>
      <c r="P3448" t="s">
        <v>8271</v>
      </c>
      <c r="Q3448" s="5">
        <f t="shared" si="320"/>
        <v>1.0820000000000001</v>
      </c>
      <c r="R3448" s="6">
        <f t="shared" si="321"/>
        <v>43.28</v>
      </c>
      <c r="S3448" t="str">
        <f t="shared" si="322"/>
        <v>theater</v>
      </c>
      <c r="T3448" t="str">
        <f t="shared" si="323"/>
        <v>plays</v>
      </c>
    </row>
    <row r="3449" spans="1:20" ht="30" x14ac:dyDescent="0.25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s="12">
        <f t="shared" si="318"/>
        <v>42402.889027777783</v>
      </c>
      <c r="L3449" s="12">
        <f t="shared" si="319"/>
        <v>42447.847361111111</v>
      </c>
      <c r="M3449" t="b">
        <v>0</v>
      </c>
      <c r="N3449">
        <v>14</v>
      </c>
      <c r="O3449" t="b">
        <v>1</v>
      </c>
      <c r="P3449" t="s">
        <v>8271</v>
      </c>
      <c r="Q3449" s="5">
        <f t="shared" si="320"/>
        <v>1.0780000000000001</v>
      </c>
      <c r="R3449" s="6">
        <f t="shared" si="321"/>
        <v>77</v>
      </c>
      <c r="S3449" t="str">
        <f t="shared" si="322"/>
        <v>theater</v>
      </c>
      <c r="T3449" t="str">
        <f t="shared" si="323"/>
        <v>plays</v>
      </c>
    </row>
    <row r="3450" spans="1:20" ht="45" x14ac:dyDescent="0.25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s="12">
        <f t="shared" si="318"/>
        <v>41960.119085648148</v>
      </c>
      <c r="L3450" s="12">
        <f t="shared" si="319"/>
        <v>41990.119085648148</v>
      </c>
      <c r="M3450" t="b">
        <v>0</v>
      </c>
      <c r="N3450">
        <v>45</v>
      </c>
      <c r="O3450" t="b">
        <v>1</v>
      </c>
      <c r="P3450" t="s">
        <v>8271</v>
      </c>
      <c r="Q3450" s="5">
        <f t="shared" si="320"/>
        <v>1.0976190476190477</v>
      </c>
      <c r="R3450" s="6">
        <f t="shared" si="321"/>
        <v>51.222222222222221</v>
      </c>
      <c r="S3450" t="str">
        <f t="shared" si="322"/>
        <v>theater</v>
      </c>
      <c r="T3450" t="str">
        <f t="shared" si="323"/>
        <v>plays</v>
      </c>
    </row>
    <row r="3451" spans="1:20" ht="45" x14ac:dyDescent="0.25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s="12">
        <f t="shared" si="318"/>
        <v>42532.052523148144</v>
      </c>
      <c r="L3451" s="12">
        <f t="shared" si="319"/>
        <v>42560.166666666672</v>
      </c>
      <c r="M3451" t="b">
        <v>0</v>
      </c>
      <c r="N3451">
        <v>20</v>
      </c>
      <c r="O3451" t="b">
        <v>1</v>
      </c>
      <c r="P3451" t="s">
        <v>8271</v>
      </c>
      <c r="Q3451" s="5">
        <f t="shared" si="320"/>
        <v>1.70625</v>
      </c>
      <c r="R3451" s="6">
        <f t="shared" si="321"/>
        <v>68.25</v>
      </c>
      <c r="S3451" t="str">
        <f t="shared" si="322"/>
        <v>theater</v>
      </c>
      <c r="T3451" t="str">
        <f t="shared" si="323"/>
        <v>plays</v>
      </c>
    </row>
    <row r="3452" spans="1:20" ht="60" x14ac:dyDescent="0.25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s="12">
        <f t="shared" si="318"/>
        <v>42036.704525462963</v>
      </c>
      <c r="L3452" s="12">
        <f t="shared" si="319"/>
        <v>42096.662858796291</v>
      </c>
      <c r="M3452" t="b">
        <v>0</v>
      </c>
      <c r="N3452">
        <v>39</v>
      </c>
      <c r="O3452" t="b">
        <v>1</v>
      </c>
      <c r="P3452" t="s">
        <v>8271</v>
      </c>
      <c r="Q3452" s="5">
        <f t="shared" si="320"/>
        <v>1.52</v>
      </c>
      <c r="R3452" s="6">
        <f t="shared" si="321"/>
        <v>19.487179487179485</v>
      </c>
      <c r="S3452" t="str">
        <f t="shared" si="322"/>
        <v>theater</v>
      </c>
      <c r="T3452" t="str">
        <f t="shared" si="323"/>
        <v>plays</v>
      </c>
    </row>
    <row r="3453" spans="1:20" ht="60" x14ac:dyDescent="0.25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s="12">
        <f t="shared" si="318"/>
        <v>42088.723692129628</v>
      </c>
      <c r="L3453" s="12">
        <f t="shared" si="319"/>
        <v>42115.723692129628</v>
      </c>
      <c r="M3453" t="b">
        <v>0</v>
      </c>
      <c r="N3453">
        <v>16</v>
      </c>
      <c r="O3453" t="b">
        <v>1</v>
      </c>
      <c r="P3453" t="s">
        <v>8271</v>
      </c>
      <c r="Q3453" s="5">
        <f t="shared" si="320"/>
        <v>1.0123076923076924</v>
      </c>
      <c r="R3453" s="6">
        <f t="shared" si="321"/>
        <v>41.125</v>
      </c>
      <c r="S3453" t="str">
        <f t="shared" si="322"/>
        <v>theater</v>
      </c>
      <c r="T3453" t="str">
        <f t="shared" si="323"/>
        <v>plays</v>
      </c>
    </row>
    <row r="3454" spans="1:20" ht="60" x14ac:dyDescent="0.25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s="12">
        <f t="shared" si="318"/>
        <v>41820.639189814814</v>
      </c>
      <c r="L3454" s="12">
        <f t="shared" si="319"/>
        <v>41843.165972222225</v>
      </c>
      <c r="M3454" t="b">
        <v>0</v>
      </c>
      <c r="N3454">
        <v>37</v>
      </c>
      <c r="O3454" t="b">
        <v>1</v>
      </c>
      <c r="P3454" t="s">
        <v>8271</v>
      </c>
      <c r="Q3454" s="5">
        <f t="shared" si="320"/>
        <v>1.532</v>
      </c>
      <c r="R3454" s="6">
        <f t="shared" si="321"/>
        <v>41.405405405405403</v>
      </c>
      <c r="S3454" t="str">
        <f t="shared" si="322"/>
        <v>theater</v>
      </c>
      <c r="T3454" t="str">
        <f t="shared" si="323"/>
        <v>plays</v>
      </c>
    </row>
    <row r="3455" spans="1:20" ht="45" x14ac:dyDescent="0.25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s="12">
        <f t="shared" si="318"/>
        <v>42535.97865740741</v>
      </c>
      <c r="L3455" s="12">
        <f t="shared" si="319"/>
        <v>42595.97865740741</v>
      </c>
      <c r="M3455" t="b">
        <v>0</v>
      </c>
      <c r="N3455">
        <v>14</v>
      </c>
      <c r="O3455" t="b">
        <v>1</v>
      </c>
      <c r="P3455" t="s">
        <v>8271</v>
      </c>
      <c r="Q3455" s="5">
        <f t="shared" si="320"/>
        <v>1.2833333333333334</v>
      </c>
      <c r="R3455" s="6">
        <f t="shared" si="321"/>
        <v>27.5</v>
      </c>
      <c r="S3455" t="str">
        <f t="shared" si="322"/>
        <v>theater</v>
      </c>
      <c r="T3455" t="str">
        <f t="shared" si="323"/>
        <v>plays</v>
      </c>
    </row>
    <row r="3456" spans="1:20" ht="60" x14ac:dyDescent="0.25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s="12">
        <f t="shared" si="318"/>
        <v>41821.698599537034</v>
      </c>
      <c r="L3456" s="12">
        <f t="shared" si="319"/>
        <v>41851.698599537034</v>
      </c>
      <c r="M3456" t="b">
        <v>0</v>
      </c>
      <c r="N3456">
        <v>21</v>
      </c>
      <c r="O3456" t="b">
        <v>1</v>
      </c>
      <c r="P3456" t="s">
        <v>8271</v>
      </c>
      <c r="Q3456" s="5">
        <f t="shared" si="320"/>
        <v>1.0071428571428571</v>
      </c>
      <c r="R3456" s="6">
        <f t="shared" si="321"/>
        <v>33.571428571428569</v>
      </c>
      <c r="S3456" t="str">
        <f t="shared" si="322"/>
        <v>theater</v>
      </c>
      <c r="T3456" t="str">
        <f t="shared" si="323"/>
        <v>plays</v>
      </c>
    </row>
    <row r="3457" spans="1:20" ht="60" x14ac:dyDescent="0.25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s="12">
        <f t="shared" si="318"/>
        <v>42626.7503125</v>
      </c>
      <c r="L3457" s="12">
        <f t="shared" si="319"/>
        <v>42656.7503125</v>
      </c>
      <c r="M3457" t="b">
        <v>0</v>
      </c>
      <c r="N3457">
        <v>69</v>
      </c>
      <c r="O3457" t="b">
        <v>1</v>
      </c>
      <c r="P3457" t="s">
        <v>8271</v>
      </c>
      <c r="Q3457" s="5">
        <f t="shared" si="320"/>
        <v>1.0065</v>
      </c>
      <c r="R3457" s="6">
        <f t="shared" si="321"/>
        <v>145.86956521739131</v>
      </c>
      <c r="S3457" t="str">
        <f t="shared" si="322"/>
        <v>theater</v>
      </c>
      <c r="T3457" t="str">
        <f t="shared" si="323"/>
        <v>plays</v>
      </c>
    </row>
    <row r="3458" spans="1:20" ht="60" x14ac:dyDescent="0.25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s="12">
        <f t="shared" ref="K3458:K3521" si="324">(((J3458/60)/60)/24)+DATE(1970,1,1)</f>
        <v>41821.205636574072</v>
      </c>
      <c r="L3458" s="12">
        <f t="shared" ref="L3458:L3521" si="325">(((I3458/60)/60)/24)+DATE(1970,1,1)</f>
        <v>41852.290972222225</v>
      </c>
      <c r="M3458" t="b">
        <v>0</v>
      </c>
      <c r="N3458">
        <v>16</v>
      </c>
      <c r="O3458" t="b">
        <v>1</v>
      </c>
      <c r="P3458" t="s">
        <v>8271</v>
      </c>
      <c r="Q3458" s="5">
        <f t="shared" ref="Q3458:Q3521" si="326">E3458/D3458</f>
        <v>1.913</v>
      </c>
      <c r="R3458" s="6">
        <f t="shared" ref="R3458:R3521" si="327">E3458/N3458</f>
        <v>358.6875</v>
      </c>
      <c r="S3458" t="str">
        <f t="shared" ref="S3458:S3521" si="328">LEFT(P3458,FIND("/",P3458,1)-1)</f>
        <v>theater</v>
      </c>
      <c r="T3458" t="str">
        <f t="shared" ref="T3458:T3521" si="329">MID(P3458,FIND("/",P3458,1)+1,LEN(P3457))</f>
        <v>plays</v>
      </c>
    </row>
    <row r="3459" spans="1:20" ht="30" x14ac:dyDescent="0.25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s="12">
        <f t="shared" si="324"/>
        <v>42016.706678240742</v>
      </c>
      <c r="L3459" s="12">
        <f t="shared" si="325"/>
        <v>42047.249305555553</v>
      </c>
      <c r="M3459" t="b">
        <v>0</v>
      </c>
      <c r="N3459">
        <v>55</v>
      </c>
      <c r="O3459" t="b">
        <v>1</v>
      </c>
      <c r="P3459" t="s">
        <v>8271</v>
      </c>
      <c r="Q3459" s="5">
        <f t="shared" si="326"/>
        <v>1.4019999999999999</v>
      </c>
      <c r="R3459" s="6">
        <f t="shared" si="327"/>
        <v>50.981818181818184</v>
      </c>
      <c r="S3459" t="str">
        <f t="shared" si="328"/>
        <v>theater</v>
      </c>
      <c r="T3459" t="str">
        <f t="shared" si="329"/>
        <v>plays</v>
      </c>
    </row>
    <row r="3460" spans="1:20" ht="60" x14ac:dyDescent="0.25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s="12">
        <f t="shared" si="324"/>
        <v>42011.202581018515</v>
      </c>
      <c r="L3460" s="12">
        <f t="shared" si="325"/>
        <v>42038.185416666667</v>
      </c>
      <c r="M3460" t="b">
        <v>0</v>
      </c>
      <c r="N3460">
        <v>27</v>
      </c>
      <c r="O3460" t="b">
        <v>1</v>
      </c>
      <c r="P3460" t="s">
        <v>8271</v>
      </c>
      <c r="Q3460" s="5">
        <f t="shared" si="326"/>
        <v>1.2433537832310839</v>
      </c>
      <c r="R3460" s="6">
        <f t="shared" si="327"/>
        <v>45.037037037037038</v>
      </c>
      <c r="S3460" t="str">
        <f t="shared" si="328"/>
        <v>theater</v>
      </c>
      <c r="T3460" t="str">
        <f t="shared" si="329"/>
        <v>plays</v>
      </c>
    </row>
    <row r="3461" spans="1:20" ht="60" x14ac:dyDescent="0.25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s="12">
        <f t="shared" si="324"/>
        <v>42480.479861111111</v>
      </c>
      <c r="L3461" s="12">
        <f t="shared" si="325"/>
        <v>42510.479861111111</v>
      </c>
      <c r="M3461" t="b">
        <v>0</v>
      </c>
      <c r="N3461">
        <v>36</v>
      </c>
      <c r="O3461" t="b">
        <v>1</v>
      </c>
      <c r="P3461" t="s">
        <v>8271</v>
      </c>
      <c r="Q3461" s="5">
        <f t="shared" si="326"/>
        <v>1.262</v>
      </c>
      <c r="R3461" s="6">
        <f t="shared" si="327"/>
        <v>17.527777777777779</v>
      </c>
      <c r="S3461" t="str">
        <f t="shared" si="328"/>
        <v>theater</v>
      </c>
      <c r="T3461" t="str">
        <f t="shared" si="329"/>
        <v>plays</v>
      </c>
    </row>
    <row r="3462" spans="1:20" ht="45" x14ac:dyDescent="0.25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s="12">
        <f t="shared" si="324"/>
        <v>41852.527222222219</v>
      </c>
      <c r="L3462" s="12">
        <f t="shared" si="325"/>
        <v>41866.527222222219</v>
      </c>
      <c r="M3462" t="b">
        <v>0</v>
      </c>
      <c r="N3462">
        <v>19</v>
      </c>
      <c r="O3462" t="b">
        <v>1</v>
      </c>
      <c r="P3462" t="s">
        <v>8271</v>
      </c>
      <c r="Q3462" s="5">
        <f t="shared" si="326"/>
        <v>1.9</v>
      </c>
      <c r="R3462" s="6">
        <f t="shared" si="327"/>
        <v>50</v>
      </c>
      <c r="S3462" t="str">
        <f t="shared" si="328"/>
        <v>theater</v>
      </c>
      <c r="T3462" t="str">
        <f t="shared" si="329"/>
        <v>plays</v>
      </c>
    </row>
    <row r="3463" spans="1:20" ht="60" x14ac:dyDescent="0.25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s="12">
        <f t="shared" si="324"/>
        <v>42643.632858796293</v>
      </c>
      <c r="L3463" s="12">
        <f t="shared" si="325"/>
        <v>42672.125</v>
      </c>
      <c r="M3463" t="b">
        <v>0</v>
      </c>
      <c r="N3463">
        <v>12</v>
      </c>
      <c r="O3463" t="b">
        <v>1</v>
      </c>
      <c r="P3463" t="s">
        <v>8271</v>
      </c>
      <c r="Q3463" s="5">
        <f t="shared" si="326"/>
        <v>1.39</v>
      </c>
      <c r="R3463" s="6">
        <f t="shared" si="327"/>
        <v>57.916666666666664</v>
      </c>
      <c r="S3463" t="str">
        <f t="shared" si="328"/>
        <v>theater</v>
      </c>
      <c r="T3463" t="str">
        <f t="shared" si="329"/>
        <v>plays</v>
      </c>
    </row>
    <row r="3464" spans="1:20" ht="45" x14ac:dyDescent="0.25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s="12">
        <f t="shared" si="324"/>
        <v>42179.898472222223</v>
      </c>
      <c r="L3464" s="12">
        <f t="shared" si="325"/>
        <v>42195.75</v>
      </c>
      <c r="M3464" t="b">
        <v>0</v>
      </c>
      <c r="N3464">
        <v>17</v>
      </c>
      <c r="O3464" t="b">
        <v>1</v>
      </c>
      <c r="P3464" t="s">
        <v>8271</v>
      </c>
      <c r="Q3464" s="5">
        <f t="shared" si="326"/>
        <v>2.02</v>
      </c>
      <c r="R3464" s="6">
        <f t="shared" si="327"/>
        <v>29.705882352941178</v>
      </c>
      <c r="S3464" t="str">
        <f t="shared" si="328"/>
        <v>theater</v>
      </c>
      <c r="T3464" t="str">
        <f t="shared" si="329"/>
        <v>plays</v>
      </c>
    </row>
    <row r="3465" spans="1:20" ht="45" x14ac:dyDescent="0.25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s="12">
        <f t="shared" si="324"/>
        <v>42612.918807870374</v>
      </c>
      <c r="L3465" s="12">
        <f t="shared" si="325"/>
        <v>42654.165972222225</v>
      </c>
      <c r="M3465" t="b">
        <v>0</v>
      </c>
      <c r="N3465">
        <v>114</v>
      </c>
      <c r="O3465" t="b">
        <v>1</v>
      </c>
      <c r="P3465" t="s">
        <v>8271</v>
      </c>
      <c r="Q3465" s="5">
        <f t="shared" si="326"/>
        <v>1.0338000000000001</v>
      </c>
      <c r="R3465" s="6">
        <f t="shared" si="327"/>
        <v>90.684210526315795</v>
      </c>
      <c r="S3465" t="str">
        <f t="shared" si="328"/>
        <v>theater</v>
      </c>
      <c r="T3465" t="str">
        <f t="shared" si="329"/>
        <v>plays</v>
      </c>
    </row>
    <row r="3466" spans="1:20" ht="60" x14ac:dyDescent="0.25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s="12">
        <f t="shared" si="324"/>
        <v>42575.130057870367</v>
      </c>
      <c r="L3466" s="12">
        <f t="shared" si="325"/>
        <v>42605.130057870367</v>
      </c>
      <c r="M3466" t="b">
        <v>0</v>
      </c>
      <c r="N3466">
        <v>93</v>
      </c>
      <c r="O3466" t="b">
        <v>1</v>
      </c>
      <c r="P3466" t="s">
        <v>8271</v>
      </c>
      <c r="Q3466" s="5">
        <f t="shared" si="326"/>
        <v>1.023236</v>
      </c>
      <c r="R3466" s="6">
        <f t="shared" si="327"/>
        <v>55.012688172043013</v>
      </c>
      <c r="S3466" t="str">
        <f t="shared" si="328"/>
        <v>theater</v>
      </c>
      <c r="T3466" t="str">
        <f t="shared" si="329"/>
        <v>plays</v>
      </c>
    </row>
    <row r="3467" spans="1:20" ht="45" x14ac:dyDescent="0.25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s="12">
        <f t="shared" si="324"/>
        <v>42200.625833333332</v>
      </c>
      <c r="L3467" s="12">
        <f t="shared" si="325"/>
        <v>42225.666666666672</v>
      </c>
      <c r="M3467" t="b">
        <v>0</v>
      </c>
      <c r="N3467">
        <v>36</v>
      </c>
      <c r="O3467" t="b">
        <v>1</v>
      </c>
      <c r="P3467" t="s">
        <v>8271</v>
      </c>
      <c r="Q3467" s="5">
        <f t="shared" si="326"/>
        <v>1.03</v>
      </c>
      <c r="R3467" s="6">
        <f t="shared" si="327"/>
        <v>57.222222222222221</v>
      </c>
      <c r="S3467" t="str">
        <f t="shared" si="328"/>
        <v>theater</v>
      </c>
      <c r="T3467" t="str">
        <f t="shared" si="329"/>
        <v>plays</v>
      </c>
    </row>
    <row r="3468" spans="1:20" ht="45" x14ac:dyDescent="0.25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s="12">
        <f t="shared" si="324"/>
        <v>42420.019097222219</v>
      </c>
      <c r="L3468" s="12">
        <f t="shared" si="325"/>
        <v>42479.977430555555</v>
      </c>
      <c r="M3468" t="b">
        <v>0</v>
      </c>
      <c r="N3468">
        <v>61</v>
      </c>
      <c r="O3468" t="b">
        <v>1</v>
      </c>
      <c r="P3468" t="s">
        <v>8271</v>
      </c>
      <c r="Q3468" s="5">
        <f t="shared" si="326"/>
        <v>1.2714285714285714</v>
      </c>
      <c r="R3468" s="6">
        <f t="shared" si="327"/>
        <v>72.950819672131146</v>
      </c>
      <c r="S3468" t="str">
        <f t="shared" si="328"/>
        <v>theater</v>
      </c>
      <c r="T3468" t="str">
        <f t="shared" si="329"/>
        <v>plays</v>
      </c>
    </row>
    <row r="3469" spans="1:20" x14ac:dyDescent="0.25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s="12">
        <f t="shared" si="324"/>
        <v>42053.671666666662</v>
      </c>
      <c r="L3469" s="12">
        <f t="shared" si="325"/>
        <v>42083.630000000005</v>
      </c>
      <c r="M3469" t="b">
        <v>0</v>
      </c>
      <c r="N3469">
        <v>47</v>
      </c>
      <c r="O3469" t="b">
        <v>1</v>
      </c>
      <c r="P3469" t="s">
        <v>8271</v>
      </c>
      <c r="Q3469" s="5">
        <f t="shared" si="326"/>
        <v>1.01</v>
      </c>
      <c r="R3469" s="6">
        <f t="shared" si="327"/>
        <v>64.468085106382972</v>
      </c>
      <c r="S3469" t="str">
        <f t="shared" si="328"/>
        <v>theater</v>
      </c>
      <c r="T3469" t="str">
        <f t="shared" si="329"/>
        <v>plays</v>
      </c>
    </row>
    <row r="3470" spans="1:20" ht="45" x14ac:dyDescent="0.25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s="12">
        <f t="shared" si="324"/>
        <v>42605.765381944439</v>
      </c>
      <c r="L3470" s="12">
        <f t="shared" si="325"/>
        <v>42634.125</v>
      </c>
      <c r="M3470" t="b">
        <v>0</v>
      </c>
      <c r="N3470">
        <v>17</v>
      </c>
      <c r="O3470" t="b">
        <v>1</v>
      </c>
      <c r="P3470" t="s">
        <v>8271</v>
      </c>
      <c r="Q3470" s="5">
        <f t="shared" si="326"/>
        <v>1.2178</v>
      </c>
      <c r="R3470" s="6">
        <f t="shared" si="327"/>
        <v>716.35294117647061</v>
      </c>
      <c r="S3470" t="str">
        <f t="shared" si="328"/>
        <v>theater</v>
      </c>
      <c r="T3470" t="str">
        <f t="shared" si="329"/>
        <v>plays</v>
      </c>
    </row>
    <row r="3471" spans="1:20" ht="60" x14ac:dyDescent="0.25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s="12">
        <f t="shared" si="324"/>
        <v>42458.641724537039</v>
      </c>
      <c r="L3471" s="12">
        <f t="shared" si="325"/>
        <v>42488.641724537039</v>
      </c>
      <c r="M3471" t="b">
        <v>0</v>
      </c>
      <c r="N3471">
        <v>63</v>
      </c>
      <c r="O3471" t="b">
        <v>1</v>
      </c>
      <c r="P3471" t="s">
        <v>8271</v>
      </c>
      <c r="Q3471" s="5">
        <f t="shared" si="326"/>
        <v>1.1339285714285714</v>
      </c>
      <c r="R3471" s="6">
        <f t="shared" si="327"/>
        <v>50.396825396825399</v>
      </c>
      <c r="S3471" t="str">
        <f t="shared" si="328"/>
        <v>theater</v>
      </c>
      <c r="T3471" t="str">
        <f t="shared" si="329"/>
        <v>plays</v>
      </c>
    </row>
    <row r="3472" spans="1:20" ht="45" x14ac:dyDescent="0.25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s="12">
        <f t="shared" si="324"/>
        <v>42529.022013888884</v>
      </c>
      <c r="L3472" s="12">
        <f t="shared" si="325"/>
        <v>42566.901388888888</v>
      </c>
      <c r="M3472" t="b">
        <v>0</v>
      </c>
      <c r="N3472">
        <v>9</v>
      </c>
      <c r="O3472" t="b">
        <v>1</v>
      </c>
      <c r="P3472" t="s">
        <v>8271</v>
      </c>
      <c r="Q3472" s="5">
        <f t="shared" si="326"/>
        <v>1.5</v>
      </c>
      <c r="R3472" s="6">
        <f t="shared" si="327"/>
        <v>41.666666666666664</v>
      </c>
      <c r="S3472" t="str">
        <f t="shared" si="328"/>
        <v>theater</v>
      </c>
      <c r="T3472" t="str">
        <f t="shared" si="329"/>
        <v>plays</v>
      </c>
    </row>
    <row r="3473" spans="1:20" ht="60" x14ac:dyDescent="0.25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s="12">
        <f t="shared" si="324"/>
        <v>41841.820486111108</v>
      </c>
      <c r="L3473" s="12">
        <f t="shared" si="325"/>
        <v>41882.833333333336</v>
      </c>
      <c r="M3473" t="b">
        <v>0</v>
      </c>
      <c r="N3473">
        <v>30</v>
      </c>
      <c r="O3473" t="b">
        <v>1</v>
      </c>
      <c r="P3473" t="s">
        <v>8271</v>
      </c>
      <c r="Q3473" s="5">
        <f t="shared" si="326"/>
        <v>2.1459999999999999</v>
      </c>
      <c r="R3473" s="6">
        <f t="shared" si="327"/>
        <v>35.766666666666666</v>
      </c>
      <c r="S3473" t="str">
        <f t="shared" si="328"/>
        <v>theater</v>
      </c>
      <c r="T3473" t="str">
        <f t="shared" si="329"/>
        <v>plays</v>
      </c>
    </row>
    <row r="3474" spans="1:20" ht="60" x14ac:dyDescent="0.25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s="12">
        <f t="shared" si="324"/>
        <v>41928.170497685183</v>
      </c>
      <c r="L3474" s="12">
        <f t="shared" si="325"/>
        <v>41949.249305555553</v>
      </c>
      <c r="M3474" t="b">
        <v>0</v>
      </c>
      <c r="N3474">
        <v>23</v>
      </c>
      <c r="O3474" t="b">
        <v>1</v>
      </c>
      <c r="P3474" t="s">
        <v>8271</v>
      </c>
      <c r="Q3474" s="5">
        <f t="shared" si="326"/>
        <v>1.0205</v>
      </c>
      <c r="R3474" s="6">
        <f t="shared" si="327"/>
        <v>88.739130434782609</v>
      </c>
      <c r="S3474" t="str">
        <f t="shared" si="328"/>
        <v>theater</v>
      </c>
      <c r="T3474" t="str">
        <f t="shared" si="329"/>
        <v>plays</v>
      </c>
    </row>
    <row r="3475" spans="1:20" ht="60" x14ac:dyDescent="0.25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s="12">
        <f t="shared" si="324"/>
        <v>42062.834444444445</v>
      </c>
      <c r="L3475" s="12">
        <f t="shared" si="325"/>
        <v>42083.852083333331</v>
      </c>
      <c r="M3475" t="b">
        <v>0</v>
      </c>
      <c r="N3475">
        <v>33</v>
      </c>
      <c r="O3475" t="b">
        <v>1</v>
      </c>
      <c r="P3475" t="s">
        <v>8271</v>
      </c>
      <c r="Q3475" s="5">
        <f t="shared" si="326"/>
        <v>1</v>
      </c>
      <c r="R3475" s="6">
        <f t="shared" si="327"/>
        <v>148.4848484848485</v>
      </c>
      <c r="S3475" t="str">
        <f t="shared" si="328"/>
        <v>theater</v>
      </c>
      <c r="T3475" t="str">
        <f t="shared" si="329"/>
        <v>plays</v>
      </c>
    </row>
    <row r="3476" spans="1:20" ht="60" x14ac:dyDescent="0.25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s="12">
        <f t="shared" si="324"/>
        <v>42541.501516203702</v>
      </c>
      <c r="L3476" s="12">
        <f t="shared" si="325"/>
        <v>42571.501516203702</v>
      </c>
      <c r="M3476" t="b">
        <v>0</v>
      </c>
      <c r="N3476">
        <v>39</v>
      </c>
      <c r="O3476" t="b">
        <v>1</v>
      </c>
      <c r="P3476" t="s">
        <v>8271</v>
      </c>
      <c r="Q3476" s="5">
        <f t="shared" si="326"/>
        <v>1.01</v>
      </c>
      <c r="R3476" s="6">
        <f t="shared" si="327"/>
        <v>51.794871794871796</v>
      </c>
      <c r="S3476" t="str">
        <f t="shared" si="328"/>
        <v>theater</v>
      </c>
      <c r="T3476" t="str">
        <f t="shared" si="329"/>
        <v>plays</v>
      </c>
    </row>
    <row r="3477" spans="1:20" ht="45" x14ac:dyDescent="0.25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s="12">
        <f t="shared" si="324"/>
        <v>41918.880833333329</v>
      </c>
      <c r="L3477" s="12">
        <f t="shared" si="325"/>
        <v>41946</v>
      </c>
      <c r="M3477" t="b">
        <v>0</v>
      </c>
      <c r="N3477">
        <v>17</v>
      </c>
      <c r="O3477" t="b">
        <v>1</v>
      </c>
      <c r="P3477" t="s">
        <v>8271</v>
      </c>
      <c r="Q3477" s="5">
        <f t="shared" si="326"/>
        <v>1.1333333333333333</v>
      </c>
      <c r="R3477" s="6">
        <f t="shared" si="327"/>
        <v>20</v>
      </c>
      <c r="S3477" t="str">
        <f t="shared" si="328"/>
        <v>theater</v>
      </c>
      <c r="T3477" t="str">
        <f t="shared" si="329"/>
        <v>plays</v>
      </c>
    </row>
    <row r="3478" spans="1:20" ht="60" x14ac:dyDescent="0.25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s="12">
        <f t="shared" si="324"/>
        <v>41921.279976851853</v>
      </c>
      <c r="L3478" s="12">
        <f t="shared" si="325"/>
        <v>41939.125</v>
      </c>
      <c r="M3478" t="b">
        <v>0</v>
      </c>
      <c r="N3478">
        <v>6</v>
      </c>
      <c r="O3478" t="b">
        <v>1</v>
      </c>
      <c r="P3478" t="s">
        <v>8271</v>
      </c>
      <c r="Q3478" s="5">
        <f t="shared" si="326"/>
        <v>1.04</v>
      </c>
      <c r="R3478" s="6">
        <f t="shared" si="327"/>
        <v>52</v>
      </c>
      <c r="S3478" t="str">
        <f t="shared" si="328"/>
        <v>theater</v>
      </c>
      <c r="T3478" t="str">
        <f t="shared" si="329"/>
        <v>plays</v>
      </c>
    </row>
    <row r="3479" spans="1:20" ht="45" x14ac:dyDescent="0.25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s="12">
        <f t="shared" si="324"/>
        <v>42128.736608796295</v>
      </c>
      <c r="L3479" s="12">
        <f t="shared" si="325"/>
        <v>42141.125</v>
      </c>
      <c r="M3479" t="b">
        <v>0</v>
      </c>
      <c r="N3479">
        <v>39</v>
      </c>
      <c r="O3479" t="b">
        <v>1</v>
      </c>
      <c r="P3479" t="s">
        <v>8271</v>
      </c>
      <c r="Q3479" s="5">
        <f t="shared" si="326"/>
        <v>1.1533333333333333</v>
      </c>
      <c r="R3479" s="6">
        <f t="shared" si="327"/>
        <v>53.230769230769234</v>
      </c>
      <c r="S3479" t="str">
        <f t="shared" si="328"/>
        <v>theater</v>
      </c>
      <c r="T3479" t="str">
        <f t="shared" si="329"/>
        <v>plays</v>
      </c>
    </row>
    <row r="3480" spans="1:20" ht="45" x14ac:dyDescent="0.25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s="12">
        <f t="shared" si="324"/>
        <v>42053.916921296302</v>
      </c>
      <c r="L3480" s="12">
        <f t="shared" si="325"/>
        <v>42079.875</v>
      </c>
      <c r="M3480" t="b">
        <v>0</v>
      </c>
      <c r="N3480">
        <v>57</v>
      </c>
      <c r="O3480" t="b">
        <v>1</v>
      </c>
      <c r="P3480" t="s">
        <v>8271</v>
      </c>
      <c r="Q3480" s="5">
        <f t="shared" si="326"/>
        <v>1.1285000000000001</v>
      </c>
      <c r="R3480" s="6">
        <f t="shared" si="327"/>
        <v>39.596491228070178</v>
      </c>
      <c r="S3480" t="str">
        <f t="shared" si="328"/>
        <v>theater</v>
      </c>
      <c r="T3480" t="str">
        <f t="shared" si="329"/>
        <v>plays</v>
      </c>
    </row>
    <row r="3481" spans="1:20" ht="45" x14ac:dyDescent="0.25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s="12">
        <f t="shared" si="324"/>
        <v>41781.855092592588</v>
      </c>
      <c r="L3481" s="12">
        <f t="shared" si="325"/>
        <v>41811.855092592588</v>
      </c>
      <c r="M3481" t="b">
        <v>0</v>
      </c>
      <c r="N3481">
        <v>56</v>
      </c>
      <c r="O3481" t="b">
        <v>1</v>
      </c>
      <c r="P3481" t="s">
        <v>8271</v>
      </c>
      <c r="Q3481" s="5">
        <f t="shared" si="326"/>
        <v>1.2786666666666666</v>
      </c>
      <c r="R3481" s="6">
        <f t="shared" si="327"/>
        <v>34.25</v>
      </c>
      <c r="S3481" t="str">
        <f t="shared" si="328"/>
        <v>theater</v>
      </c>
      <c r="T3481" t="str">
        <f t="shared" si="329"/>
        <v>plays</v>
      </c>
    </row>
    <row r="3482" spans="1:20" ht="45" x14ac:dyDescent="0.25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s="12">
        <f t="shared" si="324"/>
        <v>42171.317442129628</v>
      </c>
      <c r="L3482" s="12">
        <f t="shared" si="325"/>
        <v>42195.875</v>
      </c>
      <c r="M3482" t="b">
        <v>0</v>
      </c>
      <c r="N3482">
        <v>13</v>
      </c>
      <c r="O3482" t="b">
        <v>1</v>
      </c>
      <c r="P3482" t="s">
        <v>8271</v>
      </c>
      <c r="Q3482" s="5">
        <f t="shared" si="326"/>
        <v>1.4266666666666667</v>
      </c>
      <c r="R3482" s="6">
        <f t="shared" si="327"/>
        <v>164.61538461538461</v>
      </c>
      <c r="S3482" t="str">
        <f t="shared" si="328"/>
        <v>theater</v>
      </c>
      <c r="T3482" t="str">
        <f t="shared" si="329"/>
        <v>plays</v>
      </c>
    </row>
    <row r="3483" spans="1:20" ht="60" x14ac:dyDescent="0.25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s="12">
        <f t="shared" si="324"/>
        <v>41989.24754629629</v>
      </c>
      <c r="L3483" s="12">
        <f t="shared" si="325"/>
        <v>42006.24754629629</v>
      </c>
      <c r="M3483" t="b">
        <v>0</v>
      </c>
      <c r="N3483">
        <v>95</v>
      </c>
      <c r="O3483" t="b">
        <v>1</v>
      </c>
      <c r="P3483" t="s">
        <v>8271</v>
      </c>
      <c r="Q3483" s="5">
        <f t="shared" si="326"/>
        <v>1.1879999999999999</v>
      </c>
      <c r="R3483" s="6">
        <f t="shared" si="327"/>
        <v>125.05263157894737</v>
      </c>
      <c r="S3483" t="str">
        <f t="shared" si="328"/>
        <v>theater</v>
      </c>
      <c r="T3483" t="str">
        <f t="shared" si="329"/>
        <v>plays</v>
      </c>
    </row>
    <row r="3484" spans="1:20" ht="45" x14ac:dyDescent="0.25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s="12">
        <f t="shared" si="324"/>
        <v>41796.771597222221</v>
      </c>
      <c r="L3484" s="12">
        <f t="shared" si="325"/>
        <v>41826.771597222221</v>
      </c>
      <c r="M3484" t="b">
        <v>0</v>
      </c>
      <c r="N3484">
        <v>80</v>
      </c>
      <c r="O3484" t="b">
        <v>1</v>
      </c>
      <c r="P3484" t="s">
        <v>8271</v>
      </c>
      <c r="Q3484" s="5">
        <f t="shared" si="326"/>
        <v>1.3833333333333333</v>
      </c>
      <c r="R3484" s="6">
        <f t="shared" si="327"/>
        <v>51.875</v>
      </c>
      <c r="S3484" t="str">
        <f t="shared" si="328"/>
        <v>theater</v>
      </c>
      <c r="T3484" t="str">
        <f t="shared" si="329"/>
        <v>plays</v>
      </c>
    </row>
    <row r="3485" spans="1:20" ht="45" x14ac:dyDescent="0.25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s="12">
        <f t="shared" si="324"/>
        <v>41793.668761574074</v>
      </c>
      <c r="L3485" s="12">
        <f t="shared" si="325"/>
        <v>41823.668761574074</v>
      </c>
      <c r="M3485" t="b">
        <v>0</v>
      </c>
      <c r="N3485">
        <v>133</v>
      </c>
      <c r="O3485" t="b">
        <v>1</v>
      </c>
      <c r="P3485" t="s">
        <v>8271</v>
      </c>
      <c r="Q3485" s="5">
        <f t="shared" si="326"/>
        <v>1.599402985074627</v>
      </c>
      <c r="R3485" s="6">
        <f t="shared" si="327"/>
        <v>40.285714285714285</v>
      </c>
      <c r="S3485" t="str">
        <f t="shared" si="328"/>
        <v>theater</v>
      </c>
      <c r="T3485" t="str">
        <f t="shared" si="329"/>
        <v>plays</v>
      </c>
    </row>
    <row r="3486" spans="1:20" ht="60" x14ac:dyDescent="0.25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s="12">
        <f t="shared" si="324"/>
        <v>42506.760405092587</v>
      </c>
      <c r="L3486" s="12">
        <f t="shared" si="325"/>
        <v>42536.760405092587</v>
      </c>
      <c r="M3486" t="b">
        <v>0</v>
      </c>
      <c r="N3486">
        <v>44</v>
      </c>
      <c r="O3486" t="b">
        <v>1</v>
      </c>
      <c r="P3486" t="s">
        <v>8271</v>
      </c>
      <c r="Q3486" s="5">
        <f t="shared" si="326"/>
        <v>1.1424000000000001</v>
      </c>
      <c r="R3486" s="6">
        <f t="shared" si="327"/>
        <v>64.909090909090907</v>
      </c>
      <c r="S3486" t="str">
        <f t="shared" si="328"/>
        <v>theater</v>
      </c>
      <c r="T3486" t="str">
        <f t="shared" si="329"/>
        <v>plays</v>
      </c>
    </row>
    <row r="3487" spans="1:20" ht="60" x14ac:dyDescent="0.25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s="12">
        <f t="shared" si="324"/>
        <v>42372.693055555559</v>
      </c>
      <c r="L3487" s="12">
        <f t="shared" si="325"/>
        <v>42402.693055555559</v>
      </c>
      <c r="M3487" t="b">
        <v>0</v>
      </c>
      <c r="N3487">
        <v>30</v>
      </c>
      <c r="O3487" t="b">
        <v>1</v>
      </c>
      <c r="P3487" t="s">
        <v>8271</v>
      </c>
      <c r="Q3487" s="5">
        <f t="shared" si="326"/>
        <v>1.0060606060606061</v>
      </c>
      <c r="R3487" s="6">
        <f t="shared" si="327"/>
        <v>55.333333333333336</v>
      </c>
      <c r="S3487" t="str">
        <f t="shared" si="328"/>
        <v>theater</v>
      </c>
      <c r="T3487" t="str">
        <f t="shared" si="329"/>
        <v>plays</v>
      </c>
    </row>
    <row r="3488" spans="1:20" ht="45" x14ac:dyDescent="0.25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s="12">
        <f t="shared" si="324"/>
        <v>42126.87501157407</v>
      </c>
      <c r="L3488" s="12">
        <f t="shared" si="325"/>
        <v>42158.290972222225</v>
      </c>
      <c r="M3488" t="b">
        <v>0</v>
      </c>
      <c r="N3488">
        <v>56</v>
      </c>
      <c r="O3488" t="b">
        <v>1</v>
      </c>
      <c r="P3488" t="s">
        <v>8271</v>
      </c>
      <c r="Q3488" s="5">
        <f t="shared" si="326"/>
        <v>1.552</v>
      </c>
      <c r="R3488" s="6">
        <f t="shared" si="327"/>
        <v>83.142857142857139</v>
      </c>
      <c r="S3488" t="str">
        <f t="shared" si="328"/>
        <v>theater</v>
      </c>
      <c r="T3488" t="str">
        <f t="shared" si="329"/>
        <v>plays</v>
      </c>
    </row>
    <row r="3489" spans="1:20" ht="60" x14ac:dyDescent="0.25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s="12">
        <f t="shared" si="324"/>
        <v>42149.940416666665</v>
      </c>
      <c r="L3489" s="12">
        <f t="shared" si="325"/>
        <v>42179.940416666665</v>
      </c>
      <c r="M3489" t="b">
        <v>0</v>
      </c>
      <c r="N3489">
        <v>66</v>
      </c>
      <c r="O3489" t="b">
        <v>1</v>
      </c>
      <c r="P3489" t="s">
        <v>8271</v>
      </c>
      <c r="Q3489" s="5">
        <f t="shared" si="326"/>
        <v>1.2775000000000001</v>
      </c>
      <c r="R3489" s="6">
        <f t="shared" si="327"/>
        <v>38.712121212121211</v>
      </c>
      <c r="S3489" t="str">
        <f t="shared" si="328"/>
        <v>theater</v>
      </c>
      <c r="T3489" t="str">
        <f t="shared" si="329"/>
        <v>plays</v>
      </c>
    </row>
    <row r="3490" spans="1:20" ht="60" x14ac:dyDescent="0.25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s="12">
        <f t="shared" si="324"/>
        <v>42087.768055555556</v>
      </c>
      <c r="L3490" s="12">
        <f t="shared" si="325"/>
        <v>42111.666666666672</v>
      </c>
      <c r="M3490" t="b">
        <v>0</v>
      </c>
      <c r="N3490">
        <v>29</v>
      </c>
      <c r="O3490" t="b">
        <v>1</v>
      </c>
      <c r="P3490" t="s">
        <v>8271</v>
      </c>
      <c r="Q3490" s="5">
        <f t="shared" si="326"/>
        <v>1.212</v>
      </c>
      <c r="R3490" s="6">
        <f t="shared" si="327"/>
        <v>125.37931034482759</v>
      </c>
      <c r="S3490" t="str">
        <f t="shared" si="328"/>
        <v>theater</v>
      </c>
      <c r="T3490" t="str">
        <f t="shared" si="329"/>
        <v>plays</v>
      </c>
    </row>
    <row r="3491" spans="1:20" ht="60" x14ac:dyDescent="0.25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s="12">
        <f t="shared" si="324"/>
        <v>41753.635775462964</v>
      </c>
      <c r="L3491" s="12">
        <f t="shared" si="325"/>
        <v>41783.875</v>
      </c>
      <c r="M3491" t="b">
        <v>0</v>
      </c>
      <c r="N3491">
        <v>72</v>
      </c>
      <c r="O3491" t="b">
        <v>1</v>
      </c>
      <c r="P3491" t="s">
        <v>8271</v>
      </c>
      <c r="Q3491" s="5">
        <f t="shared" si="326"/>
        <v>1.127</v>
      </c>
      <c r="R3491" s="6">
        <f t="shared" si="327"/>
        <v>78.263888888888886</v>
      </c>
      <c r="S3491" t="str">
        <f t="shared" si="328"/>
        <v>theater</v>
      </c>
      <c r="T3491" t="str">
        <f t="shared" si="329"/>
        <v>plays</v>
      </c>
    </row>
    <row r="3492" spans="1:20" ht="60" x14ac:dyDescent="0.25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s="12">
        <f t="shared" si="324"/>
        <v>42443.802361111113</v>
      </c>
      <c r="L3492" s="12">
        <f t="shared" si="325"/>
        <v>42473.802361111113</v>
      </c>
      <c r="M3492" t="b">
        <v>0</v>
      </c>
      <c r="N3492">
        <v>27</v>
      </c>
      <c r="O3492" t="b">
        <v>1</v>
      </c>
      <c r="P3492" t="s">
        <v>8271</v>
      </c>
      <c r="Q3492" s="5">
        <f t="shared" si="326"/>
        <v>1.2749999999999999</v>
      </c>
      <c r="R3492" s="6">
        <f t="shared" si="327"/>
        <v>47.222222222222221</v>
      </c>
      <c r="S3492" t="str">
        <f t="shared" si="328"/>
        <v>theater</v>
      </c>
      <c r="T3492" t="str">
        <f t="shared" si="329"/>
        <v>plays</v>
      </c>
    </row>
    <row r="3493" spans="1:20" ht="60" x14ac:dyDescent="0.25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s="12">
        <f t="shared" si="324"/>
        <v>42121.249814814815</v>
      </c>
      <c r="L3493" s="12">
        <f t="shared" si="325"/>
        <v>42142.249814814815</v>
      </c>
      <c r="M3493" t="b">
        <v>0</v>
      </c>
      <c r="N3493">
        <v>10</v>
      </c>
      <c r="O3493" t="b">
        <v>1</v>
      </c>
      <c r="P3493" t="s">
        <v>8271</v>
      </c>
      <c r="Q3493" s="5">
        <f t="shared" si="326"/>
        <v>1.5820000000000001</v>
      </c>
      <c r="R3493" s="6">
        <f t="shared" si="327"/>
        <v>79.099999999999994</v>
      </c>
      <c r="S3493" t="str">
        <f t="shared" si="328"/>
        <v>theater</v>
      </c>
      <c r="T3493" t="str">
        <f t="shared" si="329"/>
        <v>plays</v>
      </c>
    </row>
    <row r="3494" spans="1:20" ht="45" x14ac:dyDescent="0.25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s="12">
        <f t="shared" si="324"/>
        <v>42268.009224537032</v>
      </c>
      <c r="L3494" s="12">
        <f t="shared" si="325"/>
        <v>42303.009224537032</v>
      </c>
      <c r="M3494" t="b">
        <v>0</v>
      </c>
      <c r="N3494">
        <v>35</v>
      </c>
      <c r="O3494" t="b">
        <v>1</v>
      </c>
      <c r="P3494" t="s">
        <v>8271</v>
      </c>
      <c r="Q3494" s="5">
        <f t="shared" si="326"/>
        <v>1.0526894736842105</v>
      </c>
      <c r="R3494" s="6">
        <f t="shared" si="327"/>
        <v>114.29199999999999</v>
      </c>
      <c r="S3494" t="str">
        <f t="shared" si="328"/>
        <v>theater</v>
      </c>
      <c r="T3494" t="str">
        <f t="shared" si="329"/>
        <v>plays</v>
      </c>
    </row>
    <row r="3495" spans="1:20" ht="60" x14ac:dyDescent="0.25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s="12">
        <f t="shared" si="324"/>
        <v>41848.866157407407</v>
      </c>
      <c r="L3495" s="12">
        <f t="shared" si="325"/>
        <v>41868.21597222222</v>
      </c>
      <c r="M3495" t="b">
        <v>0</v>
      </c>
      <c r="N3495">
        <v>29</v>
      </c>
      <c r="O3495" t="b">
        <v>1</v>
      </c>
      <c r="P3495" t="s">
        <v>8271</v>
      </c>
      <c r="Q3495" s="5">
        <f t="shared" si="326"/>
        <v>1</v>
      </c>
      <c r="R3495" s="6">
        <f t="shared" si="327"/>
        <v>51.724137931034484</v>
      </c>
      <c r="S3495" t="str">
        <f t="shared" si="328"/>
        <v>theater</v>
      </c>
      <c r="T3495" t="str">
        <f t="shared" si="329"/>
        <v>plays</v>
      </c>
    </row>
    <row r="3496" spans="1:20" ht="60" x14ac:dyDescent="0.25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s="12">
        <f t="shared" si="324"/>
        <v>42689.214988425927</v>
      </c>
      <c r="L3496" s="12">
        <f t="shared" si="325"/>
        <v>42700.25</v>
      </c>
      <c r="M3496" t="b">
        <v>0</v>
      </c>
      <c r="N3496">
        <v>13</v>
      </c>
      <c r="O3496" t="b">
        <v>1</v>
      </c>
      <c r="P3496" t="s">
        <v>8271</v>
      </c>
      <c r="Q3496" s="5">
        <f t="shared" si="326"/>
        <v>1</v>
      </c>
      <c r="R3496" s="6">
        <f t="shared" si="327"/>
        <v>30.76923076923077</v>
      </c>
      <c r="S3496" t="str">
        <f t="shared" si="328"/>
        <v>theater</v>
      </c>
      <c r="T3496" t="str">
        <f t="shared" si="329"/>
        <v>plays</v>
      </c>
    </row>
    <row r="3497" spans="1:20" ht="60" x14ac:dyDescent="0.25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s="12">
        <f t="shared" si="324"/>
        <v>41915.762835648151</v>
      </c>
      <c r="L3497" s="12">
        <f t="shared" si="325"/>
        <v>41944.720833333333</v>
      </c>
      <c r="M3497" t="b">
        <v>0</v>
      </c>
      <c r="N3497">
        <v>72</v>
      </c>
      <c r="O3497" t="b">
        <v>1</v>
      </c>
      <c r="P3497" t="s">
        <v>8271</v>
      </c>
      <c r="Q3497" s="5">
        <f t="shared" si="326"/>
        <v>1.0686</v>
      </c>
      <c r="R3497" s="6">
        <f t="shared" si="327"/>
        <v>74.208333333333329</v>
      </c>
      <c r="S3497" t="str">
        <f t="shared" si="328"/>
        <v>theater</v>
      </c>
      <c r="T3497" t="str">
        <f t="shared" si="329"/>
        <v>plays</v>
      </c>
    </row>
    <row r="3498" spans="1:20" ht="60" x14ac:dyDescent="0.25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s="12">
        <f t="shared" si="324"/>
        <v>42584.846828703703</v>
      </c>
      <c r="L3498" s="12">
        <f t="shared" si="325"/>
        <v>42624.846828703703</v>
      </c>
      <c r="M3498" t="b">
        <v>0</v>
      </c>
      <c r="N3498">
        <v>78</v>
      </c>
      <c r="O3498" t="b">
        <v>1</v>
      </c>
      <c r="P3498" t="s">
        <v>8271</v>
      </c>
      <c r="Q3498" s="5">
        <f t="shared" si="326"/>
        <v>1.244</v>
      </c>
      <c r="R3498" s="6">
        <f t="shared" si="327"/>
        <v>47.846153846153847</v>
      </c>
      <c r="S3498" t="str">
        <f t="shared" si="328"/>
        <v>theater</v>
      </c>
      <c r="T3498" t="str">
        <f t="shared" si="329"/>
        <v>plays</v>
      </c>
    </row>
    <row r="3499" spans="1:20" ht="60" x14ac:dyDescent="0.25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s="12">
        <f t="shared" si="324"/>
        <v>42511.741944444439</v>
      </c>
      <c r="L3499" s="12">
        <f t="shared" si="325"/>
        <v>42523.916666666672</v>
      </c>
      <c r="M3499" t="b">
        <v>0</v>
      </c>
      <c r="N3499">
        <v>49</v>
      </c>
      <c r="O3499" t="b">
        <v>1</v>
      </c>
      <c r="P3499" t="s">
        <v>8271</v>
      </c>
      <c r="Q3499" s="5">
        <f t="shared" si="326"/>
        <v>1.0870406189555126</v>
      </c>
      <c r="R3499" s="6">
        <f t="shared" si="327"/>
        <v>34.408163265306122</v>
      </c>
      <c r="S3499" t="str">
        <f t="shared" si="328"/>
        <v>theater</v>
      </c>
      <c r="T3499" t="str">
        <f t="shared" si="329"/>
        <v>plays</v>
      </c>
    </row>
    <row r="3500" spans="1:20" ht="60" x14ac:dyDescent="0.25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s="12">
        <f t="shared" si="324"/>
        <v>42459.15861111111</v>
      </c>
      <c r="L3500" s="12">
        <f t="shared" si="325"/>
        <v>42518.905555555553</v>
      </c>
      <c r="M3500" t="b">
        <v>0</v>
      </c>
      <c r="N3500">
        <v>42</v>
      </c>
      <c r="O3500" t="b">
        <v>1</v>
      </c>
      <c r="P3500" t="s">
        <v>8271</v>
      </c>
      <c r="Q3500" s="5">
        <f t="shared" si="326"/>
        <v>1.0242424242424242</v>
      </c>
      <c r="R3500" s="6">
        <f t="shared" si="327"/>
        <v>40.238095238095241</v>
      </c>
      <c r="S3500" t="str">
        <f t="shared" si="328"/>
        <v>theater</v>
      </c>
      <c r="T3500" t="str">
        <f t="shared" si="329"/>
        <v>plays</v>
      </c>
    </row>
    <row r="3501" spans="1:20" ht="60" x14ac:dyDescent="0.25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s="12">
        <f t="shared" si="324"/>
        <v>42132.036168981482</v>
      </c>
      <c r="L3501" s="12">
        <f t="shared" si="325"/>
        <v>42186.290972222225</v>
      </c>
      <c r="M3501" t="b">
        <v>0</v>
      </c>
      <c r="N3501">
        <v>35</v>
      </c>
      <c r="O3501" t="b">
        <v>1</v>
      </c>
      <c r="P3501" t="s">
        <v>8271</v>
      </c>
      <c r="Q3501" s="5">
        <f t="shared" si="326"/>
        <v>1.0549999999999999</v>
      </c>
      <c r="R3501" s="6">
        <f t="shared" si="327"/>
        <v>60.285714285714285</v>
      </c>
      <c r="S3501" t="str">
        <f t="shared" si="328"/>
        <v>theater</v>
      </c>
      <c r="T3501" t="str">
        <f t="shared" si="329"/>
        <v>plays</v>
      </c>
    </row>
    <row r="3502" spans="1:20" ht="60" x14ac:dyDescent="0.25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s="12">
        <f t="shared" si="324"/>
        <v>42419.91942129629</v>
      </c>
      <c r="L3502" s="12">
        <f t="shared" si="325"/>
        <v>42436.207638888889</v>
      </c>
      <c r="M3502" t="b">
        <v>0</v>
      </c>
      <c r="N3502">
        <v>42</v>
      </c>
      <c r="O3502" t="b">
        <v>1</v>
      </c>
      <c r="P3502" t="s">
        <v>8271</v>
      </c>
      <c r="Q3502" s="5">
        <f t="shared" si="326"/>
        <v>1.0629999999999999</v>
      </c>
      <c r="R3502" s="6">
        <f t="shared" si="327"/>
        <v>25.30952380952381</v>
      </c>
      <c r="S3502" t="str">
        <f t="shared" si="328"/>
        <v>theater</v>
      </c>
      <c r="T3502" t="str">
        <f t="shared" si="329"/>
        <v>plays</v>
      </c>
    </row>
    <row r="3503" spans="1:20" ht="45" x14ac:dyDescent="0.25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s="12">
        <f t="shared" si="324"/>
        <v>42233.763831018514</v>
      </c>
      <c r="L3503" s="12">
        <f t="shared" si="325"/>
        <v>42258.763831018514</v>
      </c>
      <c r="M3503" t="b">
        <v>0</v>
      </c>
      <c r="N3503">
        <v>42</v>
      </c>
      <c r="O3503" t="b">
        <v>1</v>
      </c>
      <c r="P3503" t="s">
        <v>8271</v>
      </c>
      <c r="Q3503" s="5">
        <f t="shared" si="326"/>
        <v>1.0066666666666666</v>
      </c>
      <c r="R3503" s="6">
        <f t="shared" si="327"/>
        <v>35.952380952380949</v>
      </c>
      <c r="S3503" t="str">
        <f t="shared" si="328"/>
        <v>theater</v>
      </c>
      <c r="T3503" t="str">
        <f t="shared" si="329"/>
        <v>plays</v>
      </c>
    </row>
    <row r="3504" spans="1:20" ht="60" x14ac:dyDescent="0.25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s="12">
        <f t="shared" si="324"/>
        <v>42430.839398148149</v>
      </c>
      <c r="L3504" s="12">
        <f t="shared" si="325"/>
        <v>42445.165972222225</v>
      </c>
      <c r="M3504" t="b">
        <v>0</v>
      </c>
      <c r="N3504">
        <v>31</v>
      </c>
      <c r="O3504" t="b">
        <v>1</v>
      </c>
      <c r="P3504" t="s">
        <v>8271</v>
      </c>
      <c r="Q3504" s="5">
        <f t="shared" si="326"/>
        <v>1.054</v>
      </c>
      <c r="R3504" s="6">
        <f t="shared" si="327"/>
        <v>136</v>
      </c>
      <c r="S3504" t="str">
        <f t="shared" si="328"/>
        <v>theater</v>
      </c>
      <c r="T3504" t="str">
        <f t="shared" si="329"/>
        <v>plays</v>
      </c>
    </row>
    <row r="3505" spans="1:20" ht="45" x14ac:dyDescent="0.25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s="12">
        <f t="shared" si="324"/>
        <v>42545.478333333333</v>
      </c>
      <c r="L3505" s="12">
        <f t="shared" si="325"/>
        <v>42575.478333333333</v>
      </c>
      <c r="M3505" t="b">
        <v>0</v>
      </c>
      <c r="N3505">
        <v>38</v>
      </c>
      <c r="O3505" t="b">
        <v>1</v>
      </c>
      <c r="P3505" t="s">
        <v>8271</v>
      </c>
      <c r="Q3505" s="5">
        <f t="shared" si="326"/>
        <v>1.0755999999999999</v>
      </c>
      <c r="R3505" s="6">
        <f t="shared" si="327"/>
        <v>70.763157894736835</v>
      </c>
      <c r="S3505" t="str">
        <f t="shared" si="328"/>
        <v>theater</v>
      </c>
      <c r="T3505" t="str">
        <f t="shared" si="329"/>
        <v>plays</v>
      </c>
    </row>
    <row r="3506" spans="1:20" ht="60" x14ac:dyDescent="0.25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s="12">
        <f t="shared" si="324"/>
        <v>42297.748738425929</v>
      </c>
      <c r="L3506" s="12">
        <f t="shared" si="325"/>
        <v>42327.790405092594</v>
      </c>
      <c r="M3506" t="b">
        <v>0</v>
      </c>
      <c r="N3506">
        <v>8</v>
      </c>
      <c r="O3506" t="b">
        <v>1</v>
      </c>
      <c r="P3506" t="s">
        <v>8271</v>
      </c>
      <c r="Q3506" s="5">
        <f t="shared" si="326"/>
        <v>1</v>
      </c>
      <c r="R3506" s="6">
        <f t="shared" si="327"/>
        <v>125</v>
      </c>
      <c r="S3506" t="str">
        <f t="shared" si="328"/>
        <v>theater</v>
      </c>
      <c r="T3506" t="str">
        <f t="shared" si="329"/>
        <v>plays</v>
      </c>
    </row>
    <row r="3507" spans="1:20" ht="90" x14ac:dyDescent="0.25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s="12">
        <f t="shared" si="324"/>
        <v>41760.935706018521</v>
      </c>
      <c r="L3507" s="12">
        <f t="shared" si="325"/>
        <v>41772.166666666664</v>
      </c>
      <c r="M3507" t="b">
        <v>0</v>
      </c>
      <c r="N3507">
        <v>39</v>
      </c>
      <c r="O3507" t="b">
        <v>1</v>
      </c>
      <c r="P3507" t="s">
        <v>8271</v>
      </c>
      <c r="Q3507" s="5">
        <f t="shared" si="326"/>
        <v>1.0376000000000001</v>
      </c>
      <c r="R3507" s="6">
        <f t="shared" si="327"/>
        <v>66.512820512820511</v>
      </c>
      <c r="S3507" t="str">
        <f t="shared" si="328"/>
        <v>theater</v>
      </c>
      <c r="T3507" t="str">
        <f t="shared" si="329"/>
        <v>plays</v>
      </c>
    </row>
    <row r="3508" spans="1:20" ht="60" x14ac:dyDescent="0.25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s="12">
        <f t="shared" si="324"/>
        <v>41829.734259259261</v>
      </c>
      <c r="L3508" s="12">
        <f t="shared" si="325"/>
        <v>41874.734259259261</v>
      </c>
      <c r="M3508" t="b">
        <v>0</v>
      </c>
      <c r="N3508">
        <v>29</v>
      </c>
      <c r="O3508" t="b">
        <v>1</v>
      </c>
      <c r="P3508" t="s">
        <v>8271</v>
      </c>
      <c r="Q3508" s="5">
        <f t="shared" si="326"/>
        <v>1.0149999999999999</v>
      </c>
      <c r="R3508" s="6">
        <f t="shared" si="327"/>
        <v>105</v>
      </c>
      <c r="S3508" t="str">
        <f t="shared" si="328"/>
        <v>theater</v>
      </c>
      <c r="T3508" t="str">
        <f t="shared" si="329"/>
        <v>plays</v>
      </c>
    </row>
    <row r="3509" spans="1:20" ht="45" x14ac:dyDescent="0.25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s="12">
        <f t="shared" si="324"/>
        <v>42491.92288194444</v>
      </c>
      <c r="L3509" s="12">
        <f t="shared" si="325"/>
        <v>42521.92288194444</v>
      </c>
      <c r="M3509" t="b">
        <v>0</v>
      </c>
      <c r="N3509">
        <v>72</v>
      </c>
      <c r="O3509" t="b">
        <v>1</v>
      </c>
      <c r="P3509" t="s">
        <v>8271</v>
      </c>
      <c r="Q3509" s="5">
        <f t="shared" si="326"/>
        <v>1.044</v>
      </c>
      <c r="R3509" s="6">
        <f t="shared" si="327"/>
        <v>145</v>
      </c>
      <c r="S3509" t="str">
        <f t="shared" si="328"/>
        <v>theater</v>
      </c>
      <c r="T3509" t="str">
        <f t="shared" si="329"/>
        <v>plays</v>
      </c>
    </row>
    <row r="3510" spans="1:20" ht="60" x14ac:dyDescent="0.25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s="12">
        <f t="shared" si="324"/>
        <v>42477.729780092588</v>
      </c>
      <c r="L3510" s="12">
        <f t="shared" si="325"/>
        <v>42500.875</v>
      </c>
      <c r="M3510" t="b">
        <v>0</v>
      </c>
      <c r="N3510">
        <v>15</v>
      </c>
      <c r="O3510" t="b">
        <v>1</v>
      </c>
      <c r="P3510" t="s">
        <v>8271</v>
      </c>
      <c r="Q3510" s="5">
        <f t="shared" si="326"/>
        <v>1.8</v>
      </c>
      <c r="R3510" s="6">
        <f t="shared" si="327"/>
        <v>12</v>
      </c>
      <c r="S3510" t="str">
        <f t="shared" si="328"/>
        <v>theater</v>
      </c>
      <c r="T3510" t="str">
        <f t="shared" si="329"/>
        <v>plays</v>
      </c>
    </row>
    <row r="3511" spans="1:20" ht="60" x14ac:dyDescent="0.25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s="12">
        <f t="shared" si="324"/>
        <v>41950.859560185185</v>
      </c>
      <c r="L3511" s="12">
        <f t="shared" si="325"/>
        <v>41964.204861111109</v>
      </c>
      <c r="M3511" t="b">
        <v>0</v>
      </c>
      <c r="N3511">
        <v>33</v>
      </c>
      <c r="O3511" t="b">
        <v>1</v>
      </c>
      <c r="P3511" t="s">
        <v>8271</v>
      </c>
      <c r="Q3511" s="5">
        <f t="shared" si="326"/>
        <v>1.0633333333333332</v>
      </c>
      <c r="R3511" s="6">
        <f t="shared" si="327"/>
        <v>96.666666666666671</v>
      </c>
      <c r="S3511" t="str">
        <f t="shared" si="328"/>
        <v>theater</v>
      </c>
      <c r="T3511" t="str">
        <f t="shared" si="329"/>
        <v>plays</v>
      </c>
    </row>
    <row r="3512" spans="1:20" ht="60" x14ac:dyDescent="0.25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s="12">
        <f t="shared" si="324"/>
        <v>41802.62090277778</v>
      </c>
      <c r="L3512" s="12">
        <f t="shared" si="325"/>
        <v>41822.62090277778</v>
      </c>
      <c r="M3512" t="b">
        <v>0</v>
      </c>
      <c r="N3512">
        <v>15</v>
      </c>
      <c r="O3512" t="b">
        <v>1</v>
      </c>
      <c r="P3512" t="s">
        <v>8271</v>
      </c>
      <c r="Q3512" s="5">
        <f t="shared" si="326"/>
        <v>1.0055555555555555</v>
      </c>
      <c r="R3512" s="6">
        <f t="shared" si="327"/>
        <v>60.333333333333336</v>
      </c>
      <c r="S3512" t="str">
        <f t="shared" si="328"/>
        <v>theater</v>
      </c>
      <c r="T3512" t="str">
        <f t="shared" si="329"/>
        <v>plays</v>
      </c>
    </row>
    <row r="3513" spans="1:20" ht="45" x14ac:dyDescent="0.25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s="12">
        <f t="shared" si="324"/>
        <v>41927.873784722222</v>
      </c>
      <c r="L3513" s="12">
        <f t="shared" si="325"/>
        <v>41950.770833333336</v>
      </c>
      <c r="M3513" t="b">
        <v>0</v>
      </c>
      <c r="N3513">
        <v>19</v>
      </c>
      <c r="O3513" t="b">
        <v>1</v>
      </c>
      <c r="P3513" t="s">
        <v>8271</v>
      </c>
      <c r="Q3513" s="5">
        <f t="shared" si="326"/>
        <v>1.012</v>
      </c>
      <c r="R3513" s="6">
        <f t="shared" si="327"/>
        <v>79.89473684210526</v>
      </c>
      <c r="S3513" t="str">
        <f t="shared" si="328"/>
        <v>theater</v>
      </c>
      <c r="T3513" t="str">
        <f t="shared" si="329"/>
        <v>plays</v>
      </c>
    </row>
    <row r="3514" spans="1:20" ht="60" x14ac:dyDescent="0.25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s="12">
        <f t="shared" si="324"/>
        <v>42057.536944444444</v>
      </c>
      <c r="L3514" s="12">
        <f t="shared" si="325"/>
        <v>42117.49527777778</v>
      </c>
      <c r="M3514" t="b">
        <v>0</v>
      </c>
      <c r="N3514">
        <v>17</v>
      </c>
      <c r="O3514" t="b">
        <v>1</v>
      </c>
      <c r="P3514" t="s">
        <v>8271</v>
      </c>
      <c r="Q3514" s="5">
        <f t="shared" si="326"/>
        <v>1</v>
      </c>
      <c r="R3514" s="6">
        <f t="shared" si="327"/>
        <v>58.823529411764703</v>
      </c>
      <c r="S3514" t="str">
        <f t="shared" si="328"/>
        <v>theater</v>
      </c>
      <c r="T3514" t="str">
        <f t="shared" si="329"/>
        <v>plays</v>
      </c>
    </row>
    <row r="3515" spans="1:20" ht="60" x14ac:dyDescent="0.25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s="12">
        <f t="shared" si="324"/>
        <v>41781.096203703702</v>
      </c>
      <c r="L3515" s="12">
        <f t="shared" si="325"/>
        <v>41794.207638888889</v>
      </c>
      <c r="M3515" t="b">
        <v>0</v>
      </c>
      <c r="N3515">
        <v>44</v>
      </c>
      <c r="O3515" t="b">
        <v>1</v>
      </c>
      <c r="P3515" t="s">
        <v>8271</v>
      </c>
      <c r="Q3515" s="5">
        <f t="shared" si="326"/>
        <v>1.1839285714285714</v>
      </c>
      <c r="R3515" s="6">
        <f t="shared" si="327"/>
        <v>75.340909090909093</v>
      </c>
      <c r="S3515" t="str">
        <f t="shared" si="328"/>
        <v>theater</v>
      </c>
      <c r="T3515" t="str">
        <f t="shared" si="329"/>
        <v>plays</v>
      </c>
    </row>
    <row r="3516" spans="1:20" ht="45" x14ac:dyDescent="0.25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s="12">
        <f t="shared" si="324"/>
        <v>42020.846666666665</v>
      </c>
      <c r="L3516" s="12">
        <f t="shared" si="325"/>
        <v>42037.207638888889</v>
      </c>
      <c r="M3516" t="b">
        <v>0</v>
      </c>
      <c r="N3516">
        <v>10</v>
      </c>
      <c r="O3516" t="b">
        <v>1</v>
      </c>
      <c r="P3516" t="s">
        <v>8271</v>
      </c>
      <c r="Q3516" s="5">
        <f t="shared" si="326"/>
        <v>1.1000000000000001</v>
      </c>
      <c r="R3516" s="6">
        <f t="shared" si="327"/>
        <v>55</v>
      </c>
      <c r="S3516" t="str">
        <f t="shared" si="328"/>
        <v>theater</v>
      </c>
      <c r="T3516" t="str">
        <f t="shared" si="329"/>
        <v>plays</v>
      </c>
    </row>
    <row r="3517" spans="1:20" ht="45" x14ac:dyDescent="0.25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s="12">
        <f t="shared" si="324"/>
        <v>42125.772812499999</v>
      </c>
      <c r="L3517" s="12">
        <f t="shared" si="325"/>
        <v>42155.772812499999</v>
      </c>
      <c r="M3517" t="b">
        <v>0</v>
      </c>
      <c r="N3517">
        <v>46</v>
      </c>
      <c r="O3517" t="b">
        <v>1</v>
      </c>
      <c r="P3517" t="s">
        <v>8271</v>
      </c>
      <c r="Q3517" s="5">
        <f t="shared" si="326"/>
        <v>1.0266666666666666</v>
      </c>
      <c r="R3517" s="6">
        <f t="shared" si="327"/>
        <v>66.956521739130437</v>
      </c>
      <c r="S3517" t="str">
        <f t="shared" si="328"/>
        <v>theater</v>
      </c>
      <c r="T3517" t="str">
        <f t="shared" si="329"/>
        <v>plays</v>
      </c>
    </row>
    <row r="3518" spans="1:20" ht="60" x14ac:dyDescent="0.25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s="12">
        <f t="shared" si="324"/>
        <v>41856.010069444441</v>
      </c>
      <c r="L3518" s="12">
        <f t="shared" si="325"/>
        <v>41890.125</v>
      </c>
      <c r="M3518" t="b">
        <v>0</v>
      </c>
      <c r="N3518">
        <v>11</v>
      </c>
      <c r="O3518" t="b">
        <v>1</v>
      </c>
      <c r="P3518" t="s">
        <v>8271</v>
      </c>
      <c r="Q3518" s="5">
        <f t="shared" si="326"/>
        <v>1</v>
      </c>
      <c r="R3518" s="6">
        <f t="shared" si="327"/>
        <v>227.27272727272728</v>
      </c>
      <c r="S3518" t="str">
        <f t="shared" si="328"/>
        <v>theater</v>
      </c>
      <c r="T3518" t="str">
        <f t="shared" si="329"/>
        <v>plays</v>
      </c>
    </row>
    <row r="3519" spans="1:20" ht="45" x14ac:dyDescent="0.25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s="12">
        <f t="shared" si="324"/>
        <v>41794.817523148151</v>
      </c>
      <c r="L3519" s="12">
        <f t="shared" si="325"/>
        <v>41824.458333333336</v>
      </c>
      <c r="M3519" t="b">
        <v>0</v>
      </c>
      <c r="N3519">
        <v>13</v>
      </c>
      <c r="O3519" t="b">
        <v>1</v>
      </c>
      <c r="P3519" t="s">
        <v>8271</v>
      </c>
      <c r="Q3519" s="5">
        <f t="shared" si="326"/>
        <v>1</v>
      </c>
      <c r="R3519" s="6">
        <f t="shared" si="327"/>
        <v>307.69230769230768</v>
      </c>
      <c r="S3519" t="str">
        <f t="shared" si="328"/>
        <v>theater</v>
      </c>
      <c r="T3519" t="str">
        <f t="shared" si="329"/>
        <v>plays</v>
      </c>
    </row>
    <row r="3520" spans="1:20" ht="60" x14ac:dyDescent="0.25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s="12">
        <f t="shared" si="324"/>
        <v>41893.783553240741</v>
      </c>
      <c r="L3520" s="12">
        <f t="shared" si="325"/>
        <v>41914.597916666666</v>
      </c>
      <c r="M3520" t="b">
        <v>0</v>
      </c>
      <c r="N3520">
        <v>33</v>
      </c>
      <c r="O3520" t="b">
        <v>1</v>
      </c>
      <c r="P3520" t="s">
        <v>8271</v>
      </c>
      <c r="Q3520" s="5">
        <f t="shared" si="326"/>
        <v>1.10046</v>
      </c>
      <c r="R3520" s="6">
        <f t="shared" si="327"/>
        <v>50.020909090909093</v>
      </c>
      <c r="S3520" t="str">
        <f t="shared" si="328"/>
        <v>theater</v>
      </c>
      <c r="T3520" t="str">
        <f t="shared" si="329"/>
        <v>plays</v>
      </c>
    </row>
    <row r="3521" spans="1:20" ht="45" x14ac:dyDescent="0.25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s="12">
        <f t="shared" si="324"/>
        <v>42037.598958333328</v>
      </c>
      <c r="L3521" s="12">
        <f t="shared" si="325"/>
        <v>42067.598958333328</v>
      </c>
      <c r="M3521" t="b">
        <v>0</v>
      </c>
      <c r="N3521">
        <v>28</v>
      </c>
      <c r="O3521" t="b">
        <v>1</v>
      </c>
      <c r="P3521" t="s">
        <v>8271</v>
      </c>
      <c r="Q3521" s="5">
        <f t="shared" si="326"/>
        <v>1.0135000000000001</v>
      </c>
      <c r="R3521" s="6">
        <f t="shared" si="327"/>
        <v>72.392857142857139</v>
      </c>
      <c r="S3521" t="str">
        <f t="shared" si="328"/>
        <v>theater</v>
      </c>
      <c r="T3521" t="str">
        <f t="shared" si="329"/>
        <v>plays</v>
      </c>
    </row>
    <row r="3522" spans="1:20" ht="45" x14ac:dyDescent="0.25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s="12">
        <f t="shared" ref="K3522:K3585" si="330">(((J3522/60)/60)/24)+DATE(1970,1,1)</f>
        <v>42227.824212962965</v>
      </c>
      <c r="L3522" s="12">
        <f t="shared" ref="L3522:L3585" si="331">(((I3522/60)/60)/24)+DATE(1970,1,1)</f>
        <v>42253.57430555555</v>
      </c>
      <c r="M3522" t="b">
        <v>0</v>
      </c>
      <c r="N3522">
        <v>21</v>
      </c>
      <c r="O3522" t="b">
        <v>1</v>
      </c>
      <c r="P3522" t="s">
        <v>8271</v>
      </c>
      <c r="Q3522" s="5">
        <f t="shared" ref="Q3522:Q3585" si="332">E3522/D3522</f>
        <v>1.0075000000000001</v>
      </c>
      <c r="R3522" s="6">
        <f t="shared" ref="R3522:R3585" si="333">E3522/N3522</f>
        <v>95.952380952380949</v>
      </c>
      <c r="S3522" t="str">
        <f t="shared" ref="S3522:S3585" si="334">LEFT(P3522,FIND("/",P3522,1)-1)</f>
        <v>theater</v>
      </c>
      <c r="T3522" t="str">
        <f t="shared" ref="T3522:T3585" si="335">MID(P3522,FIND("/",P3522,1)+1,LEN(P3521))</f>
        <v>plays</v>
      </c>
    </row>
    <row r="3523" spans="1:20" ht="60" x14ac:dyDescent="0.25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s="12">
        <f t="shared" si="330"/>
        <v>41881.361342592594</v>
      </c>
      <c r="L3523" s="12">
        <f t="shared" si="331"/>
        <v>41911.361342592594</v>
      </c>
      <c r="M3523" t="b">
        <v>0</v>
      </c>
      <c r="N3523">
        <v>13</v>
      </c>
      <c r="O3523" t="b">
        <v>1</v>
      </c>
      <c r="P3523" t="s">
        <v>8271</v>
      </c>
      <c r="Q3523" s="5">
        <f t="shared" si="332"/>
        <v>1.6942857142857144</v>
      </c>
      <c r="R3523" s="6">
        <f t="shared" si="333"/>
        <v>45.615384615384613</v>
      </c>
      <c r="S3523" t="str">
        <f t="shared" si="334"/>
        <v>theater</v>
      </c>
      <c r="T3523" t="str">
        <f t="shared" si="335"/>
        <v>plays</v>
      </c>
    </row>
    <row r="3524" spans="1:20" ht="60" x14ac:dyDescent="0.25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s="12">
        <f t="shared" si="330"/>
        <v>42234.789884259255</v>
      </c>
      <c r="L3524" s="12">
        <f t="shared" si="331"/>
        <v>42262.420833333337</v>
      </c>
      <c r="M3524" t="b">
        <v>0</v>
      </c>
      <c r="N3524">
        <v>34</v>
      </c>
      <c r="O3524" t="b">
        <v>1</v>
      </c>
      <c r="P3524" t="s">
        <v>8271</v>
      </c>
      <c r="Q3524" s="5">
        <f t="shared" si="332"/>
        <v>1</v>
      </c>
      <c r="R3524" s="6">
        <f t="shared" si="333"/>
        <v>41.029411764705884</v>
      </c>
      <c r="S3524" t="str">
        <f t="shared" si="334"/>
        <v>theater</v>
      </c>
      <c r="T3524" t="str">
        <f t="shared" si="335"/>
        <v>plays</v>
      </c>
    </row>
    <row r="3525" spans="1:20" ht="45" x14ac:dyDescent="0.25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s="12">
        <f t="shared" si="330"/>
        <v>42581.397546296299</v>
      </c>
      <c r="L3525" s="12">
        <f t="shared" si="331"/>
        <v>42638.958333333328</v>
      </c>
      <c r="M3525" t="b">
        <v>0</v>
      </c>
      <c r="N3525">
        <v>80</v>
      </c>
      <c r="O3525" t="b">
        <v>1</v>
      </c>
      <c r="P3525" t="s">
        <v>8271</v>
      </c>
      <c r="Q3525" s="5">
        <f t="shared" si="332"/>
        <v>1.1365000000000001</v>
      </c>
      <c r="R3525" s="6">
        <f t="shared" si="333"/>
        <v>56.825000000000003</v>
      </c>
      <c r="S3525" t="str">
        <f t="shared" si="334"/>
        <v>theater</v>
      </c>
      <c r="T3525" t="str">
        <f t="shared" si="335"/>
        <v>plays</v>
      </c>
    </row>
    <row r="3526" spans="1:20" ht="60" x14ac:dyDescent="0.25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s="12">
        <f t="shared" si="330"/>
        <v>41880.76357638889</v>
      </c>
      <c r="L3526" s="12">
        <f t="shared" si="331"/>
        <v>41895.166666666664</v>
      </c>
      <c r="M3526" t="b">
        <v>0</v>
      </c>
      <c r="N3526">
        <v>74</v>
      </c>
      <c r="O3526" t="b">
        <v>1</v>
      </c>
      <c r="P3526" t="s">
        <v>8271</v>
      </c>
      <c r="Q3526" s="5">
        <f t="shared" si="332"/>
        <v>1.0156000000000001</v>
      </c>
      <c r="R3526" s="6">
        <f t="shared" si="333"/>
        <v>137.24324324324326</v>
      </c>
      <c r="S3526" t="str">
        <f t="shared" si="334"/>
        <v>theater</v>
      </c>
      <c r="T3526" t="str">
        <f t="shared" si="335"/>
        <v>plays</v>
      </c>
    </row>
    <row r="3527" spans="1:20" ht="45" x14ac:dyDescent="0.25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s="12">
        <f t="shared" si="330"/>
        <v>42214.6956712963</v>
      </c>
      <c r="L3527" s="12">
        <f t="shared" si="331"/>
        <v>42225.666666666672</v>
      </c>
      <c r="M3527" t="b">
        <v>0</v>
      </c>
      <c r="N3527">
        <v>7</v>
      </c>
      <c r="O3527" t="b">
        <v>1</v>
      </c>
      <c r="P3527" t="s">
        <v>8271</v>
      </c>
      <c r="Q3527" s="5">
        <f t="shared" si="332"/>
        <v>1.06</v>
      </c>
      <c r="R3527" s="6">
        <f t="shared" si="333"/>
        <v>75.714285714285708</v>
      </c>
      <c r="S3527" t="str">
        <f t="shared" si="334"/>
        <v>theater</v>
      </c>
      <c r="T3527" t="str">
        <f t="shared" si="335"/>
        <v>plays</v>
      </c>
    </row>
    <row r="3528" spans="1:20" ht="60" x14ac:dyDescent="0.25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s="12">
        <f t="shared" si="330"/>
        <v>42460.335312499999</v>
      </c>
      <c r="L3528" s="12">
        <f t="shared" si="331"/>
        <v>42488.249305555553</v>
      </c>
      <c r="M3528" t="b">
        <v>0</v>
      </c>
      <c r="N3528">
        <v>34</v>
      </c>
      <c r="O3528" t="b">
        <v>1</v>
      </c>
      <c r="P3528" t="s">
        <v>8271</v>
      </c>
      <c r="Q3528" s="5">
        <f t="shared" si="332"/>
        <v>1.02</v>
      </c>
      <c r="R3528" s="6">
        <f t="shared" si="333"/>
        <v>99</v>
      </c>
      <c r="S3528" t="str">
        <f t="shared" si="334"/>
        <v>theater</v>
      </c>
      <c r="T3528" t="str">
        <f t="shared" si="335"/>
        <v>plays</v>
      </c>
    </row>
    <row r="3529" spans="1:20" ht="60" x14ac:dyDescent="0.25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s="12">
        <f t="shared" si="330"/>
        <v>42167.023206018523</v>
      </c>
      <c r="L3529" s="12">
        <f t="shared" si="331"/>
        <v>42196.165972222225</v>
      </c>
      <c r="M3529" t="b">
        <v>0</v>
      </c>
      <c r="N3529">
        <v>86</v>
      </c>
      <c r="O3529" t="b">
        <v>1</v>
      </c>
      <c r="P3529" t="s">
        <v>8271</v>
      </c>
      <c r="Q3529" s="5">
        <f t="shared" si="332"/>
        <v>1.1691666666666667</v>
      </c>
      <c r="R3529" s="6">
        <f t="shared" si="333"/>
        <v>81.569767441860463</v>
      </c>
      <c r="S3529" t="str">
        <f t="shared" si="334"/>
        <v>theater</v>
      </c>
      <c r="T3529" t="str">
        <f t="shared" si="335"/>
        <v>plays</v>
      </c>
    </row>
    <row r="3530" spans="1:20" ht="45" x14ac:dyDescent="0.25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s="12">
        <f t="shared" si="330"/>
        <v>42733.50136574074</v>
      </c>
      <c r="L3530" s="12">
        <f t="shared" si="331"/>
        <v>42753.50136574074</v>
      </c>
      <c r="M3530" t="b">
        <v>0</v>
      </c>
      <c r="N3530">
        <v>37</v>
      </c>
      <c r="O3530" t="b">
        <v>1</v>
      </c>
      <c r="P3530" t="s">
        <v>8271</v>
      </c>
      <c r="Q3530" s="5">
        <f t="shared" si="332"/>
        <v>1.0115151515151515</v>
      </c>
      <c r="R3530" s="6">
        <f t="shared" si="333"/>
        <v>45.108108108108105</v>
      </c>
      <c r="S3530" t="str">
        <f t="shared" si="334"/>
        <v>theater</v>
      </c>
      <c r="T3530" t="str">
        <f t="shared" si="335"/>
        <v>plays</v>
      </c>
    </row>
    <row r="3531" spans="1:20" ht="60" x14ac:dyDescent="0.25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s="12">
        <f t="shared" si="330"/>
        <v>42177.761782407411</v>
      </c>
      <c r="L3531" s="12">
        <f t="shared" si="331"/>
        <v>42198.041666666672</v>
      </c>
      <c r="M3531" t="b">
        <v>0</v>
      </c>
      <c r="N3531">
        <v>18</v>
      </c>
      <c r="O3531" t="b">
        <v>1</v>
      </c>
      <c r="P3531" t="s">
        <v>8271</v>
      </c>
      <c r="Q3531" s="5">
        <f t="shared" si="332"/>
        <v>1.32</v>
      </c>
      <c r="R3531" s="6">
        <f t="shared" si="333"/>
        <v>36.666666666666664</v>
      </c>
      <c r="S3531" t="str">
        <f t="shared" si="334"/>
        <v>theater</v>
      </c>
      <c r="T3531" t="str">
        <f t="shared" si="335"/>
        <v>plays</v>
      </c>
    </row>
    <row r="3532" spans="1:20" ht="60" x14ac:dyDescent="0.25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s="12">
        <f t="shared" si="330"/>
        <v>42442.623344907406</v>
      </c>
      <c r="L3532" s="12">
        <f t="shared" si="331"/>
        <v>42470.833333333328</v>
      </c>
      <c r="M3532" t="b">
        <v>0</v>
      </c>
      <c r="N3532">
        <v>22</v>
      </c>
      <c r="O3532" t="b">
        <v>1</v>
      </c>
      <c r="P3532" t="s">
        <v>8271</v>
      </c>
      <c r="Q3532" s="5">
        <f t="shared" si="332"/>
        <v>1</v>
      </c>
      <c r="R3532" s="6">
        <f t="shared" si="333"/>
        <v>125</v>
      </c>
      <c r="S3532" t="str">
        <f t="shared" si="334"/>
        <v>theater</v>
      </c>
      <c r="T3532" t="str">
        <f t="shared" si="335"/>
        <v>plays</v>
      </c>
    </row>
    <row r="3533" spans="1:20" x14ac:dyDescent="0.25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s="12">
        <f t="shared" si="330"/>
        <v>42521.654328703706</v>
      </c>
      <c r="L3533" s="12">
        <f t="shared" si="331"/>
        <v>42551.654328703706</v>
      </c>
      <c r="M3533" t="b">
        <v>0</v>
      </c>
      <c r="N3533">
        <v>26</v>
      </c>
      <c r="O3533" t="b">
        <v>1</v>
      </c>
      <c r="P3533" t="s">
        <v>8271</v>
      </c>
      <c r="Q3533" s="5">
        <f t="shared" si="332"/>
        <v>1.28</v>
      </c>
      <c r="R3533" s="6">
        <f t="shared" si="333"/>
        <v>49.230769230769234</v>
      </c>
      <c r="S3533" t="str">
        <f t="shared" si="334"/>
        <v>theater</v>
      </c>
      <c r="T3533" t="str">
        <f t="shared" si="335"/>
        <v>plays</v>
      </c>
    </row>
    <row r="3534" spans="1:20" ht="60" x14ac:dyDescent="0.25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s="12">
        <f t="shared" si="330"/>
        <v>41884.599849537037</v>
      </c>
      <c r="L3534" s="12">
        <f t="shared" si="331"/>
        <v>41900.165972222225</v>
      </c>
      <c r="M3534" t="b">
        <v>0</v>
      </c>
      <c r="N3534">
        <v>27</v>
      </c>
      <c r="O3534" t="b">
        <v>1</v>
      </c>
      <c r="P3534" t="s">
        <v>8271</v>
      </c>
      <c r="Q3534" s="5">
        <f t="shared" si="332"/>
        <v>1.1895833333333334</v>
      </c>
      <c r="R3534" s="6">
        <f t="shared" si="333"/>
        <v>42.296296296296298</v>
      </c>
      <c r="S3534" t="str">
        <f t="shared" si="334"/>
        <v>theater</v>
      </c>
      <c r="T3534" t="str">
        <f t="shared" si="335"/>
        <v>plays</v>
      </c>
    </row>
    <row r="3535" spans="1:20" ht="60" x14ac:dyDescent="0.25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s="12">
        <f t="shared" si="330"/>
        <v>42289.761192129634</v>
      </c>
      <c r="L3535" s="12">
        <f t="shared" si="331"/>
        <v>42319.802858796291</v>
      </c>
      <c r="M3535" t="b">
        <v>0</v>
      </c>
      <c r="N3535">
        <v>8</v>
      </c>
      <c r="O3535" t="b">
        <v>1</v>
      </c>
      <c r="P3535" t="s">
        <v>8271</v>
      </c>
      <c r="Q3535" s="5">
        <f t="shared" si="332"/>
        <v>1.262</v>
      </c>
      <c r="R3535" s="6">
        <f t="shared" si="333"/>
        <v>78.875</v>
      </c>
      <c r="S3535" t="str">
        <f t="shared" si="334"/>
        <v>theater</v>
      </c>
      <c r="T3535" t="str">
        <f t="shared" si="335"/>
        <v>plays</v>
      </c>
    </row>
    <row r="3536" spans="1:20" ht="45" x14ac:dyDescent="0.25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s="12">
        <f t="shared" si="330"/>
        <v>42243.6252662037</v>
      </c>
      <c r="L3536" s="12">
        <f t="shared" si="331"/>
        <v>42278.6252662037</v>
      </c>
      <c r="M3536" t="b">
        <v>0</v>
      </c>
      <c r="N3536">
        <v>204</v>
      </c>
      <c r="O3536" t="b">
        <v>1</v>
      </c>
      <c r="P3536" t="s">
        <v>8271</v>
      </c>
      <c r="Q3536" s="5">
        <f t="shared" si="332"/>
        <v>1.5620000000000001</v>
      </c>
      <c r="R3536" s="6">
        <f t="shared" si="333"/>
        <v>38.284313725490193</v>
      </c>
      <c r="S3536" t="str">
        <f t="shared" si="334"/>
        <v>theater</v>
      </c>
      <c r="T3536" t="str">
        <f t="shared" si="335"/>
        <v>plays</v>
      </c>
    </row>
    <row r="3537" spans="1:20" ht="45" x14ac:dyDescent="0.25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s="12">
        <f t="shared" si="330"/>
        <v>42248.640162037031</v>
      </c>
      <c r="L3537" s="12">
        <f t="shared" si="331"/>
        <v>42279.75</v>
      </c>
      <c r="M3537" t="b">
        <v>0</v>
      </c>
      <c r="N3537">
        <v>46</v>
      </c>
      <c r="O3537" t="b">
        <v>1</v>
      </c>
      <c r="P3537" t="s">
        <v>8271</v>
      </c>
      <c r="Q3537" s="5">
        <f t="shared" si="332"/>
        <v>1.0315000000000001</v>
      </c>
      <c r="R3537" s="6">
        <f t="shared" si="333"/>
        <v>44.847826086956523</v>
      </c>
      <c r="S3537" t="str">
        <f t="shared" si="334"/>
        <v>theater</v>
      </c>
      <c r="T3537" t="str">
        <f t="shared" si="335"/>
        <v>plays</v>
      </c>
    </row>
    <row r="3538" spans="1:20" ht="60" x14ac:dyDescent="0.25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s="12">
        <f t="shared" si="330"/>
        <v>42328.727141203708</v>
      </c>
      <c r="L3538" s="12">
        <f t="shared" si="331"/>
        <v>42358.499305555553</v>
      </c>
      <c r="M3538" t="b">
        <v>0</v>
      </c>
      <c r="N3538">
        <v>17</v>
      </c>
      <c r="O3538" t="b">
        <v>1</v>
      </c>
      <c r="P3538" t="s">
        <v>8271</v>
      </c>
      <c r="Q3538" s="5">
        <f t="shared" si="332"/>
        <v>1.5333333333333334</v>
      </c>
      <c r="R3538" s="6">
        <f t="shared" si="333"/>
        <v>13.529411764705882</v>
      </c>
      <c r="S3538" t="str">
        <f t="shared" si="334"/>
        <v>theater</v>
      </c>
      <c r="T3538" t="str">
        <f t="shared" si="335"/>
        <v>plays</v>
      </c>
    </row>
    <row r="3539" spans="1:20" ht="60" x14ac:dyDescent="0.25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s="12">
        <f t="shared" si="330"/>
        <v>41923.354351851849</v>
      </c>
      <c r="L3539" s="12">
        <f t="shared" si="331"/>
        <v>41960.332638888889</v>
      </c>
      <c r="M3539" t="b">
        <v>0</v>
      </c>
      <c r="N3539">
        <v>28</v>
      </c>
      <c r="O3539" t="b">
        <v>1</v>
      </c>
      <c r="P3539" t="s">
        <v>8271</v>
      </c>
      <c r="Q3539" s="5">
        <f t="shared" si="332"/>
        <v>1.8044444444444445</v>
      </c>
      <c r="R3539" s="6">
        <f t="shared" si="333"/>
        <v>43.5</v>
      </c>
      <c r="S3539" t="str">
        <f t="shared" si="334"/>
        <v>theater</v>
      </c>
      <c r="T3539" t="str">
        <f t="shared" si="335"/>
        <v>plays</v>
      </c>
    </row>
    <row r="3540" spans="1:20" ht="60" x14ac:dyDescent="0.25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s="12">
        <f t="shared" si="330"/>
        <v>42571.420601851853</v>
      </c>
      <c r="L3540" s="12">
        <f t="shared" si="331"/>
        <v>42599.420601851853</v>
      </c>
      <c r="M3540" t="b">
        <v>0</v>
      </c>
      <c r="N3540">
        <v>83</v>
      </c>
      <c r="O3540" t="b">
        <v>1</v>
      </c>
      <c r="P3540" t="s">
        <v>8271</v>
      </c>
      <c r="Q3540" s="5">
        <f t="shared" si="332"/>
        <v>1.2845</v>
      </c>
      <c r="R3540" s="6">
        <f t="shared" si="333"/>
        <v>30.951807228915662</v>
      </c>
      <c r="S3540" t="str">
        <f t="shared" si="334"/>
        <v>theater</v>
      </c>
      <c r="T3540" t="str">
        <f t="shared" si="335"/>
        <v>plays</v>
      </c>
    </row>
    <row r="3541" spans="1:20" ht="60" x14ac:dyDescent="0.25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s="12">
        <f t="shared" si="330"/>
        <v>42600.756041666667</v>
      </c>
      <c r="L3541" s="12">
        <f t="shared" si="331"/>
        <v>42621.756041666667</v>
      </c>
      <c r="M3541" t="b">
        <v>0</v>
      </c>
      <c r="N3541">
        <v>13</v>
      </c>
      <c r="O3541" t="b">
        <v>1</v>
      </c>
      <c r="P3541" t="s">
        <v>8271</v>
      </c>
      <c r="Q3541" s="5">
        <f t="shared" si="332"/>
        <v>1.1966666666666668</v>
      </c>
      <c r="R3541" s="6">
        <f t="shared" si="333"/>
        <v>55.230769230769234</v>
      </c>
      <c r="S3541" t="str">
        <f t="shared" si="334"/>
        <v>theater</v>
      </c>
      <c r="T3541" t="str">
        <f t="shared" si="335"/>
        <v>plays</v>
      </c>
    </row>
    <row r="3542" spans="1:20" ht="60" x14ac:dyDescent="0.25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s="12">
        <f t="shared" si="330"/>
        <v>42517.003368055557</v>
      </c>
      <c r="L3542" s="12">
        <f t="shared" si="331"/>
        <v>42547.003368055557</v>
      </c>
      <c r="M3542" t="b">
        <v>0</v>
      </c>
      <c r="N3542">
        <v>8</v>
      </c>
      <c r="O3542" t="b">
        <v>1</v>
      </c>
      <c r="P3542" t="s">
        <v>8271</v>
      </c>
      <c r="Q3542" s="5">
        <f t="shared" si="332"/>
        <v>1.23</v>
      </c>
      <c r="R3542" s="6">
        <f t="shared" si="333"/>
        <v>46.125</v>
      </c>
      <c r="S3542" t="str">
        <f t="shared" si="334"/>
        <v>theater</v>
      </c>
      <c r="T3542" t="str">
        <f t="shared" si="335"/>
        <v>plays</v>
      </c>
    </row>
    <row r="3543" spans="1:20" ht="60" x14ac:dyDescent="0.25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s="12">
        <f t="shared" si="330"/>
        <v>42222.730034722219</v>
      </c>
      <c r="L3543" s="12">
        <f t="shared" si="331"/>
        <v>42247.730034722219</v>
      </c>
      <c r="M3543" t="b">
        <v>0</v>
      </c>
      <c r="N3543">
        <v>32</v>
      </c>
      <c r="O3543" t="b">
        <v>1</v>
      </c>
      <c r="P3543" t="s">
        <v>8271</v>
      </c>
      <c r="Q3543" s="5">
        <f t="shared" si="332"/>
        <v>1.05</v>
      </c>
      <c r="R3543" s="6">
        <f t="shared" si="333"/>
        <v>39.375</v>
      </c>
      <c r="S3543" t="str">
        <f t="shared" si="334"/>
        <v>theater</v>
      </c>
      <c r="T3543" t="str">
        <f t="shared" si="335"/>
        <v>plays</v>
      </c>
    </row>
    <row r="3544" spans="1:20" ht="60" x14ac:dyDescent="0.25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s="12">
        <f t="shared" si="330"/>
        <v>41829.599791666667</v>
      </c>
      <c r="L3544" s="12">
        <f t="shared" si="331"/>
        <v>41889.599791666667</v>
      </c>
      <c r="M3544" t="b">
        <v>0</v>
      </c>
      <c r="N3544">
        <v>85</v>
      </c>
      <c r="O3544" t="b">
        <v>1</v>
      </c>
      <c r="P3544" t="s">
        <v>8271</v>
      </c>
      <c r="Q3544" s="5">
        <f t="shared" si="332"/>
        <v>1.0223636363636364</v>
      </c>
      <c r="R3544" s="6">
        <f t="shared" si="333"/>
        <v>66.152941176470591</v>
      </c>
      <c r="S3544" t="str">
        <f t="shared" si="334"/>
        <v>theater</v>
      </c>
      <c r="T3544" t="str">
        <f t="shared" si="335"/>
        <v>plays</v>
      </c>
    </row>
    <row r="3545" spans="1:20" ht="45" x14ac:dyDescent="0.25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s="12">
        <f t="shared" si="330"/>
        <v>42150.755312499998</v>
      </c>
      <c r="L3545" s="12">
        <f t="shared" si="331"/>
        <v>42180.755312499998</v>
      </c>
      <c r="M3545" t="b">
        <v>0</v>
      </c>
      <c r="N3545">
        <v>29</v>
      </c>
      <c r="O3545" t="b">
        <v>1</v>
      </c>
      <c r="P3545" t="s">
        <v>8271</v>
      </c>
      <c r="Q3545" s="5">
        <f t="shared" si="332"/>
        <v>1.0466666666666666</v>
      </c>
      <c r="R3545" s="6">
        <f t="shared" si="333"/>
        <v>54.137931034482762</v>
      </c>
      <c r="S3545" t="str">
        <f t="shared" si="334"/>
        <v>theater</v>
      </c>
      <c r="T3545" t="str">
        <f t="shared" si="335"/>
        <v>plays</v>
      </c>
    </row>
    <row r="3546" spans="1:20" ht="45" x14ac:dyDescent="0.25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s="12">
        <f t="shared" si="330"/>
        <v>42040.831678240742</v>
      </c>
      <c r="L3546" s="12">
        <f t="shared" si="331"/>
        <v>42070.831678240742</v>
      </c>
      <c r="M3546" t="b">
        <v>0</v>
      </c>
      <c r="N3546">
        <v>24</v>
      </c>
      <c r="O3546" t="b">
        <v>1</v>
      </c>
      <c r="P3546" t="s">
        <v>8271</v>
      </c>
      <c r="Q3546" s="5">
        <f t="shared" si="332"/>
        <v>1</v>
      </c>
      <c r="R3546" s="6">
        <f t="shared" si="333"/>
        <v>104.16666666666667</v>
      </c>
      <c r="S3546" t="str">
        <f t="shared" si="334"/>
        <v>theater</v>
      </c>
      <c r="T3546" t="str">
        <f t="shared" si="335"/>
        <v>plays</v>
      </c>
    </row>
    <row r="3547" spans="1:20" ht="60" x14ac:dyDescent="0.25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s="12">
        <f t="shared" si="330"/>
        <v>42075.807395833333</v>
      </c>
      <c r="L3547" s="12">
        <f t="shared" si="331"/>
        <v>42105.807395833333</v>
      </c>
      <c r="M3547" t="b">
        <v>0</v>
      </c>
      <c r="N3547">
        <v>8</v>
      </c>
      <c r="O3547" t="b">
        <v>1</v>
      </c>
      <c r="P3547" t="s">
        <v>8271</v>
      </c>
      <c r="Q3547" s="5">
        <f t="shared" si="332"/>
        <v>1.004</v>
      </c>
      <c r="R3547" s="6">
        <f t="shared" si="333"/>
        <v>31.375</v>
      </c>
      <c r="S3547" t="str">
        <f t="shared" si="334"/>
        <v>theater</v>
      </c>
      <c r="T3547" t="str">
        <f t="shared" si="335"/>
        <v>plays</v>
      </c>
    </row>
    <row r="3548" spans="1:20" ht="60" x14ac:dyDescent="0.25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s="12">
        <f t="shared" si="330"/>
        <v>42073.660694444443</v>
      </c>
      <c r="L3548" s="12">
        <f t="shared" si="331"/>
        <v>42095.165972222225</v>
      </c>
      <c r="M3548" t="b">
        <v>0</v>
      </c>
      <c r="N3548">
        <v>19</v>
      </c>
      <c r="O3548" t="b">
        <v>1</v>
      </c>
      <c r="P3548" t="s">
        <v>8271</v>
      </c>
      <c r="Q3548" s="5">
        <f t="shared" si="332"/>
        <v>1.0227272727272727</v>
      </c>
      <c r="R3548" s="6">
        <f t="shared" si="333"/>
        <v>59.210526315789473</v>
      </c>
      <c r="S3548" t="str">
        <f t="shared" si="334"/>
        <v>theater</v>
      </c>
      <c r="T3548" t="str">
        <f t="shared" si="335"/>
        <v>plays</v>
      </c>
    </row>
    <row r="3549" spans="1:20" ht="45" x14ac:dyDescent="0.25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s="12">
        <f t="shared" si="330"/>
        <v>42480.078715277778</v>
      </c>
      <c r="L3549" s="12">
        <f t="shared" si="331"/>
        <v>42504.165972222225</v>
      </c>
      <c r="M3549" t="b">
        <v>0</v>
      </c>
      <c r="N3549">
        <v>336</v>
      </c>
      <c r="O3549" t="b">
        <v>1</v>
      </c>
      <c r="P3549" t="s">
        <v>8271</v>
      </c>
      <c r="Q3549" s="5">
        <f t="shared" si="332"/>
        <v>1.1440928571428572</v>
      </c>
      <c r="R3549" s="6">
        <f t="shared" si="333"/>
        <v>119.17633928571429</v>
      </c>
      <c r="S3549" t="str">
        <f t="shared" si="334"/>
        <v>theater</v>
      </c>
      <c r="T3549" t="str">
        <f t="shared" si="335"/>
        <v>plays</v>
      </c>
    </row>
    <row r="3550" spans="1:20" ht="45" x14ac:dyDescent="0.25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s="12">
        <f t="shared" si="330"/>
        <v>42411.942291666666</v>
      </c>
      <c r="L3550" s="12">
        <f t="shared" si="331"/>
        <v>42434.041666666672</v>
      </c>
      <c r="M3550" t="b">
        <v>0</v>
      </c>
      <c r="N3550">
        <v>13</v>
      </c>
      <c r="O3550" t="b">
        <v>1</v>
      </c>
      <c r="P3550" t="s">
        <v>8271</v>
      </c>
      <c r="Q3550" s="5">
        <f t="shared" si="332"/>
        <v>1.019047619047619</v>
      </c>
      <c r="R3550" s="6">
        <f t="shared" si="333"/>
        <v>164.61538461538461</v>
      </c>
      <c r="S3550" t="str">
        <f t="shared" si="334"/>
        <v>theater</v>
      </c>
      <c r="T3550" t="str">
        <f t="shared" si="335"/>
        <v>plays</v>
      </c>
    </row>
    <row r="3551" spans="1:20" ht="60" x14ac:dyDescent="0.25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s="12">
        <f t="shared" si="330"/>
        <v>42223.394363425927</v>
      </c>
      <c r="L3551" s="12">
        <f t="shared" si="331"/>
        <v>42251.394363425927</v>
      </c>
      <c r="M3551" t="b">
        <v>0</v>
      </c>
      <c r="N3551">
        <v>42</v>
      </c>
      <c r="O3551" t="b">
        <v>1</v>
      </c>
      <c r="P3551" t="s">
        <v>8271</v>
      </c>
      <c r="Q3551" s="5">
        <f t="shared" si="332"/>
        <v>1.02</v>
      </c>
      <c r="R3551" s="6">
        <f t="shared" si="333"/>
        <v>24.285714285714285</v>
      </c>
      <c r="S3551" t="str">
        <f t="shared" si="334"/>
        <v>theater</v>
      </c>
      <c r="T3551" t="str">
        <f t="shared" si="335"/>
        <v>plays</v>
      </c>
    </row>
    <row r="3552" spans="1:20" ht="60" x14ac:dyDescent="0.25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s="12">
        <f t="shared" si="330"/>
        <v>42462.893495370372</v>
      </c>
      <c r="L3552" s="12">
        <f t="shared" si="331"/>
        <v>42492.893495370372</v>
      </c>
      <c r="M3552" t="b">
        <v>0</v>
      </c>
      <c r="N3552">
        <v>64</v>
      </c>
      <c r="O3552" t="b">
        <v>1</v>
      </c>
      <c r="P3552" t="s">
        <v>8271</v>
      </c>
      <c r="Q3552" s="5">
        <f t="shared" si="332"/>
        <v>1.048</v>
      </c>
      <c r="R3552" s="6">
        <f t="shared" si="333"/>
        <v>40.9375</v>
      </c>
      <c r="S3552" t="str">
        <f t="shared" si="334"/>
        <v>theater</v>
      </c>
      <c r="T3552" t="str">
        <f t="shared" si="335"/>
        <v>plays</v>
      </c>
    </row>
    <row r="3553" spans="1:20" ht="60" x14ac:dyDescent="0.25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s="12">
        <f t="shared" si="330"/>
        <v>41753.515856481477</v>
      </c>
      <c r="L3553" s="12">
        <f t="shared" si="331"/>
        <v>41781.921527777777</v>
      </c>
      <c r="M3553" t="b">
        <v>0</v>
      </c>
      <c r="N3553">
        <v>25</v>
      </c>
      <c r="O3553" t="b">
        <v>1</v>
      </c>
      <c r="P3553" t="s">
        <v>8271</v>
      </c>
      <c r="Q3553" s="5">
        <f t="shared" si="332"/>
        <v>1.0183333333333333</v>
      </c>
      <c r="R3553" s="6">
        <f t="shared" si="333"/>
        <v>61.1</v>
      </c>
      <c r="S3553" t="str">
        <f t="shared" si="334"/>
        <v>theater</v>
      </c>
      <c r="T3553" t="str">
        <f t="shared" si="335"/>
        <v>plays</v>
      </c>
    </row>
    <row r="3554" spans="1:20" ht="60" x14ac:dyDescent="0.25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s="12">
        <f t="shared" si="330"/>
        <v>41788.587083333332</v>
      </c>
      <c r="L3554" s="12">
        <f t="shared" si="331"/>
        <v>41818.587083333332</v>
      </c>
      <c r="M3554" t="b">
        <v>0</v>
      </c>
      <c r="N3554">
        <v>20</v>
      </c>
      <c r="O3554" t="b">
        <v>1</v>
      </c>
      <c r="P3554" t="s">
        <v>8271</v>
      </c>
      <c r="Q3554" s="5">
        <f t="shared" si="332"/>
        <v>1</v>
      </c>
      <c r="R3554" s="6">
        <f t="shared" si="333"/>
        <v>38.65</v>
      </c>
      <c r="S3554" t="str">
        <f t="shared" si="334"/>
        <v>theater</v>
      </c>
      <c r="T3554" t="str">
        <f t="shared" si="335"/>
        <v>plays</v>
      </c>
    </row>
    <row r="3555" spans="1:20" ht="60" x14ac:dyDescent="0.25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s="12">
        <f t="shared" si="330"/>
        <v>42196.028703703705</v>
      </c>
      <c r="L3555" s="12">
        <f t="shared" si="331"/>
        <v>42228</v>
      </c>
      <c r="M3555" t="b">
        <v>0</v>
      </c>
      <c r="N3555">
        <v>104</v>
      </c>
      <c r="O3555" t="b">
        <v>1</v>
      </c>
      <c r="P3555" t="s">
        <v>8271</v>
      </c>
      <c r="Q3555" s="5">
        <f t="shared" si="332"/>
        <v>1.0627272727272727</v>
      </c>
      <c r="R3555" s="6">
        <f t="shared" si="333"/>
        <v>56.20192307692308</v>
      </c>
      <c r="S3555" t="str">
        <f t="shared" si="334"/>
        <v>theater</v>
      </c>
      <c r="T3555" t="str">
        <f t="shared" si="335"/>
        <v>plays</v>
      </c>
    </row>
    <row r="3556" spans="1:20" ht="45" x14ac:dyDescent="0.25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s="12">
        <f t="shared" si="330"/>
        <v>42016.050451388888</v>
      </c>
      <c r="L3556" s="12">
        <f t="shared" si="331"/>
        <v>42046.708333333328</v>
      </c>
      <c r="M3556" t="b">
        <v>0</v>
      </c>
      <c r="N3556">
        <v>53</v>
      </c>
      <c r="O3556" t="b">
        <v>1</v>
      </c>
      <c r="P3556" t="s">
        <v>8271</v>
      </c>
      <c r="Q3556" s="5">
        <f t="shared" si="332"/>
        <v>1.1342219999999998</v>
      </c>
      <c r="R3556" s="6">
        <f t="shared" si="333"/>
        <v>107.00207547169811</v>
      </c>
      <c r="S3556" t="str">
        <f t="shared" si="334"/>
        <v>theater</v>
      </c>
      <c r="T3556" t="str">
        <f t="shared" si="335"/>
        <v>plays</v>
      </c>
    </row>
    <row r="3557" spans="1:20" ht="60" x14ac:dyDescent="0.25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s="12">
        <f t="shared" si="330"/>
        <v>42661.442060185189</v>
      </c>
      <c r="L3557" s="12">
        <f t="shared" si="331"/>
        <v>42691.483726851846</v>
      </c>
      <c r="M3557" t="b">
        <v>0</v>
      </c>
      <c r="N3557">
        <v>14</v>
      </c>
      <c r="O3557" t="b">
        <v>1</v>
      </c>
      <c r="P3557" t="s">
        <v>8271</v>
      </c>
      <c r="Q3557" s="5">
        <f t="shared" si="332"/>
        <v>1</v>
      </c>
      <c r="R3557" s="6">
        <f t="shared" si="333"/>
        <v>171.42857142857142</v>
      </c>
      <c r="S3557" t="str">
        <f t="shared" si="334"/>
        <v>theater</v>
      </c>
      <c r="T3557" t="str">
        <f t="shared" si="335"/>
        <v>plays</v>
      </c>
    </row>
    <row r="3558" spans="1:20" ht="60" x14ac:dyDescent="0.25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s="12">
        <f t="shared" si="330"/>
        <v>41808.649583333332</v>
      </c>
      <c r="L3558" s="12">
        <f t="shared" si="331"/>
        <v>41868.649583333332</v>
      </c>
      <c r="M3558" t="b">
        <v>0</v>
      </c>
      <c r="N3558">
        <v>20</v>
      </c>
      <c r="O3558" t="b">
        <v>1</v>
      </c>
      <c r="P3558" t="s">
        <v>8271</v>
      </c>
      <c r="Q3558" s="5">
        <f t="shared" si="332"/>
        <v>1.0045454545454546</v>
      </c>
      <c r="R3558" s="6">
        <f t="shared" si="333"/>
        <v>110.5</v>
      </c>
      <c r="S3558" t="str">
        <f t="shared" si="334"/>
        <v>theater</v>
      </c>
      <c r="T3558" t="str">
        <f t="shared" si="335"/>
        <v>plays</v>
      </c>
    </row>
    <row r="3559" spans="1:20" ht="60" x14ac:dyDescent="0.25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s="12">
        <f t="shared" si="330"/>
        <v>41730.276747685188</v>
      </c>
      <c r="L3559" s="12">
        <f t="shared" si="331"/>
        <v>41764.276747685188</v>
      </c>
      <c r="M3559" t="b">
        <v>0</v>
      </c>
      <c r="N3559">
        <v>558</v>
      </c>
      <c r="O3559" t="b">
        <v>1</v>
      </c>
      <c r="P3559" t="s">
        <v>8271</v>
      </c>
      <c r="Q3559" s="5">
        <f t="shared" si="332"/>
        <v>1.0003599999999999</v>
      </c>
      <c r="R3559" s="6">
        <f t="shared" si="333"/>
        <v>179.27598566308242</v>
      </c>
      <c r="S3559" t="str">
        <f t="shared" si="334"/>
        <v>theater</v>
      </c>
      <c r="T3559" t="str">
        <f t="shared" si="335"/>
        <v>plays</v>
      </c>
    </row>
    <row r="3560" spans="1:20" ht="45" x14ac:dyDescent="0.25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s="12">
        <f t="shared" si="330"/>
        <v>42139.816840277781</v>
      </c>
      <c r="L3560" s="12">
        <f t="shared" si="331"/>
        <v>42181.875</v>
      </c>
      <c r="M3560" t="b">
        <v>0</v>
      </c>
      <c r="N3560">
        <v>22</v>
      </c>
      <c r="O3560" t="b">
        <v>1</v>
      </c>
      <c r="P3560" t="s">
        <v>8271</v>
      </c>
      <c r="Q3560" s="5">
        <f t="shared" si="332"/>
        <v>1.44</v>
      </c>
      <c r="R3560" s="6">
        <f t="shared" si="333"/>
        <v>22.90909090909091</v>
      </c>
      <c r="S3560" t="str">
        <f t="shared" si="334"/>
        <v>theater</v>
      </c>
      <c r="T3560" t="str">
        <f t="shared" si="335"/>
        <v>plays</v>
      </c>
    </row>
    <row r="3561" spans="1:20" ht="60" x14ac:dyDescent="0.25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s="12">
        <f t="shared" si="330"/>
        <v>42194.096157407403</v>
      </c>
      <c r="L3561" s="12">
        <f t="shared" si="331"/>
        <v>42216.373611111107</v>
      </c>
      <c r="M3561" t="b">
        <v>0</v>
      </c>
      <c r="N3561">
        <v>24</v>
      </c>
      <c r="O3561" t="b">
        <v>1</v>
      </c>
      <c r="P3561" t="s">
        <v>8271</v>
      </c>
      <c r="Q3561" s="5">
        <f t="shared" si="332"/>
        <v>1.0349999999999999</v>
      </c>
      <c r="R3561" s="6">
        <f t="shared" si="333"/>
        <v>43.125</v>
      </c>
      <c r="S3561" t="str">
        <f t="shared" si="334"/>
        <v>theater</v>
      </c>
      <c r="T3561" t="str">
        <f t="shared" si="335"/>
        <v>plays</v>
      </c>
    </row>
    <row r="3562" spans="1:20" ht="60" x14ac:dyDescent="0.25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s="12">
        <f t="shared" si="330"/>
        <v>42115.889652777783</v>
      </c>
      <c r="L3562" s="12">
        <f t="shared" si="331"/>
        <v>42151.114583333328</v>
      </c>
      <c r="M3562" t="b">
        <v>0</v>
      </c>
      <c r="N3562">
        <v>74</v>
      </c>
      <c r="O3562" t="b">
        <v>1</v>
      </c>
      <c r="P3562" t="s">
        <v>8271</v>
      </c>
      <c r="Q3562" s="5">
        <f t="shared" si="332"/>
        <v>1.0843750000000001</v>
      </c>
      <c r="R3562" s="6">
        <f t="shared" si="333"/>
        <v>46.891891891891895</v>
      </c>
      <c r="S3562" t="str">
        <f t="shared" si="334"/>
        <v>theater</v>
      </c>
      <c r="T3562" t="str">
        <f t="shared" si="335"/>
        <v>plays</v>
      </c>
    </row>
    <row r="3563" spans="1:20" ht="120" x14ac:dyDescent="0.25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s="12">
        <f t="shared" si="330"/>
        <v>42203.680300925931</v>
      </c>
      <c r="L3563" s="12">
        <f t="shared" si="331"/>
        <v>42221.774999999994</v>
      </c>
      <c r="M3563" t="b">
        <v>0</v>
      </c>
      <c r="N3563">
        <v>54</v>
      </c>
      <c r="O3563" t="b">
        <v>1</v>
      </c>
      <c r="P3563" t="s">
        <v>8271</v>
      </c>
      <c r="Q3563" s="5">
        <f t="shared" si="332"/>
        <v>1.024</v>
      </c>
      <c r="R3563" s="6">
        <f t="shared" si="333"/>
        <v>47.407407407407405</v>
      </c>
      <c r="S3563" t="str">
        <f t="shared" si="334"/>
        <v>theater</v>
      </c>
      <c r="T3563" t="str">
        <f t="shared" si="335"/>
        <v>plays</v>
      </c>
    </row>
    <row r="3564" spans="1:20" ht="60" x14ac:dyDescent="0.25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s="12">
        <f t="shared" si="330"/>
        <v>42433.761886574073</v>
      </c>
      <c r="L3564" s="12">
        <f t="shared" si="331"/>
        <v>42442.916666666672</v>
      </c>
      <c r="M3564" t="b">
        <v>0</v>
      </c>
      <c r="N3564">
        <v>31</v>
      </c>
      <c r="O3564" t="b">
        <v>1</v>
      </c>
      <c r="P3564" t="s">
        <v>8271</v>
      </c>
      <c r="Q3564" s="5">
        <f t="shared" si="332"/>
        <v>1.4888888888888889</v>
      </c>
      <c r="R3564" s="6">
        <f t="shared" si="333"/>
        <v>15.129032258064516</v>
      </c>
      <c r="S3564" t="str">
        <f t="shared" si="334"/>
        <v>theater</v>
      </c>
      <c r="T3564" t="str">
        <f t="shared" si="335"/>
        <v>plays</v>
      </c>
    </row>
    <row r="3565" spans="1:20" ht="60" x14ac:dyDescent="0.25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s="12">
        <f t="shared" si="330"/>
        <v>42555.671944444446</v>
      </c>
      <c r="L3565" s="12">
        <f t="shared" si="331"/>
        <v>42583.791666666672</v>
      </c>
      <c r="M3565" t="b">
        <v>0</v>
      </c>
      <c r="N3565">
        <v>25</v>
      </c>
      <c r="O3565" t="b">
        <v>1</v>
      </c>
      <c r="P3565" t="s">
        <v>8271</v>
      </c>
      <c r="Q3565" s="5">
        <f t="shared" si="332"/>
        <v>1.0549000000000002</v>
      </c>
      <c r="R3565" s="6">
        <f t="shared" si="333"/>
        <v>21.098000000000003</v>
      </c>
      <c r="S3565" t="str">
        <f t="shared" si="334"/>
        <v>theater</v>
      </c>
      <c r="T3565" t="str">
        <f t="shared" si="335"/>
        <v>plays</v>
      </c>
    </row>
    <row r="3566" spans="1:20" ht="45" x14ac:dyDescent="0.25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s="12">
        <f t="shared" si="330"/>
        <v>42236.623252314821</v>
      </c>
      <c r="L3566" s="12">
        <f t="shared" si="331"/>
        <v>42282.666666666672</v>
      </c>
      <c r="M3566" t="b">
        <v>0</v>
      </c>
      <c r="N3566">
        <v>17</v>
      </c>
      <c r="O3566" t="b">
        <v>1</v>
      </c>
      <c r="P3566" t="s">
        <v>8271</v>
      </c>
      <c r="Q3566" s="5">
        <f t="shared" si="332"/>
        <v>1.0049999999999999</v>
      </c>
      <c r="R3566" s="6">
        <f t="shared" si="333"/>
        <v>59.117647058823529</v>
      </c>
      <c r="S3566" t="str">
        <f t="shared" si="334"/>
        <v>theater</v>
      </c>
      <c r="T3566" t="str">
        <f t="shared" si="335"/>
        <v>plays</v>
      </c>
    </row>
    <row r="3567" spans="1:20" ht="60" x14ac:dyDescent="0.25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s="12">
        <f t="shared" si="330"/>
        <v>41974.743148148147</v>
      </c>
      <c r="L3567" s="12">
        <f t="shared" si="331"/>
        <v>42004.743148148147</v>
      </c>
      <c r="M3567" t="b">
        <v>0</v>
      </c>
      <c r="N3567">
        <v>12</v>
      </c>
      <c r="O3567" t="b">
        <v>1</v>
      </c>
      <c r="P3567" t="s">
        <v>8271</v>
      </c>
      <c r="Q3567" s="5">
        <f t="shared" si="332"/>
        <v>1.3055555555555556</v>
      </c>
      <c r="R3567" s="6">
        <f t="shared" si="333"/>
        <v>97.916666666666671</v>
      </c>
      <c r="S3567" t="str">
        <f t="shared" si="334"/>
        <v>theater</v>
      </c>
      <c r="T3567" t="str">
        <f t="shared" si="335"/>
        <v>plays</v>
      </c>
    </row>
    <row r="3568" spans="1:20" ht="60" x14ac:dyDescent="0.25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s="12">
        <f t="shared" si="330"/>
        <v>41997.507905092592</v>
      </c>
      <c r="L3568" s="12">
        <f t="shared" si="331"/>
        <v>42027.507905092592</v>
      </c>
      <c r="M3568" t="b">
        <v>0</v>
      </c>
      <c r="N3568">
        <v>38</v>
      </c>
      <c r="O3568" t="b">
        <v>1</v>
      </c>
      <c r="P3568" t="s">
        <v>8271</v>
      </c>
      <c r="Q3568" s="5">
        <f t="shared" si="332"/>
        <v>1.0475000000000001</v>
      </c>
      <c r="R3568" s="6">
        <f t="shared" si="333"/>
        <v>55.131578947368418</v>
      </c>
      <c r="S3568" t="str">
        <f t="shared" si="334"/>
        <v>theater</v>
      </c>
      <c r="T3568" t="str">
        <f t="shared" si="335"/>
        <v>plays</v>
      </c>
    </row>
    <row r="3569" spans="1:20" ht="60" x14ac:dyDescent="0.25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s="12">
        <f t="shared" si="330"/>
        <v>42135.810694444444</v>
      </c>
      <c r="L3569" s="12">
        <f t="shared" si="331"/>
        <v>42165.810694444444</v>
      </c>
      <c r="M3569" t="b">
        <v>0</v>
      </c>
      <c r="N3569">
        <v>41</v>
      </c>
      <c r="O3569" t="b">
        <v>1</v>
      </c>
      <c r="P3569" t="s">
        <v>8271</v>
      </c>
      <c r="Q3569" s="5">
        <f t="shared" si="332"/>
        <v>1.0880000000000001</v>
      </c>
      <c r="R3569" s="6">
        <f t="shared" si="333"/>
        <v>26.536585365853657</v>
      </c>
      <c r="S3569" t="str">
        <f t="shared" si="334"/>
        <v>theater</v>
      </c>
      <c r="T3569" t="str">
        <f t="shared" si="335"/>
        <v>plays</v>
      </c>
    </row>
    <row r="3570" spans="1:20" ht="45" x14ac:dyDescent="0.25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s="12">
        <f t="shared" si="330"/>
        <v>41869.740671296298</v>
      </c>
      <c r="L3570" s="12">
        <f t="shared" si="331"/>
        <v>41899.740671296298</v>
      </c>
      <c r="M3570" t="b">
        <v>0</v>
      </c>
      <c r="N3570">
        <v>19</v>
      </c>
      <c r="O3570" t="b">
        <v>1</v>
      </c>
      <c r="P3570" t="s">
        <v>8271</v>
      </c>
      <c r="Q3570" s="5">
        <f t="shared" si="332"/>
        <v>1.1100000000000001</v>
      </c>
      <c r="R3570" s="6">
        <f t="shared" si="333"/>
        <v>58.421052631578945</v>
      </c>
      <c r="S3570" t="str">
        <f t="shared" si="334"/>
        <v>theater</v>
      </c>
      <c r="T3570" t="str">
        <f t="shared" si="335"/>
        <v>plays</v>
      </c>
    </row>
    <row r="3571" spans="1:20" ht="45" x14ac:dyDescent="0.25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s="12">
        <f t="shared" si="330"/>
        <v>41982.688611111109</v>
      </c>
      <c r="L3571" s="12">
        <f t="shared" si="331"/>
        <v>42012.688611111109</v>
      </c>
      <c r="M3571" t="b">
        <v>0</v>
      </c>
      <c r="N3571">
        <v>41</v>
      </c>
      <c r="O3571" t="b">
        <v>1</v>
      </c>
      <c r="P3571" t="s">
        <v>8271</v>
      </c>
      <c r="Q3571" s="5">
        <f t="shared" si="332"/>
        <v>1.0047999999999999</v>
      </c>
      <c r="R3571" s="6">
        <f t="shared" si="333"/>
        <v>122.53658536585365</v>
      </c>
      <c r="S3571" t="str">
        <f t="shared" si="334"/>
        <v>theater</v>
      </c>
      <c r="T3571" t="str">
        <f t="shared" si="335"/>
        <v>plays</v>
      </c>
    </row>
    <row r="3572" spans="1:20" ht="45" x14ac:dyDescent="0.25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s="12">
        <f t="shared" si="330"/>
        <v>41976.331979166673</v>
      </c>
      <c r="L3572" s="12">
        <f t="shared" si="331"/>
        <v>42004.291666666672</v>
      </c>
      <c r="M3572" t="b">
        <v>0</v>
      </c>
      <c r="N3572">
        <v>26</v>
      </c>
      <c r="O3572" t="b">
        <v>1</v>
      </c>
      <c r="P3572" t="s">
        <v>8271</v>
      </c>
      <c r="Q3572" s="5">
        <f t="shared" si="332"/>
        <v>1.1435</v>
      </c>
      <c r="R3572" s="6">
        <f t="shared" si="333"/>
        <v>87.961538461538467</v>
      </c>
      <c r="S3572" t="str">
        <f t="shared" si="334"/>
        <v>theater</v>
      </c>
      <c r="T3572" t="str">
        <f t="shared" si="335"/>
        <v>plays</v>
      </c>
    </row>
    <row r="3573" spans="1:20" ht="45" x14ac:dyDescent="0.25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s="12">
        <f t="shared" si="330"/>
        <v>41912.858946759261</v>
      </c>
      <c r="L3573" s="12">
        <f t="shared" si="331"/>
        <v>41942.858946759261</v>
      </c>
      <c r="M3573" t="b">
        <v>0</v>
      </c>
      <c r="N3573">
        <v>25</v>
      </c>
      <c r="O3573" t="b">
        <v>1</v>
      </c>
      <c r="P3573" t="s">
        <v>8271</v>
      </c>
      <c r="Q3573" s="5">
        <f t="shared" si="332"/>
        <v>1.2206666666666666</v>
      </c>
      <c r="R3573" s="6">
        <f t="shared" si="333"/>
        <v>73.239999999999995</v>
      </c>
      <c r="S3573" t="str">
        <f t="shared" si="334"/>
        <v>theater</v>
      </c>
      <c r="T3573" t="str">
        <f t="shared" si="335"/>
        <v>plays</v>
      </c>
    </row>
    <row r="3574" spans="1:20" ht="30" x14ac:dyDescent="0.25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s="12">
        <f t="shared" si="330"/>
        <v>42146.570393518516</v>
      </c>
      <c r="L3574" s="12">
        <f t="shared" si="331"/>
        <v>42176.570393518516</v>
      </c>
      <c r="M3574" t="b">
        <v>0</v>
      </c>
      <c r="N3574">
        <v>9</v>
      </c>
      <c r="O3574" t="b">
        <v>1</v>
      </c>
      <c r="P3574" t="s">
        <v>8271</v>
      </c>
      <c r="Q3574" s="5">
        <f t="shared" si="332"/>
        <v>1</v>
      </c>
      <c r="R3574" s="6">
        <f t="shared" si="333"/>
        <v>55.555555555555557</v>
      </c>
      <c r="S3574" t="str">
        <f t="shared" si="334"/>
        <v>theater</v>
      </c>
      <c r="T3574" t="str">
        <f t="shared" si="335"/>
        <v>plays</v>
      </c>
    </row>
    <row r="3575" spans="1:20" ht="45" x14ac:dyDescent="0.25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s="12">
        <f t="shared" si="330"/>
        <v>41921.375532407408</v>
      </c>
      <c r="L3575" s="12">
        <f t="shared" si="331"/>
        <v>41951.417199074072</v>
      </c>
      <c r="M3575" t="b">
        <v>0</v>
      </c>
      <c r="N3575">
        <v>78</v>
      </c>
      <c r="O3575" t="b">
        <v>1</v>
      </c>
      <c r="P3575" t="s">
        <v>8271</v>
      </c>
      <c r="Q3575" s="5">
        <f t="shared" si="332"/>
        <v>1.028</v>
      </c>
      <c r="R3575" s="6">
        <f t="shared" si="333"/>
        <v>39.53846153846154</v>
      </c>
      <c r="S3575" t="str">
        <f t="shared" si="334"/>
        <v>theater</v>
      </c>
      <c r="T3575" t="str">
        <f t="shared" si="335"/>
        <v>plays</v>
      </c>
    </row>
    <row r="3576" spans="1:20" ht="60" x14ac:dyDescent="0.25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s="12">
        <f t="shared" si="330"/>
        <v>41926.942685185182</v>
      </c>
      <c r="L3576" s="12">
        <f t="shared" si="331"/>
        <v>41956.984351851846</v>
      </c>
      <c r="M3576" t="b">
        <v>0</v>
      </c>
      <c r="N3576">
        <v>45</v>
      </c>
      <c r="O3576" t="b">
        <v>1</v>
      </c>
      <c r="P3576" t="s">
        <v>8271</v>
      </c>
      <c r="Q3576" s="5">
        <f t="shared" si="332"/>
        <v>1.0612068965517241</v>
      </c>
      <c r="R3576" s="6">
        <f t="shared" si="333"/>
        <v>136.77777777777777</v>
      </c>
      <c r="S3576" t="str">
        <f t="shared" si="334"/>
        <v>theater</v>
      </c>
      <c r="T3576" t="str">
        <f t="shared" si="335"/>
        <v>plays</v>
      </c>
    </row>
    <row r="3577" spans="1:20" ht="60" x14ac:dyDescent="0.25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s="12">
        <f t="shared" si="330"/>
        <v>42561.783877314811</v>
      </c>
      <c r="L3577" s="12">
        <f t="shared" si="331"/>
        <v>42593.165972222225</v>
      </c>
      <c r="M3577" t="b">
        <v>0</v>
      </c>
      <c r="N3577">
        <v>102</v>
      </c>
      <c r="O3577" t="b">
        <v>1</v>
      </c>
      <c r="P3577" t="s">
        <v>8271</v>
      </c>
      <c r="Q3577" s="5">
        <f t="shared" si="332"/>
        <v>1.0133000000000001</v>
      </c>
      <c r="R3577" s="6">
        <f t="shared" si="333"/>
        <v>99.343137254901961</v>
      </c>
      <c r="S3577" t="str">
        <f t="shared" si="334"/>
        <v>theater</v>
      </c>
      <c r="T3577" t="str">
        <f t="shared" si="335"/>
        <v>plays</v>
      </c>
    </row>
    <row r="3578" spans="1:20" ht="45" x14ac:dyDescent="0.25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s="12">
        <f t="shared" si="330"/>
        <v>42649.54923611111</v>
      </c>
      <c r="L3578" s="12">
        <f t="shared" si="331"/>
        <v>42709.590902777782</v>
      </c>
      <c r="M3578" t="b">
        <v>0</v>
      </c>
      <c r="N3578">
        <v>5</v>
      </c>
      <c r="O3578" t="b">
        <v>1</v>
      </c>
      <c r="P3578" t="s">
        <v>8271</v>
      </c>
      <c r="Q3578" s="5">
        <f t="shared" si="332"/>
        <v>1</v>
      </c>
      <c r="R3578" s="6">
        <f t="shared" si="333"/>
        <v>20</v>
      </c>
      <c r="S3578" t="str">
        <f t="shared" si="334"/>
        <v>theater</v>
      </c>
      <c r="T3578" t="str">
        <f t="shared" si="335"/>
        <v>plays</v>
      </c>
    </row>
    <row r="3579" spans="1:20" ht="45" x14ac:dyDescent="0.25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s="12">
        <f t="shared" si="330"/>
        <v>42093.786840277782</v>
      </c>
      <c r="L3579" s="12">
        <f t="shared" si="331"/>
        <v>42120.26944444445</v>
      </c>
      <c r="M3579" t="b">
        <v>0</v>
      </c>
      <c r="N3579">
        <v>27</v>
      </c>
      <c r="O3579" t="b">
        <v>1</v>
      </c>
      <c r="P3579" t="s">
        <v>8271</v>
      </c>
      <c r="Q3579" s="5">
        <f t="shared" si="332"/>
        <v>1.3</v>
      </c>
      <c r="R3579" s="6">
        <f t="shared" si="333"/>
        <v>28.888888888888889</v>
      </c>
      <c r="S3579" t="str">
        <f t="shared" si="334"/>
        <v>theater</v>
      </c>
      <c r="T3579" t="str">
        <f t="shared" si="335"/>
        <v>plays</v>
      </c>
    </row>
    <row r="3580" spans="1:20" ht="45" x14ac:dyDescent="0.25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s="12">
        <f t="shared" si="330"/>
        <v>42460.733530092592</v>
      </c>
      <c r="L3580" s="12">
        <f t="shared" si="331"/>
        <v>42490.733530092592</v>
      </c>
      <c r="M3580" t="b">
        <v>0</v>
      </c>
      <c r="N3580">
        <v>37</v>
      </c>
      <c r="O3580" t="b">
        <v>1</v>
      </c>
      <c r="P3580" t="s">
        <v>8271</v>
      </c>
      <c r="Q3580" s="5">
        <f t="shared" si="332"/>
        <v>1.0001333333333333</v>
      </c>
      <c r="R3580" s="6">
        <f t="shared" si="333"/>
        <v>40.545945945945945</v>
      </c>
      <c r="S3580" t="str">
        <f t="shared" si="334"/>
        <v>theater</v>
      </c>
      <c r="T3580" t="str">
        <f t="shared" si="335"/>
        <v>plays</v>
      </c>
    </row>
    <row r="3581" spans="1:20" ht="60" x14ac:dyDescent="0.25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s="12">
        <f t="shared" si="330"/>
        <v>42430.762222222227</v>
      </c>
      <c r="L3581" s="12">
        <f t="shared" si="331"/>
        <v>42460.720555555556</v>
      </c>
      <c r="M3581" t="b">
        <v>0</v>
      </c>
      <c r="N3581">
        <v>14</v>
      </c>
      <c r="O3581" t="b">
        <v>1</v>
      </c>
      <c r="P3581" t="s">
        <v>8271</v>
      </c>
      <c r="Q3581" s="5">
        <f t="shared" si="332"/>
        <v>1</v>
      </c>
      <c r="R3581" s="6">
        <f t="shared" si="333"/>
        <v>35.714285714285715</v>
      </c>
      <c r="S3581" t="str">
        <f t="shared" si="334"/>
        <v>theater</v>
      </c>
      <c r="T3581" t="str">
        <f t="shared" si="335"/>
        <v>plays</v>
      </c>
    </row>
    <row r="3582" spans="1:20" ht="45" x14ac:dyDescent="0.25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s="12">
        <f t="shared" si="330"/>
        <v>42026.176180555558</v>
      </c>
      <c r="L3582" s="12">
        <f t="shared" si="331"/>
        <v>42064.207638888889</v>
      </c>
      <c r="M3582" t="b">
        <v>0</v>
      </c>
      <c r="N3582">
        <v>27</v>
      </c>
      <c r="O3582" t="b">
        <v>1</v>
      </c>
      <c r="P3582" t="s">
        <v>8271</v>
      </c>
      <c r="Q3582" s="5">
        <f t="shared" si="332"/>
        <v>1.1388888888888888</v>
      </c>
      <c r="R3582" s="6">
        <f t="shared" si="333"/>
        <v>37.962962962962962</v>
      </c>
      <c r="S3582" t="str">
        <f t="shared" si="334"/>
        <v>theater</v>
      </c>
      <c r="T3582" t="str">
        <f t="shared" si="335"/>
        <v>plays</v>
      </c>
    </row>
    <row r="3583" spans="1:20" ht="60" x14ac:dyDescent="0.25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s="12">
        <f t="shared" si="330"/>
        <v>41836.471180555556</v>
      </c>
      <c r="L3583" s="12">
        <f t="shared" si="331"/>
        <v>41850.471180555556</v>
      </c>
      <c r="M3583" t="b">
        <v>0</v>
      </c>
      <c r="N3583">
        <v>45</v>
      </c>
      <c r="O3583" t="b">
        <v>1</v>
      </c>
      <c r="P3583" t="s">
        <v>8271</v>
      </c>
      <c r="Q3583" s="5">
        <f t="shared" si="332"/>
        <v>1</v>
      </c>
      <c r="R3583" s="6">
        <f t="shared" si="333"/>
        <v>33.333333333333336</v>
      </c>
      <c r="S3583" t="str">
        <f t="shared" si="334"/>
        <v>theater</v>
      </c>
      <c r="T3583" t="str">
        <f t="shared" si="335"/>
        <v>plays</v>
      </c>
    </row>
    <row r="3584" spans="1:20" ht="45" x14ac:dyDescent="0.25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s="12">
        <f t="shared" si="330"/>
        <v>42451.095856481479</v>
      </c>
      <c r="L3584" s="12">
        <f t="shared" si="331"/>
        <v>42465.095856481479</v>
      </c>
      <c r="M3584" t="b">
        <v>0</v>
      </c>
      <c r="N3584">
        <v>49</v>
      </c>
      <c r="O3584" t="b">
        <v>1</v>
      </c>
      <c r="P3584" t="s">
        <v>8271</v>
      </c>
      <c r="Q3584" s="5">
        <f t="shared" si="332"/>
        <v>2.87</v>
      </c>
      <c r="R3584" s="6">
        <f t="shared" si="333"/>
        <v>58.571428571428569</v>
      </c>
      <c r="S3584" t="str">
        <f t="shared" si="334"/>
        <v>theater</v>
      </c>
      <c r="T3584" t="str">
        <f t="shared" si="335"/>
        <v>plays</v>
      </c>
    </row>
    <row r="3585" spans="1:20" ht="60" x14ac:dyDescent="0.25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s="12">
        <f t="shared" si="330"/>
        <v>42418.425983796296</v>
      </c>
      <c r="L3585" s="12">
        <f t="shared" si="331"/>
        <v>42478.384317129632</v>
      </c>
      <c r="M3585" t="b">
        <v>0</v>
      </c>
      <c r="N3585">
        <v>24</v>
      </c>
      <c r="O3585" t="b">
        <v>1</v>
      </c>
      <c r="P3585" t="s">
        <v>8271</v>
      </c>
      <c r="Q3585" s="5">
        <f t="shared" si="332"/>
        <v>1.085</v>
      </c>
      <c r="R3585" s="6">
        <f t="shared" si="333"/>
        <v>135.625</v>
      </c>
      <c r="S3585" t="str">
        <f t="shared" si="334"/>
        <v>theater</v>
      </c>
      <c r="T3585" t="str">
        <f t="shared" si="335"/>
        <v>plays</v>
      </c>
    </row>
    <row r="3586" spans="1:20" ht="90" x14ac:dyDescent="0.25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s="12">
        <f t="shared" ref="K3586:K3649" si="336">(((J3586/60)/60)/24)+DATE(1970,1,1)</f>
        <v>42168.316481481481</v>
      </c>
      <c r="L3586" s="12">
        <f t="shared" ref="L3586:L3649" si="337">(((I3586/60)/60)/24)+DATE(1970,1,1)</f>
        <v>42198.316481481481</v>
      </c>
      <c r="M3586" t="b">
        <v>0</v>
      </c>
      <c r="N3586">
        <v>112</v>
      </c>
      <c r="O3586" t="b">
        <v>1</v>
      </c>
      <c r="P3586" t="s">
        <v>8271</v>
      </c>
      <c r="Q3586" s="5">
        <f t="shared" ref="Q3586:Q3649" si="338">E3586/D3586</f>
        <v>1.155</v>
      </c>
      <c r="R3586" s="6">
        <f t="shared" ref="R3586:R3649" si="339">E3586/N3586</f>
        <v>30.9375</v>
      </c>
      <c r="S3586" t="str">
        <f t="shared" ref="S3586:S3649" si="340">LEFT(P3586,FIND("/",P3586,1)-1)</f>
        <v>theater</v>
      </c>
      <c r="T3586" t="str">
        <f t="shared" ref="T3586:T3649" si="341">MID(P3586,FIND("/",P3586,1)+1,LEN(P3585))</f>
        <v>plays</v>
      </c>
    </row>
    <row r="3587" spans="1:20" ht="45" x14ac:dyDescent="0.25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s="12">
        <f t="shared" si="336"/>
        <v>41964.716319444444</v>
      </c>
      <c r="L3587" s="12">
        <f t="shared" si="337"/>
        <v>41994.716319444444</v>
      </c>
      <c r="M3587" t="b">
        <v>0</v>
      </c>
      <c r="N3587">
        <v>23</v>
      </c>
      <c r="O3587" t="b">
        <v>1</v>
      </c>
      <c r="P3587" t="s">
        <v>8271</v>
      </c>
      <c r="Q3587" s="5">
        <f t="shared" si="338"/>
        <v>1.1911764705882353</v>
      </c>
      <c r="R3587" s="6">
        <f t="shared" si="339"/>
        <v>176.08695652173913</v>
      </c>
      <c r="S3587" t="str">
        <f t="shared" si="340"/>
        <v>theater</v>
      </c>
      <c r="T3587" t="str">
        <f t="shared" si="341"/>
        <v>plays</v>
      </c>
    </row>
    <row r="3588" spans="1:20" ht="30" x14ac:dyDescent="0.25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s="12">
        <f t="shared" si="336"/>
        <v>42576.697569444441</v>
      </c>
      <c r="L3588" s="12">
        <f t="shared" si="337"/>
        <v>42636.697569444441</v>
      </c>
      <c r="M3588" t="b">
        <v>0</v>
      </c>
      <c r="N3588">
        <v>54</v>
      </c>
      <c r="O3588" t="b">
        <v>1</v>
      </c>
      <c r="P3588" t="s">
        <v>8271</v>
      </c>
      <c r="Q3588" s="5">
        <f t="shared" si="338"/>
        <v>1.0942666666666667</v>
      </c>
      <c r="R3588" s="6">
        <f t="shared" si="339"/>
        <v>151.9814814814815</v>
      </c>
      <c r="S3588" t="str">
        <f t="shared" si="340"/>
        <v>theater</v>
      </c>
      <c r="T3588" t="str">
        <f t="shared" si="341"/>
        <v>plays</v>
      </c>
    </row>
    <row r="3589" spans="1:20" ht="45" x14ac:dyDescent="0.25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s="12">
        <f t="shared" si="336"/>
        <v>42503.539976851855</v>
      </c>
      <c r="L3589" s="12">
        <f t="shared" si="337"/>
        <v>42548.791666666672</v>
      </c>
      <c r="M3589" t="b">
        <v>0</v>
      </c>
      <c r="N3589">
        <v>28</v>
      </c>
      <c r="O3589" t="b">
        <v>1</v>
      </c>
      <c r="P3589" t="s">
        <v>8271</v>
      </c>
      <c r="Q3589" s="5">
        <f t="shared" si="338"/>
        <v>1.266</v>
      </c>
      <c r="R3589" s="6">
        <f t="shared" si="339"/>
        <v>22.607142857142858</v>
      </c>
      <c r="S3589" t="str">
        <f t="shared" si="340"/>
        <v>theater</v>
      </c>
      <c r="T3589" t="str">
        <f t="shared" si="341"/>
        <v>plays</v>
      </c>
    </row>
    <row r="3590" spans="1:20" ht="45" x14ac:dyDescent="0.25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s="12">
        <f t="shared" si="336"/>
        <v>42101.828819444447</v>
      </c>
      <c r="L3590" s="12">
        <f t="shared" si="337"/>
        <v>42123.958333333328</v>
      </c>
      <c r="M3590" t="b">
        <v>0</v>
      </c>
      <c r="N3590">
        <v>11</v>
      </c>
      <c r="O3590" t="b">
        <v>1</v>
      </c>
      <c r="P3590" t="s">
        <v>8271</v>
      </c>
      <c r="Q3590" s="5">
        <f t="shared" si="338"/>
        <v>1.0049999999999999</v>
      </c>
      <c r="R3590" s="6">
        <f t="shared" si="339"/>
        <v>18.272727272727273</v>
      </c>
      <c r="S3590" t="str">
        <f t="shared" si="340"/>
        <v>theater</v>
      </c>
      <c r="T3590" t="str">
        <f t="shared" si="341"/>
        <v>plays</v>
      </c>
    </row>
    <row r="3591" spans="1:20" ht="45" x14ac:dyDescent="0.25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s="12">
        <f t="shared" si="336"/>
        <v>42125.647534722222</v>
      </c>
      <c r="L3591" s="12">
        <f t="shared" si="337"/>
        <v>42150.647534722222</v>
      </c>
      <c r="M3591" t="b">
        <v>0</v>
      </c>
      <c r="N3591">
        <v>62</v>
      </c>
      <c r="O3591" t="b">
        <v>1</v>
      </c>
      <c r="P3591" t="s">
        <v>8271</v>
      </c>
      <c r="Q3591" s="5">
        <f t="shared" si="338"/>
        <v>1.2749999999999999</v>
      </c>
      <c r="R3591" s="6">
        <f t="shared" si="339"/>
        <v>82.258064516129039</v>
      </c>
      <c r="S3591" t="str">
        <f t="shared" si="340"/>
        <v>theater</v>
      </c>
      <c r="T3591" t="str">
        <f t="shared" si="341"/>
        <v>plays</v>
      </c>
    </row>
    <row r="3592" spans="1:20" ht="60" x14ac:dyDescent="0.25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s="12">
        <f t="shared" si="336"/>
        <v>41902.333726851852</v>
      </c>
      <c r="L3592" s="12">
        <f t="shared" si="337"/>
        <v>41932.333726851852</v>
      </c>
      <c r="M3592" t="b">
        <v>0</v>
      </c>
      <c r="N3592">
        <v>73</v>
      </c>
      <c r="O3592" t="b">
        <v>1</v>
      </c>
      <c r="P3592" t="s">
        <v>8271</v>
      </c>
      <c r="Q3592" s="5">
        <f t="shared" si="338"/>
        <v>1.0005999999999999</v>
      </c>
      <c r="R3592" s="6">
        <f t="shared" si="339"/>
        <v>68.534246575342465</v>
      </c>
      <c r="S3592" t="str">
        <f t="shared" si="340"/>
        <v>theater</v>
      </c>
      <c r="T3592" t="str">
        <f t="shared" si="341"/>
        <v>plays</v>
      </c>
    </row>
    <row r="3593" spans="1:20" ht="60" x14ac:dyDescent="0.25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s="12">
        <f t="shared" si="336"/>
        <v>42003.948425925926</v>
      </c>
      <c r="L3593" s="12">
        <f t="shared" si="337"/>
        <v>42028.207638888889</v>
      </c>
      <c r="M3593" t="b">
        <v>0</v>
      </c>
      <c r="N3593">
        <v>18</v>
      </c>
      <c r="O3593" t="b">
        <v>1</v>
      </c>
      <c r="P3593" t="s">
        <v>8271</v>
      </c>
      <c r="Q3593" s="5">
        <f t="shared" si="338"/>
        <v>1.75</v>
      </c>
      <c r="R3593" s="6">
        <f t="shared" si="339"/>
        <v>68.055555555555557</v>
      </c>
      <c r="S3593" t="str">
        <f t="shared" si="340"/>
        <v>theater</v>
      </c>
      <c r="T3593" t="str">
        <f t="shared" si="341"/>
        <v>plays</v>
      </c>
    </row>
    <row r="3594" spans="1:20" ht="45" x14ac:dyDescent="0.25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s="12">
        <f t="shared" si="336"/>
        <v>41988.829942129625</v>
      </c>
      <c r="L3594" s="12">
        <f t="shared" si="337"/>
        <v>42046.207638888889</v>
      </c>
      <c r="M3594" t="b">
        <v>0</v>
      </c>
      <c r="N3594">
        <v>35</v>
      </c>
      <c r="O3594" t="b">
        <v>1</v>
      </c>
      <c r="P3594" t="s">
        <v>8271</v>
      </c>
      <c r="Q3594" s="5">
        <f t="shared" si="338"/>
        <v>1.2725</v>
      </c>
      <c r="R3594" s="6">
        <f t="shared" si="339"/>
        <v>72.714285714285708</v>
      </c>
      <c r="S3594" t="str">
        <f t="shared" si="340"/>
        <v>theater</v>
      </c>
      <c r="T3594" t="str">
        <f t="shared" si="341"/>
        <v>plays</v>
      </c>
    </row>
    <row r="3595" spans="1:20" ht="45" x14ac:dyDescent="0.25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s="12">
        <f t="shared" si="336"/>
        <v>41974.898599537039</v>
      </c>
      <c r="L3595" s="12">
        <f t="shared" si="337"/>
        <v>42009.851388888885</v>
      </c>
      <c r="M3595" t="b">
        <v>0</v>
      </c>
      <c r="N3595">
        <v>43</v>
      </c>
      <c r="O3595" t="b">
        <v>1</v>
      </c>
      <c r="P3595" t="s">
        <v>8271</v>
      </c>
      <c r="Q3595" s="5">
        <f t="shared" si="338"/>
        <v>1.1063333333333334</v>
      </c>
      <c r="R3595" s="6">
        <f t="shared" si="339"/>
        <v>77.186046511627907</v>
      </c>
      <c r="S3595" t="str">
        <f t="shared" si="340"/>
        <v>theater</v>
      </c>
      <c r="T3595" t="str">
        <f t="shared" si="341"/>
        <v>plays</v>
      </c>
    </row>
    <row r="3596" spans="1:20" ht="60" x14ac:dyDescent="0.25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s="12">
        <f t="shared" si="336"/>
        <v>42592.066921296297</v>
      </c>
      <c r="L3596" s="12">
        <f t="shared" si="337"/>
        <v>42617.066921296297</v>
      </c>
      <c r="M3596" t="b">
        <v>0</v>
      </c>
      <c r="N3596">
        <v>36</v>
      </c>
      <c r="O3596" t="b">
        <v>1</v>
      </c>
      <c r="P3596" t="s">
        <v>8271</v>
      </c>
      <c r="Q3596" s="5">
        <f t="shared" si="338"/>
        <v>1.2593749999999999</v>
      </c>
      <c r="R3596" s="6">
        <f t="shared" si="339"/>
        <v>55.972222222222221</v>
      </c>
      <c r="S3596" t="str">
        <f t="shared" si="340"/>
        <v>theater</v>
      </c>
      <c r="T3596" t="str">
        <f t="shared" si="341"/>
        <v>plays</v>
      </c>
    </row>
    <row r="3597" spans="1:20" ht="30" x14ac:dyDescent="0.25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s="12">
        <f t="shared" si="336"/>
        <v>42050.008368055554</v>
      </c>
      <c r="L3597" s="12">
        <f t="shared" si="337"/>
        <v>42076.290972222225</v>
      </c>
      <c r="M3597" t="b">
        <v>0</v>
      </c>
      <c r="N3597">
        <v>62</v>
      </c>
      <c r="O3597" t="b">
        <v>1</v>
      </c>
      <c r="P3597" t="s">
        <v>8271</v>
      </c>
      <c r="Q3597" s="5">
        <f t="shared" si="338"/>
        <v>1.1850000000000001</v>
      </c>
      <c r="R3597" s="6">
        <f t="shared" si="339"/>
        <v>49.693548387096776</v>
      </c>
      <c r="S3597" t="str">
        <f t="shared" si="340"/>
        <v>theater</v>
      </c>
      <c r="T3597" t="str">
        <f t="shared" si="341"/>
        <v>plays</v>
      </c>
    </row>
    <row r="3598" spans="1:20" ht="45" x14ac:dyDescent="0.25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s="12">
        <f t="shared" si="336"/>
        <v>41856.715069444443</v>
      </c>
      <c r="L3598" s="12">
        <f t="shared" si="337"/>
        <v>41877.715069444443</v>
      </c>
      <c r="M3598" t="b">
        <v>0</v>
      </c>
      <c r="N3598">
        <v>15</v>
      </c>
      <c r="O3598" t="b">
        <v>1</v>
      </c>
      <c r="P3598" t="s">
        <v>8271</v>
      </c>
      <c r="Q3598" s="5">
        <f t="shared" si="338"/>
        <v>1.0772727272727274</v>
      </c>
      <c r="R3598" s="6">
        <f t="shared" si="339"/>
        <v>79</v>
      </c>
      <c r="S3598" t="str">
        <f t="shared" si="340"/>
        <v>theater</v>
      </c>
      <c r="T3598" t="str">
        <f t="shared" si="341"/>
        <v>plays</v>
      </c>
    </row>
    <row r="3599" spans="1:20" ht="30" x14ac:dyDescent="0.25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s="12">
        <f t="shared" si="336"/>
        <v>42417.585532407407</v>
      </c>
      <c r="L3599" s="12">
        <f t="shared" si="337"/>
        <v>42432.249305555553</v>
      </c>
      <c r="M3599" t="b">
        <v>0</v>
      </c>
      <c r="N3599">
        <v>33</v>
      </c>
      <c r="O3599" t="b">
        <v>1</v>
      </c>
      <c r="P3599" t="s">
        <v>8271</v>
      </c>
      <c r="Q3599" s="5">
        <f t="shared" si="338"/>
        <v>1.026</v>
      </c>
      <c r="R3599" s="6">
        <f t="shared" si="339"/>
        <v>77.727272727272734</v>
      </c>
      <c r="S3599" t="str">
        <f t="shared" si="340"/>
        <v>theater</v>
      </c>
      <c r="T3599" t="str">
        <f t="shared" si="341"/>
        <v>plays</v>
      </c>
    </row>
    <row r="3600" spans="1:20" ht="45" x14ac:dyDescent="0.25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s="12">
        <f t="shared" si="336"/>
        <v>41866.79886574074</v>
      </c>
      <c r="L3600" s="12">
        <f t="shared" si="337"/>
        <v>41885.207638888889</v>
      </c>
      <c r="M3600" t="b">
        <v>0</v>
      </c>
      <c r="N3600">
        <v>27</v>
      </c>
      <c r="O3600" t="b">
        <v>1</v>
      </c>
      <c r="P3600" t="s">
        <v>8271</v>
      </c>
      <c r="Q3600" s="5">
        <f t="shared" si="338"/>
        <v>1.101</v>
      </c>
      <c r="R3600" s="6">
        <f t="shared" si="339"/>
        <v>40.777777777777779</v>
      </c>
      <c r="S3600" t="str">
        <f t="shared" si="340"/>
        <v>theater</v>
      </c>
      <c r="T3600" t="str">
        <f t="shared" si="341"/>
        <v>plays</v>
      </c>
    </row>
    <row r="3601" spans="1:20" ht="45" x14ac:dyDescent="0.25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s="12">
        <f t="shared" si="336"/>
        <v>42220.79487268519</v>
      </c>
      <c r="L3601" s="12">
        <f t="shared" si="337"/>
        <v>42246</v>
      </c>
      <c r="M3601" t="b">
        <v>0</v>
      </c>
      <c r="N3601">
        <v>17</v>
      </c>
      <c r="O3601" t="b">
        <v>1</v>
      </c>
      <c r="P3601" t="s">
        <v>8271</v>
      </c>
      <c r="Q3601" s="5">
        <f t="shared" si="338"/>
        <v>2.02</v>
      </c>
      <c r="R3601" s="6">
        <f t="shared" si="339"/>
        <v>59.411764705882355</v>
      </c>
      <c r="S3601" t="str">
        <f t="shared" si="340"/>
        <v>theater</v>
      </c>
      <c r="T3601" t="str">
        <f t="shared" si="341"/>
        <v>plays</v>
      </c>
    </row>
    <row r="3602" spans="1:20" ht="30" x14ac:dyDescent="0.25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s="12">
        <f t="shared" si="336"/>
        <v>42628.849120370374</v>
      </c>
      <c r="L3602" s="12">
        <f t="shared" si="337"/>
        <v>42656.849120370374</v>
      </c>
      <c r="M3602" t="b">
        <v>0</v>
      </c>
      <c r="N3602">
        <v>4</v>
      </c>
      <c r="O3602" t="b">
        <v>1</v>
      </c>
      <c r="P3602" t="s">
        <v>8271</v>
      </c>
      <c r="Q3602" s="5">
        <f t="shared" si="338"/>
        <v>1.3</v>
      </c>
      <c r="R3602" s="6">
        <f t="shared" si="339"/>
        <v>3.25</v>
      </c>
      <c r="S3602" t="str">
        <f t="shared" si="340"/>
        <v>theater</v>
      </c>
      <c r="T3602" t="str">
        <f t="shared" si="341"/>
        <v>plays</v>
      </c>
    </row>
    <row r="3603" spans="1:20" ht="45" x14ac:dyDescent="0.25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s="12">
        <f t="shared" si="336"/>
        <v>41990.99863425926</v>
      </c>
      <c r="L3603" s="12">
        <f t="shared" si="337"/>
        <v>42020.99863425926</v>
      </c>
      <c r="M3603" t="b">
        <v>0</v>
      </c>
      <c r="N3603">
        <v>53</v>
      </c>
      <c r="O3603" t="b">
        <v>1</v>
      </c>
      <c r="P3603" t="s">
        <v>8271</v>
      </c>
      <c r="Q3603" s="5">
        <f t="shared" si="338"/>
        <v>1.0435000000000001</v>
      </c>
      <c r="R3603" s="6">
        <f t="shared" si="339"/>
        <v>39.377358490566039</v>
      </c>
      <c r="S3603" t="str">
        <f t="shared" si="340"/>
        <v>theater</v>
      </c>
      <c r="T3603" t="str">
        <f t="shared" si="341"/>
        <v>plays</v>
      </c>
    </row>
    <row r="3604" spans="1:20" ht="60" x14ac:dyDescent="0.25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s="12">
        <f t="shared" si="336"/>
        <v>42447.894432870366</v>
      </c>
      <c r="L3604" s="12">
        <f t="shared" si="337"/>
        <v>42507.894432870366</v>
      </c>
      <c r="M3604" t="b">
        <v>0</v>
      </c>
      <c r="N3604">
        <v>49</v>
      </c>
      <c r="O3604" t="b">
        <v>1</v>
      </c>
      <c r="P3604" t="s">
        <v>8271</v>
      </c>
      <c r="Q3604" s="5">
        <f t="shared" si="338"/>
        <v>1.0004999999999999</v>
      </c>
      <c r="R3604" s="6">
        <f t="shared" si="339"/>
        <v>81.673469387755105</v>
      </c>
      <c r="S3604" t="str">
        <f t="shared" si="340"/>
        <v>theater</v>
      </c>
      <c r="T3604" t="str">
        <f t="shared" si="341"/>
        <v>plays</v>
      </c>
    </row>
    <row r="3605" spans="1:20" ht="60" x14ac:dyDescent="0.25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s="12">
        <f t="shared" si="336"/>
        <v>42283.864351851851</v>
      </c>
      <c r="L3605" s="12">
        <f t="shared" si="337"/>
        <v>42313.906018518523</v>
      </c>
      <c r="M3605" t="b">
        <v>0</v>
      </c>
      <c r="N3605">
        <v>57</v>
      </c>
      <c r="O3605" t="b">
        <v>1</v>
      </c>
      <c r="P3605" t="s">
        <v>8271</v>
      </c>
      <c r="Q3605" s="5">
        <f t="shared" si="338"/>
        <v>1.7066666666666668</v>
      </c>
      <c r="R3605" s="6">
        <f t="shared" si="339"/>
        <v>44.912280701754383</v>
      </c>
      <c r="S3605" t="str">
        <f t="shared" si="340"/>
        <v>theater</v>
      </c>
      <c r="T3605" t="str">
        <f t="shared" si="341"/>
        <v>plays</v>
      </c>
    </row>
    <row r="3606" spans="1:20" ht="60" x14ac:dyDescent="0.25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s="12">
        <f t="shared" si="336"/>
        <v>42483.015694444446</v>
      </c>
      <c r="L3606" s="12">
        <f t="shared" si="337"/>
        <v>42489.290972222225</v>
      </c>
      <c r="M3606" t="b">
        <v>0</v>
      </c>
      <c r="N3606">
        <v>69</v>
      </c>
      <c r="O3606" t="b">
        <v>1</v>
      </c>
      <c r="P3606" t="s">
        <v>8271</v>
      </c>
      <c r="Q3606" s="5">
        <f t="shared" si="338"/>
        <v>1.1283333333333334</v>
      </c>
      <c r="R3606" s="6">
        <f t="shared" si="339"/>
        <v>49.05797101449275</v>
      </c>
      <c r="S3606" t="str">
        <f t="shared" si="340"/>
        <v>theater</v>
      </c>
      <c r="T3606" t="str">
        <f t="shared" si="341"/>
        <v>plays</v>
      </c>
    </row>
    <row r="3607" spans="1:20" ht="60" x14ac:dyDescent="0.25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s="12">
        <f t="shared" si="336"/>
        <v>42383.793124999997</v>
      </c>
      <c r="L3607" s="12">
        <f t="shared" si="337"/>
        <v>42413.793124999997</v>
      </c>
      <c r="M3607" t="b">
        <v>0</v>
      </c>
      <c r="N3607">
        <v>15</v>
      </c>
      <c r="O3607" t="b">
        <v>1</v>
      </c>
      <c r="P3607" t="s">
        <v>8271</v>
      </c>
      <c r="Q3607" s="5">
        <f t="shared" si="338"/>
        <v>1.84</v>
      </c>
      <c r="R3607" s="6">
        <f t="shared" si="339"/>
        <v>30.666666666666668</v>
      </c>
      <c r="S3607" t="str">
        <f t="shared" si="340"/>
        <v>theater</v>
      </c>
      <c r="T3607" t="str">
        <f t="shared" si="341"/>
        <v>plays</v>
      </c>
    </row>
    <row r="3608" spans="1:20" ht="60" x14ac:dyDescent="0.25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s="12">
        <f t="shared" si="336"/>
        <v>42566.604826388888</v>
      </c>
      <c r="L3608" s="12">
        <f t="shared" si="337"/>
        <v>42596.604826388888</v>
      </c>
      <c r="M3608" t="b">
        <v>0</v>
      </c>
      <c r="N3608">
        <v>64</v>
      </c>
      <c r="O3608" t="b">
        <v>1</v>
      </c>
      <c r="P3608" t="s">
        <v>8271</v>
      </c>
      <c r="Q3608" s="5">
        <f t="shared" si="338"/>
        <v>1.3026666666666666</v>
      </c>
      <c r="R3608" s="6">
        <f t="shared" si="339"/>
        <v>61.0625</v>
      </c>
      <c r="S3608" t="str">
        <f t="shared" si="340"/>
        <v>theater</v>
      </c>
      <c r="T3608" t="str">
        <f t="shared" si="341"/>
        <v>plays</v>
      </c>
    </row>
    <row r="3609" spans="1:20" ht="30" x14ac:dyDescent="0.25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s="12">
        <f t="shared" si="336"/>
        <v>42338.963912037041</v>
      </c>
      <c r="L3609" s="12">
        <f t="shared" si="337"/>
        <v>42353</v>
      </c>
      <c r="M3609" t="b">
        <v>0</v>
      </c>
      <c r="N3609">
        <v>20</v>
      </c>
      <c r="O3609" t="b">
        <v>1</v>
      </c>
      <c r="P3609" t="s">
        <v>8271</v>
      </c>
      <c r="Q3609" s="5">
        <f t="shared" si="338"/>
        <v>1.0545454545454545</v>
      </c>
      <c r="R3609" s="6">
        <f t="shared" si="339"/>
        <v>29</v>
      </c>
      <c r="S3609" t="str">
        <f t="shared" si="340"/>
        <v>theater</v>
      </c>
      <c r="T3609" t="str">
        <f t="shared" si="341"/>
        <v>plays</v>
      </c>
    </row>
    <row r="3610" spans="1:20" ht="60" x14ac:dyDescent="0.25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s="12">
        <f t="shared" si="336"/>
        <v>42506.709375000006</v>
      </c>
      <c r="L3610" s="12">
        <f t="shared" si="337"/>
        <v>42538.583333333328</v>
      </c>
      <c r="M3610" t="b">
        <v>0</v>
      </c>
      <c r="N3610">
        <v>27</v>
      </c>
      <c r="O3610" t="b">
        <v>1</v>
      </c>
      <c r="P3610" t="s">
        <v>8271</v>
      </c>
      <c r="Q3610" s="5">
        <f t="shared" si="338"/>
        <v>1</v>
      </c>
      <c r="R3610" s="6">
        <f t="shared" si="339"/>
        <v>29.62962962962963</v>
      </c>
      <c r="S3610" t="str">
        <f t="shared" si="340"/>
        <v>theater</v>
      </c>
      <c r="T3610" t="str">
        <f t="shared" si="341"/>
        <v>plays</v>
      </c>
    </row>
    <row r="3611" spans="1:20" ht="60" x14ac:dyDescent="0.25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s="12">
        <f t="shared" si="336"/>
        <v>42429.991724537031</v>
      </c>
      <c r="L3611" s="12">
        <f t="shared" si="337"/>
        <v>42459.950057870374</v>
      </c>
      <c r="M3611" t="b">
        <v>0</v>
      </c>
      <c r="N3611">
        <v>21</v>
      </c>
      <c r="O3611" t="b">
        <v>1</v>
      </c>
      <c r="P3611" t="s">
        <v>8271</v>
      </c>
      <c r="Q3611" s="5">
        <f t="shared" si="338"/>
        <v>1.5331632653061225</v>
      </c>
      <c r="R3611" s="6">
        <f t="shared" si="339"/>
        <v>143.0952380952381</v>
      </c>
      <c r="S3611" t="str">
        <f t="shared" si="340"/>
        <v>theater</v>
      </c>
      <c r="T3611" t="str">
        <f t="shared" si="341"/>
        <v>plays</v>
      </c>
    </row>
    <row r="3612" spans="1:20" ht="45" x14ac:dyDescent="0.25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s="12">
        <f t="shared" si="336"/>
        <v>42203.432129629626</v>
      </c>
      <c r="L3612" s="12">
        <f t="shared" si="337"/>
        <v>42233.432129629626</v>
      </c>
      <c r="M3612" t="b">
        <v>0</v>
      </c>
      <c r="N3612">
        <v>31</v>
      </c>
      <c r="O3612" t="b">
        <v>1</v>
      </c>
      <c r="P3612" t="s">
        <v>8271</v>
      </c>
      <c r="Q3612" s="5">
        <f t="shared" si="338"/>
        <v>1.623</v>
      </c>
      <c r="R3612" s="6">
        <f t="shared" si="339"/>
        <v>52.354838709677416</v>
      </c>
      <c r="S3612" t="str">
        <f t="shared" si="340"/>
        <v>theater</v>
      </c>
      <c r="T3612" t="str">
        <f t="shared" si="341"/>
        <v>plays</v>
      </c>
    </row>
    <row r="3613" spans="1:20" ht="60" x14ac:dyDescent="0.25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s="12">
        <f t="shared" si="336"/>
        <v>42072.370381944449</v>
      </c>
      <c r="L3613" s="12">
        <f t="shared" si="337"/>
        <v>42102.370381944449</v>
      </c>
      <c r="M3613" t="b">
        <v>0</v>
      </c>
      <c r="N3613">
        <v>51</v>
      </c>
      <c r="O3613" t="b">
        <v>1</v>
      </c>
      <c r="P3613" t="s">
        <v>8271</v>
      </c>
      <c r="Q3613" s="5">
        <f t="shared" si="338"/>
        <v>1.36</v>
      </c>
      <c r="R3613" s="6">
        <f t="shared" si="339"/>
        <v>66.666666666666671</v>
      </c>
      <c r="S3613" t="str">
        <f t="shared" si="340"/>
        <v>theater</v>
      </c>
      <c r="T3613" t="str">
        <f t="shared" si="341"/>
        <v>plays</v>
      </c>
    </row>
    <row r="3614" spans="1:20" ht="45" x14ac:dyDescent="0.25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s="12">
        <f t="shared" si="336"/>
        <v>41789.726979166669</v>
      </c>
      <c r="L3614" s="12">
        <f t="shared" si="337"/>
        <v>41799.726979166669</v>
      </c>
      <c r="M3614" t="b">
        <v>0</v>
      </c>
      <c r="N3614">
        <v>57</v>
      </c>
      <c r="O3614" t="b">
        <v>1</v>
      </c>
      <c r="P3614" t="s">
        <v>8271</v>
      </c>
      <c r="Q3614" s="5">
        <f t="shared" si="338"/>
        <v>1.444</v>
      </c>
      <c r="R3614" s="6">
        <f t="shared" si="339"/>
        <v>126.66666666666667</v>
      </c>
      <c r="S3614" t="str">
        <f t="shared" si="340"/>
        <v>theater</v>
      </c>
      <c r="T3614" t="str">
        <f t="shared" si="341"/>
        <v>plays</v>
      </c>
    </row>
    <row r="3615" spans="1:20" ht="45" x14ac:dyDescent="0.25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s="12">
        <f t="shared" si="336"/>
        <v>41788.58997685185</v>
      </c>
      <c r="L3615" s="12">
        <f t="shared" si="337"/>
        <v>41818.58997685185</v>
      </c>
      <c r="M3615" t="b">
        <v>0</v>
      </c>
      <c r="N3615">
        <v>20</v>
      </c>
      <c r="O3615" t="b">
        <v>1</v>
      </c>
      <c r="P3615" t="s">
        <v>8271</v>
      </c>
      <c r="Q3615" s="5">
        <f t="shared" si="338"/>
        <v>1</v>
      </c>
      <c r="R3615" s="6">
        <f t="shared" si="339"/>
        <v>62.5</v>
      </c>
      <c r="S3615" t="str">
        <f t="shared" si="340"/>
        <v>theater</v>
      </c>
      <c r="T3615" t="str">
        <f t="shared" si="341"/>
        <v>plays</v>
      </c>
    </row>
    <row r="3616" spans="1:20" ht="45" x14ac:dyDescent="0.25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s="12">
        <f t="shared" si="336"/>
        <v>42144.041851851856</v>
      </c>
      <c r="L3616" s="12">
        <f t="shared" si="337"/>
        <v>42174.041851851856</v>
      </c>
      <c r="M3616" t="b">
        <v>0</v>
      </c>
      <c r="N3616">
        <v>71</v>
      </c>
      <c r="O3616" t="b">
        <v>1</v>
      </c>
      <c r="P3616" t="s">
        <v>8271</v>
      </c>
      <c r="Q3616" s="5">
        <f t="shared" si="338"/>
        <v>1.008</v>
      </c>
      <c r="R3616" s="6">
        <f t="shared" si="339"/>
        <v>35.492957746478872</v>
      </c>
      <c r="S3616" t="str">
        <f t="shared" si="340"/>
        <v>theater</v>
      </c>
      <c r="T3616" t="str">
        <f t="shared" si="341"/>
        <v>plays</v>
      </c>
    </row>
    <row r="3617" spans="1:20" ht="60" x14ac:dyDescent="0.25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s="12">
        <f t="shared" si="336"/>
        <v>42318.593703703707</v>
      </c>
      <c r="L3617" s="12">
        <f t="shared" si="337"/>
        <v>42348.593703703707</v>
      </c>
      <c r="M3617" t="b">
        <v>0</v>
      </c>
      <c r="N3617">
        <v>72</v>
      </c>
      <c r="O3617" t="b">
        <v>1</v>
      </c>
      <c r="P3617" t="s">
        <v>8271</v>
      </c>
      <c r="Q3617" s="5">
        <f t="shared" si="338"/>
        <v>1.0680000000000001</v>
      </c>
      <c r="R3617" s="6">
        <f t="shared" si="339"/>
        <v>37.083333333333336</v>
      </c>
      <c r="S3617" t="str">
        <f t="shared" si="340"/>
        <v>theater</v>
      </c>
      <c r="T3617" t="str">
        <f t="shared" si="341"/>
        <v>plays</v>
      </c>
    </row>
    <row r="3618" spans="1:20" ht="60" x14ac:dyDescent="0.25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s="12">
        <f t="shared" si="336"/>
        <v>42052.949814814812</v>
      </c>
      <c r="L3618" s="12">
        <f t="shared" si="337"/>
        <v>42082.908148148148</v>
      </c>
      <c r="M3618" t="b">
        <v>0</v>
      </c>
      <c r="N3618">
        <v>45</v>
      </c>
      <c r="O3618" t="b">
        <v>1</v>
      </c>
      <c r="P3618" t="s">
        <v>8271</v>
      </c>
      <c r="Q3618" s="5">
        <f t="shared" si="338"/>
        <v>1.248</v>
      </c>
      <c r="R3618" s="6">
        <f t="shared" si="339"/>
        <v>69.333333333333329</v>
      </c>
      <c r="S3618" t="str">
        <f t="shared" si="340"/>
        <v>theater</v>
      </c>
      <c r="T3618" t="str">
        <f t="shared" si="341"/>
        <v>plays</v>
      </c>
    </row>
    <row r="3619" spans="1:20" ht="60" x14ac:dyDescent="0.25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s="12">
        <f t="shared" si="336"/>
        <v>42779.610289351855</v>
      </c>
      <c r="L3619" s="12">
        <f t="shared" si="337"/>
        <v>42794</v>
      </c>
      <c r="M3619" t="b">
        <v>0</v>
      </c>
      <c r="N3619">
        <v>51</v>
      </c>
      <c r="O3619" t="b">
        <v>1</v>
      </c>
      <c r="P3619" t="s">
        <v>8271</v>
      </c>
      <c r="Q3619" s="5">
        <f t="shared" si="338"/>
        <v>1.1891891891891893</v>
      </c>
      <c r="R3619" s="6">
        <f t="shared" si="339"/>
        <v>17.254901960784313</v>
      </c>
      <c r="S3619" t="str">
        <f t="shared" si="340"/>
        <v>theater</v>
      </c>
      <c r="T3619" t="str">
        <f t="shared" si="341"/>
        <v>plays</v>
      </c>
    </row>
    <row r="3620" spans="1:20" ht="60" x14ac:dyDescent="0.25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s="12">
        <f t="shared" si="336"/>
        <v>42128.627893518518</v>
      </c>
      <c r="L3620" s="12">
        <f t="shared" si="337"/>
        <v>42158.627893518518</v>
      </c>
      <c r="M3620" t="b">
        <v>0</v>
      </c>
      <c r="N3620">
        <v>56</v>
      </c>
      <c r="O3620" t="b">
        <v>1</v>
      </c>
      <c r="P3620" t="s">
        <v>8271</v>
      </c>
      <c r="Q3620" s="5">
        <f t="shared" si="338"/>
        <v>1.01</v>
      </c>
      <c r="R3620" s="6">
        <f t="shared" si="339"/>
        <v>36.071428571428569</v>
      </c>
      <c r="S3620" t="str">
        <f t="shared" si="340"/>
        <v>theater</v>
      </c>
      <c r="T3620" t="str">
        <f t="shared" si="341"/>
        <v>plays</v>
      </c>
    </row>
    <row r="3621" spans="1:20" ht="60" x14ac:dyDescent="0.25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s="12">
        <f t="shared" si="336"/>
        <v>42661.132245370376</v>
      </c>
      <c r="L3621" s="12">
        <f t="shared" si="337"/>
        <v>42693.916666666672</v>
      </c>
      <c r="M3621" t="b">
        <v>0</v>
      </c>
      <c r="N3621">
        <v>17</v>
      </c>
      <c r="O3621" t="b">
        <v>1</v>
      </c>
      <c r="P3621" t="s">
        <v>8271</v>
      </c>
      <c r="Q3621" s="5">
        <f t="shared" si="338"/>
        <v>1.1299999999999999</v>
      </c>
      <c r="R3621" s="6">
        <f t="shared" si="339"/>
        <v>66.470588235294116</v>
      </c>
      <c r="S3621" t="str">
        <f t="shared" si="340"/>
        <v>theater</v>
      </c>
      <c r="T3621" t="str">
        <f t="shared" si="341"/>
        <v>plays</v>
      </c>
    </row>
    <row r="3622" spans="1:20" ht="60" x14ac:dyDescent="0.25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s="12">
        <f t="shared" si="336"/>
        <v>42037.938206018516</v>
      </c>
      <c r="L3622" s="12">
        <f t="shared" si="337"/>
        <v>42068.166666666672</v>
      </c>
      <c r="M3622" t="b">
        <v>0</v>
      </c>
      <c r="N3622">
        <v>197</v>
      </c>
      <c r="O3622" t="b">
        <v>1</v>
      </c>
      <c r="P3622" t="s">
        <v>8271</v>
      </c>
      <c r="Q3622" s="5">
        <f t="shared" si="338"/>
        <v>1.0519047619047619</v>
      </c>
      <c r="R3622" s="6">
        <f t="shared" si="339"/>
        <v>56.065989847715734</v>
      </c>
      <c r="S3622" t="str">
        <f t="shared" si="340"/>
        <v>theater</v>
      </c>
      <c r="T3622" t="str">
        <f t="shared" si="341"/>
        <v>plays</v>
      </c>
    </row>
    <row r="3623" spans="1:20" ht="60" x14ac:dyDescent="0.25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s="12">
        <f t="shared" si="336"/>
        <v>42619.935694444444</v>
      </c>
      <c r="L3623" s="12">
        <f t="shared" si="337"/>
        <v>42643.875</v>
      </c>
      <c r="M3623" t="b">
        <v>0</v>
      </c>
      <c r="N3623">
        <v>70</v>
      </c>
      <c r="O3623" t="b">
        <v>1</v>
      </c>
      <c r="P3623" t="s">
        <v>8271</v>
      </c>
      <c r="Q3623" s="5">
        <f t="shared" si="338"/>
        <v>1.0973333333333333</v>
      </c>
      <c r="R3623" s="6">
        <f t="shared" si="339"/>
        <v>47.028571428571432</v>
      </c>
      <c r="S3623" t="str">
        <f t="shared" si="340"/>
        <v>theater</v>
      </c>
      <c r="T3623" t="str">
        <f t="shared" si="341"/>
        <v>plays</v>
      </c>
    </row>
    <row r="3624" spans="1:20" ht="30" x14ac:dyDescent="0.25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s="12">
        <f t="shared" si="336"/>
        <v>41877.221886574072</v>
      </c>
      <c r="L3624" s="12">
        <f t="shared" si="337"/>
        <v>41910.140972222223</v>
      </c>
      <c r="M3624" t="b">
        <v>0</v>
      </c>
      <c r="N3624">
        <v>21</v>
      </c>
      <c r="O3624" t="b">
        <v>1</v>
      </c>
      <c r="P3624" t="s">
        <v>8271</v>
      </c>
      <c r="Q3624" s="5">
        <f t="shared" si="338"/>
        <v>1.00099</v>
      </c>
      <c r="R3624" s="6">
        <f t="shared" si="339"/>
        <v>47.666190476190479</v>
      </c>
      <c r="S3624" t="str">
        <f t="shared" si="340"/>
        <v>theater</v>
      </c>
      <c r="T3624" t="str">
        <f t="shared" si="341"/>
        <v>plays</v>
      </c>
    </row>
    <row r="3625" spans="1:20" ht="45" x14ac:dyDescent="0.25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s="12">
        <f t="shared" si="336"/>
        <v>41828.736921296295</v>
      </c>
      <c r="L3625" s="12">
        <f t="shared" si="337"/>
        <v>41846.291666666664</v>
      </c>
      <c r="M3625" t="b">
        <v>0</v>
      </c>
      <c r="N3625">
        <v>34</v>
      </c>
      <c r="O3625" t="b">
        <v>1</v>
      </c>
      <c r="P3625" t="s">
        <v>8271</v>
      </c>
      <c r="Q3625" s="5">
        <f t="shared" si="338"/>
        <v>1.2</v>
      </c>
      <c r="R3625" s="6">
        <f t="shared" si="339"/>
        <v>88.235294117647058</v>
      </c>
      <c r="S3625" t="str">
        <f t="shared" si="340"/>
        <v>theater</v>
      </c>
      <c r="T3625" t="str">
        <f t="shared" si="341"/>
        <v>plays</v>
      </c>
    </row>
    <row r="3626" spans="1:20" ht="75" x14ac:dyDescent="0.25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s="12">
        <f t="shared" si="336"/>
        <v>42545.774189814809</v>
      </c>
      <c r="L3626" s="12">
        <f t="shared" si="337"/>
        <v>42605.774189814809</v>
      </c>
      <c r="M3626" t="b">
        <v>0</v>
      </c>
      <c r="N3626">
        <v>39</v>
      </c>
      <c r="O3626" t="b">
        <v>1</v>
      </c>
      <c r="P3626" t="s">
        <v>8271</v>
      </c>
      <c r="Q3626" s="5">
        <f t="shared" si="338"/>
        <v>1.0493333333333332</v>
      </c>
      <c r="R3626" s="6">
        <f t="shared" si="339"/>
        <v>80.717948717948715</v>
      </c>
      <c r="S3626" t="str">
        <f t="shared" si="340"/>
        <v>theater</v>
      </c>
      <c r="T3626" t="str">
        <f t="shared" si="341"/>
        <v>plays</v>
      </c>
    </row>
    <row r="3627" spans="1:20" ht="60" x14ac:dyDescent="0.25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s="12">
        <f t="shared" si="336"/>
        <v>42157.652511574073</v>
      </c>
      <c r="L3627" s="12">
        <f t="shared" si="337"/>
        <v>42187.652511574073</v>
      </c>
      <c r="M3627" t="b">
        <v>0</v>
      </c>
      <c r="N3627">
        <v>78</v>
      </c>
      <c r="O3627" t="b">
        <v>1</v>
      </c>
      <c r="P3627" t="s">
        <v>8271</v>
      </c>
      <c r="Q3627" s="5">
        <f t="shared" si="338"/>
        <v>1.0266666666666666</v>
      </c>
      <c r="R3627" s="6">
        <f t="shared" si="339"/>
        <v>39.487179487179489</v>
      </c>
      <c r="S3627" t="str">
        <f t="shared" si="340"/>
        <v>theater</v>
      </c>
      <c r="T3627" t="str">
        <f t="shared" si="341"/>
        <v>plays</v>
      </c>
    </row>
    <row r="3628" spans="1:20" ht="60" x14ac:dyDescent="0.25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s="12">
        <f t="shared" si="336"/>
        <v>41846.667326388888</v>
      </c>
      <c r="L3628" s="12">
        <f t="shared" si="337"/>
        <v>41867.667326388888</v>
      </c>
      <c r="M3628" t="b">
        <v>0</v>
      </c>
      <c r="N3628">
        <v>48</v>
      </c>
      <c r="O3628" t="b">
        <v>1</v>
      </c>
      <c r="P3628" t="s">
        <v>8271</v>
      </c>
      <c r="Q3628" s="5">
        <f t="shared" si="338"/>
        <v>1.0182500000000001</v>
      </c>
      <c r="R3628" s="6">
        <f t="shared" si="339"/>
        <v>84.854166666666671</v>
      </c>
      <c r="S3628" t="str">
        <f t="shared" si="340"/>
        <v>theater</v>
      </c>
      <c r="T3628" t="str">
        <f t="shared" si="341"/>
        <v>plays</v>
      </c>
    </row>
    <row r="3629" spans="1:20" ht="60" x14ac:dyDescent="0.25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s="12">
        <f t="shared" si="336"/>
        <v>42460.741747685184</v>
      </c>
      <c r="L3629" s="12">
        <f t="shared" si="337"/>
        <v>42511.165972222225</v>
      </c>
      <c r="M3629" t="b">
        <v>0</v>
      </c>
      <c r="N3629">
        <v>29</v>
      </c>
      <c r="O3629" t="b">
        <v>1</v>
      </c>
      <c r="P3629" t="s">
        <v>8271</v>
      </c>
      <c r="Q3629" s="5">
        <f t="shared" si="338"/>
        <v>1</v>
      </c>
      <c r="R3629" s="6">
        <f t="shared" si="339"/>
        <v>68.965517241379317</v>
      </c>
      <c r="S3629" t="str">
        <f t="shared" si="340"/>
        <v>theater</v>
      </c>
      <c r="T3629" t="str">
        <f t="shared" si="341"/>
        <v>plays</v>
      </c>
    </row>
    <row r="3630" spans="1:20" ht="60" x14ac:dyDescent="0.25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s="12">
        <f t="shared" si="336"/>
        <v>42291.833287037036</v>
      </c>
      <c r="L3630" s="12">
        <f t="shared" si="337"/>
        <v>42351.874953703707</v>
      </c>
      <c r="M3630" t="b">
        <v>0</v>
      </c>
      <c r="N3630">
        <v>0</v>
      </c>
      <c r="O3630" t="b">
        <v>0</v>
      </c>
      <c r="P3630" t="s">
        <v>8305</v>
      </c>
      <c r="Q3630" s="5">
        <f t="shared" si="338"/>
        <v>0</v>
      </c>
      <c r="R3630" s="6" t="e">
        <f t="shared" si="339"/>
        <v>#DIV/0!</v>
      </c>
      <c r="S3630" t="str">
        <f t="shared" si="340"/>
        <v>theater</v>
      </c>
      <c r="T3630" t="str">
        <f t="shared" si="341"/>
        <v>musical</v>
      </c>
    </row>
    <row r="3631" spans="1:20" ht="60" x14ac:dyDescent="0.25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s="12">
        <f t="shared" si="336"/>
        <v>42437.094490740739</v>
      </c>
      <c r="L3631" s="12">
        <f t="shared" si="337"/>
        <v>42495.708333333328</v>
      </c>
      <c r="M3631" t="b">
        <v>0</v>
      </c>
      <c r="N3631">
        <v>2</v>
      </c>
      <c r="O3631" t="b">
        <v>0</v>
      </c>
      <c r="P3631" t="s">
        <v>8305</v>
      </c>
      <c r="Q3631" s="5">
        <f t="shared" si="338"/>
        <v>1.9999999999999999E-6</v>
      </c>
      <c r="R3631" s="6">
        <f t="shared" si="339"/>
        <v>1</v>
      </c>
      <c r="S3631" t="str">
        <f t="shared" si="340"/>
        <v>theater</v>
      </c>
      <c r="T3631" t="str">
        <f t="shared" si="341"/>
        <v>musical</v>
      </c>
    </row>
    <row r="3632" spans="1:20" ht="60" x14ac:dyDescent="0.25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s="12">
        <f t="shared" si="336"/>
        <v>41942.84710648148</v>
      </c>
      <c r="L3632" s="12">
        <f t="shared" si="337"/>
        <v>41972.888773148152</v>
      </c>
      <c r="M3632" t="b">
        <v>0</v>
      </c>
      <c r="N3632">
        <v>1</v>
      </c>
      <c r="O3632" t="b">
        <v>0</v>
      </c>
      <c r="P3632" t="s">
        <v>8305</v>
      </c>
      <c r="Q3632" s="5">
        <f t="shared" si="338"/>
        <v>3.3333333333333332E-4</v>
      </c>
      <c r="R3632" s="6">
        <f t="shared" si="339"/>
        <v>1</v>
      </c>
      <c r="S3632" t="str">
        <f t="shared" si="340"/>
        <v>theater</v>
      </c>
      <c r="T3632" t="str">
        <f t="shared" si="341"/>
        <v>musical</v>
      </c>
    </row>
    <row r="3633" spans="1:20" ht="60" x14ac:dyDescent="0.25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s="12">
        <f t="shared" si="336"/>
        <v>41880.753437499996</v>
      </c>
      <c r="L3633" s="12">
        <f t="shared" si="337"/>
        <v>41905.165972222225</v>
      </c>
      <c r="M3633" t="b">
        <v>0</v>
      </c>
      <c r="N3633">
        <v>59</v>
      </c>
      <c r="O3633" t="b">
        <v>0</v>
      </c>
      <c r="P3633" t="s">
        <v>8305</v>
      </c>
      <c r="Q3633" s="5">
        <f t="shared" si="338"/>
        <v>0.51023391812865493</v>
      </c>
      <c r="R3633" s="6">
        <f t="shared" si="339"/>
        <v>147.88135593220338</v>
      </c>
      <c r="S3633" t="str">
        <f t="shared" si="340"/>
        <v>theater</v>
      </c>
      <c r="T3633" t="str">
        <f t="shared" si="341"/>
        <v>musical</v>
      </c>
    </row>
    <row r="3634" spans="1:20" ht="60" x14ac:dyDescent="0.25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s="12">
        <f t="shared" si="336"/>
        <v>41946.936909722222</v>
      </c>
      <c r="L3634" s="12">
        <f t="shared" si="337"/>
        <v>41966.936909722222</v>
      </c>
      <c r="M3634" t="b">
        <v>0</v>
      </c>
      <c r="N3634">
        <v>1</v>
      </c>
      <c r="O3634" t="b">
        <v>0</v>
      </c>
      <c r="P3634" t="s">
        <v>8305</v>
      </c>
      <c r="Q3634" s="5">
        <f t="shared" si="338"/>
        <v>0.2</v>
      </c>
      <c r="R3634" s="6">
        <f t="shared" si="339"/>
        <v>100</v>
      </c>
      <c r="S3634" t="str">
        <f t="shared" si="340"/>
        <v>theater</v>
      </c>
      <c r="T3634" t="str">
        <f t="shared" si="341"/>
        <v>musical</v>
      </c>
    </row>
    <row r="3635" spans="1:20" ht="45" x14ac:dyDescent="0.25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s="12">
        <f t="shared" si="336"/>
        <v>42649.623460648145</v>
      </c>
      <c r="L3635" s="12">
        <f t="shared" si="337"/>
        <v>42693.041666666672</v>
      </c>
      <c r="M3635" t="b">
        <v>0</v>
      </c>
      <c r="N3635">
        <v>31</v>
      </c>
      <c r="O3635" t="b">
        <v>0</v>
      </c>
      <c r="P3635" t="s">
        <v>8305</v>
      </c>
      <c r="Q3635" s="5">
        <f t="shared" si="338"/>
        <v>0.35239999999999999</v>
      </c>
      <c r="R3635" s="6">
        <f t="shared" si="339"/>
        <v>56.838709677419352</v>
      </c>
      <c r="S3635" t="str">
        <f t="shared" si="340"/>
        <v>theater</v>
      </c>
      <c r="T3635" t="str">
        <f t="shared" si="341"/>
        <v>musical</v>
      </c>
    </row>
    <row r="3636" spans="1:20" ht="60" x14ac:dyDescent="0.25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s="12">
        <f t="shared" si="336"/>
        <v>42701.166365740741</v>
      </c>
      <c r="L3636" s="12">
        <f t="shared" si="337"/>
        <v>42749.165972222225</v>
      </c>
      <c r="M3636" t="b">
        <v>0</v>
      </c>
      <c r="N3636">
        <v>18</v>
      </c>
      <c r="O3636" t="b">
        <v>0</v>
      </c>
      <c r="P3636" t="s">
        <v>8305</v>
      </c>
      <c r="Q3636" s="5">
        <f t="shared" si="338"/>
        <v>4.2466666666666666E-2</v>
      </c>
      <c r="R3636" s="6">
        <f t="shared" si="339"/>
        <v>176.94444444444446</v>
      </c>
      <c r="S3636" t="str">
        <f t="shared" si="340"/>
        <v>theater</v>
      </c>
      <c r="T3636" t="str">
        <f t="shared" si="341"/>
        <v>musical</v>
      </c>
    </row>
    <row r="3637" spans="1:20" ht="30" x14ac:dyDescent="0.25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s="12">
        <f t="shared" si="336"/>
        <v>42450.88282407407</v>
      </c>
      <c r="L3637" s="12">
        <f t="shared" si="337"/>
        <v>42480.88282407407</v>
      </c>
      <c r="M3637" t="b">
        <v>0</v>
      </c>
      <c r="N3637">
        <v>10</v>
      </c>
      <c r="O3637" t="b">
        <v>0</v>
      </c>
      <c r="P3637" t="s">
        <v>8305</v>
      </c>
      <c r="Q3637" s="5">
        <f t="shared" si="338"/>
        <v>0.36457142857142855</v>
      </c>
      <c r="R3637" s="6">
        <f t="shared" si="339"/>
        <v>127.6</v>
      </c>
      <c r="S3637" t="str">
        <f t="shared" si="340"/>
        <v>theater</v>
      </c>
      <c r="T3637" t="str">
        <f t="shared" si="341"/>
        <v>musical</v>
      </c>
    </row>
    <row r="3638" spans="1:20" ht="45" x14ac:dyDescent="0.25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s="12">
        <f t="shared" si="336"/>
        <v>42226.694780092599</v>
      </c>
      <c r="L3638" s="12">
        <f t="shared" si="337"/>
        <v>42261.694780092599</v>
      </c>
      <c r="M3638" t="b">
        <v>0</v>
      </c>
      <c r="N3638">
        <v>0</v>
      </c>
      <c r="O3638" t="b">
        <v>0</v>
      </c>
      <c r="P3638" t="s">
        <v>8305</v>
      </c>
      <c r="Q3638" s="5">
        <f t="shared" si="338"/>
        <v>0</v>
      </c>
      <c r="R3638" s="6" t="e">
        <f t="shared" si="339"/>
        <v>#DIV/0!</v>
      </c>
      <c r="S3638" t="str">
        <f t="shared" si="340"/>
        <v>theater</v>
      </c>
      <c r="T3638" t="str">
        <f t="shared" si="341"/>
        <v>musical</v>
      </c>
    </row>
    <row r="3639" spans="1:20" ht="60" x14ac:dyDescent="0.25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s="12">
        <f t="shared" si="336"/>
        <v>41975.700636574074</v>
      </c>
      <c r="L3639" s="12">
        <f t="shared" si="337"/>
        <v>42005.700636574074</v>
      </c>
      <c r="M3639" t="b">
        <v>0</v>
      </c>
      <c r="N3639">
        <v>14</v>
      </c>
      <c r="O3639" t="b">
        <v>0</v>
      </c>
      <c r="P3639" t="s">
        <v>8305</v>
      </c>
      <c r="Q3639" s="5">
        <f t="shared" si="338"/>
        <v>0.30866666666666664</v>
      </c>
      <c r="R3639" s="6">
        <f t="shared" si="339"/>
        <v>66.142857142857139</v>
      </c>
      <c r="S3639" t="str">
        <f t="shared" si="340"/>
        <v>theater</v>
      </c>
      <c r="T3639" t="str">
        <f t="shared" si="341"/>
        <v>musical</v>
      </c>
    </row>
    <row r="3640" spans="1:20" ht="30" x14ac:dyDescent="0.25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s="12">
        <f t="shared" si="336"/>
        <v>42053.672824074078</v>
      </c>
      <c r="L3640" s="12">
        <f t="shared" si="337"/>
        <v>42113.631157407406</v>
      </c>
      <c r="M3640" t="b">
        <v>0</v>
      </c>
      <c r="N3640">
        <v>2</v>
      </c>
      <c r="O3640" t="b">
        <v>0</v>
      </c>
      <c r="P3640" t="s">
        <v>8305</v>
      </c>
      <c r="Q3640" s="5">
        <f t="shared" si="338"/>
        <v>6.545454545454546E-2</v>
      </c>
      <c r="R3640" s="6">
        <f t="shared" si="339"/>
        <v>108</v>
      </c>
      <c r="S3640" t="str">
        <f t="shared" si="340"/>
        <v>theater</v>
      </c>
      <c r="T3640" t="str">
        <f t="shared" si="341"/>
        <v>musical</v>
      </c>
    </row>
    <row r="3641" spans="1:20" ht="60" x14ac:dyDescent="0.25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s="12">
        <f t="shared" si="336"/>
        <v>42590.677152777775</v>
      </c>
      <c r="L3641" s="12">
        <f t="shared" si="337"/>
        <v>42650.632638888885</v>
      </c>
      <c r="M3641" t="b">
        <v>0</v>
      </c>
      <c r="N3641">
        <v>1</v>
      </c>
      <c r="O3641" t="b">
        <v>0</v>
      </c>
      <c r="P3641" t="s">
        <v>8305</v>
      </c>
      <c r="Q3641" s="5">
        <f t="shared" si="338"/>
        <v>4.0000000000000003E-5</v>
      </c>
      <c r="R3641" s="6">
        <f t="shared" si="339"/>
        <v>1</v>
      </c>
      <c r="S3641" t="str">
        <f t="shared" si="340"/>
        <v>theater</v>
      </c>
      <c r="T3641" t="str">
        <f t="shared" si="341"/>
        <v>musical</v>
      </c>
    </row>
    <row r="3642" spans="1:20" ht="75" x14ac:dyDescent="0.25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s="12">
        <f t="shared" si="336"/>
        <v>42104.781597222223</v>
      </c>
      <c r="L3642" s="12">
        <f t="shared" si="337"/>
        <v>42134.781597222223</v>
      </c>
      <c r="M3642" t="b">
        <v>0</v>
      </c>
      <c r="N3642">
        <v>3</v>
      </c>
      <c r="O3642" t="b">
        <v>0</v>
      </c>
      <c r="P3642" t="s">
        <v>8305</v>
      </c>
      <c r="Q3642" s="5">
        <f t="shared" si="338"/>
        <v>5.5E-2</v>
      </c>
      <c r="R3642" s="6">
        <f t="shared" si="339"/>
        <v>18.333333333333332</v>
      </c>
      <c r="S3642" t="str">
        <f t="shared" si="340"/>
        <v>theater</v>
      </c>
      <c r="T3642" t="str">
        <f t="shared" si="341"/>
        <v>musical</v>
      </c>
    </row>
    <row r="3643" spans="1:20" ht="60" x14ac:dyDescent="0.25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s="12">
        <f t="shared" si="336"/>
        <v>41899.627071759263</v>
      </c>
      <c r="L3643" s="12">
        <f t="shared" si="337"/>
        <v>41917.208333333336</v>
      </c>
      <c r="M3643" t="b">
        <v>0</v>
      </c>
      <c r="N3643">
        <v>0</v>
      </c>
      <c r="O3643" t="b">
        <v>0</v>
      </c>
      <c r="P3643" t="s">
        <v>8305</v>
      </c>
      <c r="Q3643" s="5">
        <f t="shared" si="338"/>
        <v>0</v>
      </c>
      <c r="R3643" s="6" t="e">
        <f t="shared" si="339"/>
        <v>#DIV/0!</v>
      </c>
      <c r="S3643" t="str">
        <f t="shared" si="340"/>
        <v>theater</v>
      </c>
      <c r="T3643" t="str">
        <f t="shared" si="341"/>
        <v>musical</v>
      </c>
    </row>
    <row r="3644" spans="1:20" ht="60" x14ac:dyDescent="0.25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s="12">
        <f t="shared" si="336"/>
        <v>42297.816284722227</v>
      </c>
      <c r="L3644" s="12">
        <f t="shared" si="337"/>
        <v>42338.708333333328</v>
      </c>
      <c r="M3644" t="b">
        <v>0</v>
      </c>
      <c r="N3644">
        <v>2</v>
      </c>
      <c r="O3644" t="b">
        <v>0</v>
      </c>
      <c r="P3644" t="s">
        <v>8305</v>
      </c>
      <c r="Q3644" s="5">
        <f t="shared" si="338"/>
        <v>2.1428571428571429E-2</v>
      </c>
      <c r="R3644" s="6">
        <f t="shared" si="339"/>
        <v>7.5</v>
      </c>
      <c r="S3644" t="str">
        <f t="shared" si="340"/>
        <v>theater</v>
      </c>
      <c r="T3644" t="str">
        <f t="shared" si="341"/>
        <v>musical</v>
      </c>
    </row>
    <row r="3645" spans="1:20" ht="45" x14ac:dyDescent="0.25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s="12">
        <f t="shared" si="336"/>
        <v>42285.143969907411</v>
      </c>
      <c r="L3645" s="12">
        <f t="shared" si="337"/>
        <v>42325.185636574075</v>
      </c>
      <c r="M3645" t="b">
        <v>0</v>
      </c>
      <c r="N3645">
        <v>0</v>
      </c>
      <c r="O3645" t="b">
        <v>0</v>
      </c>
      <c r="P3645" t="s">
        <v>8305</v>
      </c>
      <c r="Q3645" s="5">
        <f t="shared" si="338"/>
        <v>0</v>
      </c>
      <c r="R3645" s="6" t="e">
        <f t="shared" si="339"/>
        <v>#DIV/0!</v>
      </c>
      <c r="S3645" t="str">
        <f t="shared" si="340"/>
        <v>theater</v>
      </c>
      <c r="T3645" t="str">
        <f t="shared" si="341"/>
        <v>musical</v>
      </c>
    </row>
    <row r="3646" spans="1:20" ht="45" x14ac:dyDescent="0.25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s="12">
        <f t="shared" si="336"/>
        <v>42409.241747685184</v>
      </c>
      <c r="L3646" s="12">
        <f t="shared" si="337"/>
        <v>42437.207638888889</v>
      </c>
      <c r="M3646" t="b">
        <v>0</v>
      </c>
      <c r="N3646">
        <v>12</v>
      </c>
      <c r="O3646" t="b">
        <v>0</v>
      </c>
      <c r="P3646" t="s">
        <v>8305</v>
      </c>
      <c r="Q3646" s="5">
        <f t="shared" si="338"/>
        <v>0.16420000000000001</v>
      </c>
      <c r="R3646" s="6">
        <f t="shared" si="339"/>
        <v>68.416666666666671</v>
      </c>
      <c r="S3646" t="str">
        <f t="shared" si="340"/>
        <v>theater</v>
      </c>
      <c r="T3646" t="str">
        <f t="shared" si="341"/>
        <v>musical</v>
      </c>
    </row>
    <row r="3647" spans="1:20" ht="60" x14ac:dyDescent="0.25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s="12">
        <f t="shared" si="336"/>
        <v>42665.970347222217</v>
      </c>
      <c r="L3647" s="12">
        <f t="shared" si="337"/>
        <v>42696.012013888889</v>
      </c>
      <c r="M3647" t="b">
        <v>0</v>
      </c>
      <c r="N3647">
        <v>1</v>
      </c>
      <c r="O3647" t="b">
        <v>0</v>
      </c>
      <c r="P3647" t="s">
        <v>8305</v>
      </c>
      <c r="Q3647" s="5">
        <f t="shared" si="338"/>
        <v>1E-3</v>
      </c>
      <c r="R3647" s="6">
        <f t="shared" si="339"/>
        <v>1</v>
      </c>
      <c r="S3647" t="str">
        <f t="shared" si="340"/>
        <v>theater</v>
      </c>
      <c r="T3647" t="str">
        <f t="shared" si="341"/>
        <v>musical</v>
      </c>
    </row>
    <row r="3648" spans="1:20" ht="45" x14ac:dyDescent="0.25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s="12">
        <f t="shared" si="336"/>
        <v>42140.421319444446</v>
      </c>
      <c r="L3648" s="12">
        <f t="shared" si="337"/>
        <v>42171.979166666672</v>
      </c>
      <c r="M3648" t="b">
        <v>0</v>
      </c>
      <c r="N3648">
        <v>8</v>
      </c>
      <c r="O3648" t="b">
        <v>0</v>
      </c>
      <c r="P3648" t="s">
        <v>8305</v>
      </c>
      <c r="Q3648" s="5">
        <f t="shared" si="338"/>
        <v>4.8099999999999997E-2</v>
      </c>
      <c r="R3648" s="6">
        <f t="shared" si="339"/>
        <v>60.125</v>
      </c>
      <c r="S3648" t="str">
        <f t="shared" si="340"/>
        <v>theater</v>
      </c>
      <c r="T3648" t="str">
        <f t="shared" si="341"/>
        <v>musical</v>
      </c>
    </row>
    <row r="3649" spans="1:20" ht="60" x14ac:dyDescent="0.25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s="12">
        <f t="shared" si="336"/>
        <v>42598.749155092592</v>
      </c>
      <c r="L3649" s="12">
        <f t="shared" si="337"/>
        <v>42643.749155092592</v>
      </c>
      <c r="M3649" t="b">
        <v>0</v>
      </c>
      <c r="N3649">
        <v>2</v>
      </c>
      <c r="O3649" t="b">
        <v>0</v>
      </c>
      <c r="P3649" t="s">
        <v>8305</v>
      </c>
      <c r="Q3649" s="5">
        <f t="shared" si="338"/>
        <v>0.06</v>
      </c>
      <c r="R3649" s="6">
        <f t="shared" si="339"/>
        <v>15</v>
      </c>
      <c r="S3649" t="str">
        <f t="shared" si="340"/>
        <v>theater</v>
      </c>
      <c r="T3649" t="str">
        <f t="shared" si="341"/>
        <v>musical</v>
      </c>
    </row>
    <row r="3650" spans="1:20" ht="30" x14ac:dyDescent="0.25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s="12">
        <f t="shared" ref="K3650:K3713" si="342">(((J3650/60)/60)/24)+DATE(1970,1,1)</f>
        <v>41887.292187500003</v>
      </c>
      <c r="L3650" s="12">
        <f t="shared" ref="L3650:L3713" si="343">(((I3650/60)/60)/24)+DATE(1970,1,1)</f>
        <v>41917.292187500003</v>
      </c>
      <c r="M3650" t="b">
        <v>0</v>
      </c>
      <c r="N3650">
        <v>73</v>
      </c>
      <c r="O3650" t="b">
        <v>1</v>
      </c>
      <c r="P3650" t="s">
        <v>8271</v>
      </c>
      <c r="Q3650" s="5">
        <f t="shared" ref="Q3650:Q3713" si="344">E3650/D3650</f>
        <v>1.003825</v>
      </c>
      <c r="R3650" s="6">
        <f t="shared" ref="R3650:R3713" si="345">E3650/N3650</f>
        <v>550.04109589041093</v>
      </c>
      <c r="S3650" t="str">
        <f t="shared" ref="S3650:S3713" si="346">LEFT(P3650,FIND("/",P3650,1)-1)</f>
        <v>theater</v>
      </c>
      <c r="T3650" t="str">
        <f t="shared" ref="T3650:T3713" si="347">MID(P3650,FIND("/",P3650,1)+1,LEN(P3649))</f>
        <v>plays</v>
      </c>
    </row>
    <row r="3651" spans="1:20" ht="45" x14ac:dyDescent="0.25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s="12">
        <f t="shared" si="342"/>
        <v>41780.712893518517</v>
      </c>
      <c r="L3651" s="12">
        <f t="shared" si="343"/>
        <v>41806.712893518517</v>
      </c>
      <c r="M3651" t="b">
        <v>0</v>
      </c>
      <c r="N3651">
        <v>8</v>
      </c>
      <c r="O3651" t="b">
        <v>1</v>
      </c>
      <c r="P3651" t="s">
        <v>8271</v>
      </c>
      <c r="Q3651" s="5">
        <f t="shared" si="344"/>
        <v>1.04</v>
      </c>
      <c r="R3651" s="6">
        <f t="shared" si="345"/>
        <v>97.5</v>
      </c>
      <c r="S3651" t="str">
        <f t="shared" si="346"/>
        <v>theater</v>
      </c>
      <c r="T3651" t="str">
        <f t="shared" si="347"/>
        <v>plays</v>
      </c>
    </row>
    <row r="3652" spans="1:20" ht="60" x14ac:dyDescent="0.25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s="12">
        <f t="shared" si="342"/>
        <v>42381.478981481487</v>
      </c>
      <c r="L3652" s="12">
        <f t="shared" si="343"/>
        <v>42402.478981481487</v>
      </c>
      <c r="M3652" t="b">
        <v>0</v>
      </c>
      <c r="N3652">
        <v>17</v>
      </c>
      <c r="O3652" t="b">
        <v>1</v>
      </c>
      <c r="P3652" t="s">
        <v>8271</v>
      </c>
      <c r="Q3652" s="5">
        <f t="shared" si="344"/>
        <v>1</v>
      </c>
      <c r="R3652" s="6">
        <f t="shared" si="345"/>
        <v>29.411764705882351</v>
      </c>
      <c r="S3652" t="str">
        <f t="shared" si="346"/>
        <v>theater</v>
      </c>
      <c r="T3652" t="str">
        <f t="shared" si="347"/>
        <v>plays</v>
      </c>
    </row>
    <row r="3653" spans="1:20" ht="45" x14ac:dyDescent="0.25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s="12">
        <f t="shared" si="342"/>
        <v>41828.646319444444</v>
      </c>
      <c r="L3653" s="12">
        <f t="shared" si="343"/>
        <v>41861.665972222225</v>
      </c>
      <c r="M3653" t="b">
        <v>0</v>
      </c>
      <c r="N3653">
        <v>9</v>
      </c>
      <c r="O3653" t="b">
        <v>1</v>
      </c>
      <c r="P3653" t="s">
        <v>8271</v>
      </c>
      <c r="Q3653" s="5">
        <f t="shared" si="344"/>
        <v>1.04</v>
      </c>
      <c r="R3653" s="6">
        <f t="shared" si="345"/>
        <v>57.777777777777779</v>
      </c>
      <c r="S3653" t="str">
        <f t="shared" si="346"/>
        <v>theater</v>
      </c>
      <c r="T3653" t="str">
        <f t="shared" si="347"/>
        <v>plays</v>
      </c>
    </row>
    <row r="3654" spans="1:20" ht="60" x14ac:dyDescent="0.25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s="12">
        <f t="shared" si="342"/>
        <v>42596.644699074073</v>
      </c>
      <c r="L3654" s="12">
        <f t="shared" si="343"/>
        <v>42607.165972222225</v>
      </c>
      <c r="M3654" t="b">
        <v>0</v>
      </c>
      <c r="N3654">
        <v>17</v>
      </c>
      <c r="O3654" t="b">
        <v>1</v>
      </c>
      <c r="P3654" t="s">
        <v>8271</v>
      </c>
      <c r="Q3654" s="5">
        <f t="shared" si="344"/>
        <v>2.5066666666666668</v>
      </c>
      <c r="R3654" s="6">
        <f t="shared" si="345"/>
        <v>44.235294117647058</v>
      </c>
      <c r="S3654" t="str">
        <f t="shared" si="346"/>
        <v>theater</v>
      </c>
      <c r="T3654" t="str">
        <f t="shared" si="347"/>
        <v>plays</v>
      </c>
    </row>
    <row r="3655" spans="1:20" ht="60" x14ac:dyDescent="0.25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s="12">
        <f t="shared" si="342"/>
        <v>42191.363506944443</v>
      </c>
      <c r="L3655" s="12">
        <f t="shared" si="343"/>
        <v>42221.363506944443</v>
      </c>
      <c r="M3655" t="b">
        <v>0</v>
      </c>
      <c r="N3655">
        <v>33</v>
      </c>
      <c r="O3655" t="b">
        <v>1</v>
      </c>
      <c r="P3655" t="s">
        <v>8271</v>
      </c>
      <c r="Q3655" s="5">
        <f t="shared" si="344"/>
        <v>1.0049999999999999</v>
      </c>
      <c r="R3655" s="6">
        <f t="shared" si="345"/>
        <v>60.909090909090907</v>
      </c>
      <c r="S3655" t="str">
        <f t="shared" si="346"/>
        <v>theater</v>
      </c>
      <c r="T3655" t="str">
        <f t="shared" si="347"/>
        <v>plays</v>
      </c>
    </row>
    <row r="3656" spans="1:20" ht="60" x14ac:dyDescent="0.25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s="12">
        <f t="shared" si="342"/>
        <v>42440.416504629626</v>
      </c>
      <c r="L3656" s="12">
        <f t="shared" si="343"/>
        <v>42463.708333333328</v>
      </c>
      <c r="M3656" t="b">
        <v>0</v>
      </c>
      <c r="N3656">
        <v>38</v>
      </c>
      <c r="O3656" t="b">
        <v>1</v>
      </c>
      <c r="P3656" t="s">
        <v>8271</v>
      </c>
      <c r="Q3656" s="5">
        <f t="shared" si="344"/>
        <v>1.744</v>
      </c>
      <c r="R3656" s="6">
        <f t="shared" si="345"/>
        <v>68.84210526315789</v>
      </c>
      <c r="S3656" t="str">
        <f t="shared" si="346"/>
        <v>theater</v>
      </c>
      <c r="T3656" t="str">
        <f t="shared" si="347"/>
        <v>plays</v>
      </c>
    </row>
    <row r="3657" spans="1:20" ht="60" x14ac:dyDescent="0.25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s="12">
        <f t="shared" si="342"/>
        <v>42173.803217592591</v>
      </c>
      <c r="L3657" s="12">
        <f t="shared" si="343"/>
        <v>42203.290972222225</v>
      </c>
      <c r="M3657" t="b">
        <v>0</v>
      </c>
      <c r="N3657">
        <v>79</v>
      </c>
      <c r="O3657" t="b">
        <v>1</v>
      </c>
      <c r="P3657" t="s">
        <v>8271</v>
      </c>
      <c r="Q3657" s="5">
        <f t="shared" si="344"/>
        <v>1.1626000000000001</v>
      </c>
      <c r="R3657" s="6">
        <f t="shared" si="345"/>
        <v>73.582278481012665</v>
      </c>
      <c r="S3657" t="str">
        <f t="shared" si="346"/>
        <v>theater</v>
      </c>
      <c r="T3657" t="str">
        <f t="shared" si="347"/>
        <v>plays</v>
      </c>
    </row>
    <row r="3658" spans="1:20" ht="60" x14ac:dyDescent="0.25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s="12">
        <f t="shared" si="342"/>
        <v>42737.910138888896</v>
      </c>
      <c r="L3658" s="12">
        <f t="shared" si="343"/>
        <v>42767.957638888889</v>
      </c>
      <c r="M3658" t="b">
        <v>0</v>
      </c>
      <c r="N3658">
        <v>46</v>
      </c>
      <c r="O3658" t="b">
        <v>1</v>
      </c>
      <c r="P3658" t="s">
        <v>8271</v>
      </c>
      <c r="Q3658" s="5">
        <f t="shared" si="344"/>
        <v>1.0582</v>
      </c>
      <c r="R3658" s="6">
        <f t="shared" si="345"/>
        <v>115.02173913043478</v>
      </c>
      <c r="S3658" t="str">
        <f t="shared" si="346"/>
        <v>theater</v>
      </c>
      <c r="T3658" t="str">
        <f t="shared" si="347"/>
        <v>plays</v>
      </c>
    </row>
    <row r="3659" spans="1:20" ht="60" x14ac:dyDescent="0.25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s="12">
        <f t="shared" si="342"/>
        <v>42499.629849537043</v>
      </c>
      <c r="L3659" s="12">
        <f t="shared" si="343"/>
        <v>42522.904166666667</v>
      </c>
      <c r="M3659" t="b">
        <v>0</v>
      </c>
      <c r="N3659">
        <v>20</v>
      </c>
      <c r="O3659" t="b">
        <v>1</v>
      </c>
      <c r="P3659" t="s">
        <v>8271</v>
      </c>
      <c r="Q3659" s="5">
        <f t="shared" si="344"/>
        <v>1.1074999999999999</v>
      </c>
      <c r="R3659" s="6">
        <f t="shared" si="345"/>
        <v>110.75</v>
      </c>
      <c r="S3659" t="str">
        <f t="shared" si="346"/>
        <v>theater</v>
      </c>
      <c r="T3659" t="str">
        <f t="shared" si="347"/>
        <v>plays</v>
      </c>
    </row>
    <row r="3660" spans="1:20" ht="30" x14ac:dyDescent="0.25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s="12">
        <f t="shared" si="342"/>
        <v>41775.858564814815</v>
      </c>
      <c r="L3660" s="12">
        <f t="shared" si="343"/>
        <v>41822.165972222225</v>
      </c>
      <c r="M3660" t="b">
        <v>0</v>
      </c>
      <c r="N3660">
        <v>20</v>
      </c>
      <c r="O3660" t="b">
        <v>1</v>
      </c>
      <c r="P3660" t="s">
        <v>8271</v>
      </c>
      <c r="Q3660" s="5">
        <f t="shared" si="344"/>
        <v>1.0066666666666666</v>
      </c>
      <c r="R3660" s="6">
        <f t="shared" si="345"/>
        <v>75.5</v>
      </c>
      <c r="S3660" t="str">
        <f t="shared" si="346"/>
        <v>theater</v>
      </c>
      <c r="T3660" t="str">
        <f t="shared" si="347"/>
        <v>plays</v>
      </c>
    </row>
    <row r="3661" spans="1:20" ht="45" x14ac:dyDescent="0.25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s="12">
        <f t="shared" si="342"/>
        <v>42055.277199074073</v>
      </c>
      <c r="L3661" s="12">
        <f t="shared" si="343"/>
        <v>42082.610416666663</v>
      </c>
      <c r="M3661" t="b">
        <v>0</v>
      </c>
      <c r="N3661">
        <v>13</v>
      </c>
      <c r="O3661" t="b">
        <v>1</v>
      </c>
      <c r="P3661" t="s">
        <v>8271</v>
      </c>
      <c r="Q3661" s="5">
        <f t="shared" si="344"/>
        <v>1.0203333333333333</v>
      </c>
      <c r="R3661" s="6">
        <f t="shared" si="345"/>
        <v>235.46153846153845</v>
      </c>
      <c r="S3661" t="str">
        <f t="shared" si="346"/>
        <v>theater</v>
      </c>
      <c r="T3661" t="str">
        <f t="shared" si="347"/>
        <v>plays</v>
      </c>
    </row>
    <row r="3662" spans="1:20" ht="60" x14ac:dyDescent="0.25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s="12">
        <f t="shared" si="342"/>
        <v>41971.881076388891</v>
      </c>
      <c r="L3662" s="12">
        <f t="shared" si="343"/>
        <v>41996.881076388891</v>
      </c>
      <c r="M3662" t="b">
        <v>0</v>
      </c>
      <c r="N3662">
        <v>22</v>
      </c>
      <c r="O3662" t="b">
        <v>1</v>
      </c>
      <c r="P3662" t="s">
        <v>8271</v>
      </c>
      <c r="Q3662" s="5">
        <f t="shared" si="344"/>
        <v>1</v>
      </c>
      <c r="R3662" s="6">
        <f t="shared" si="345"/>
        <v>11.363636363636363</v>
      </c>
      <c r="S3662" t="str">
        <f t="shared" si="346"/>
        <v>theater</v>
      </c>
      <c r="T3662" t="str">
        <f t="shared" si="347"/>
        <v>plays</v>
      </c>
    </row>
    <row r="3663" spans="1:20" ht="60" x14ac:dyDescent="0.25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s="12">
        <f t="shared" si="342"/>
        <v>42447.896666666667</v>
      </c>
      <c r="L3663" s="12">
        <f t="shared" si="343"/>
        <v>42470.166666666672</v>
      </c>
      <c r="M3663" t="b">
        <v>0</v>
      </c>
      <c r="N3663">
        <v>36</v>
      </c>
      <c r="O3663" t="b">
        <v>1</v>
      </c>
      <c r="P3663" t="s">
        <v>8271</v>
      </c>
      <c r="Q3663" s="5">
        <f t="shared" si="344"/>
        <v>1.1100000000000001</v>
      </c>
      <c r="R3663" s="6">
        <f t="shared" si="345"/>
        <v>92.5</v>
      </c>
      <c r="S3663" t="str">
        <f t="shared" si="346"/>
        <v>theater</v>
      </c>
      <c r="T3663" t="str">
        <f t="shared" si="347"/>
        <v>plays</v>
      </c>
    </row>
    <row r="3664" spans="1:20" ht="60" x14ac:dyDescent="0.25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s="12">
        <f t="shared" si="342"/>
        <v>42064.220069444447</v>
      </c>
      <c r="L3664" s="12">
        <f t="shared" si="343"/>
        <v>42094.178402777776</v>
      </c>
      <c r="M3664" t="b">
        <v>0</v>
      </c>
      <c r="N3664">
        <v>40</v>
      </c>
      <c r="O3664" t="b">
        <v>1</v>
      </c>
      <c r="P3664" t="s">
        <v>8271</v>
      </c>
      <c r="Q3664" s="5">
        <f t="shared" si="344"/>
        <v>1.0142500000000001</v>
      </c>
      <c r="R3664" s="6">
        <f t="shared" si="345"/>
        <v>202.85</v>
      </c>
      <c r="S3664" t="str">
        <f t="shared" si="346"/>
        <v>theater</v>
      </c>
      <c r="T3664" t="str">
        <f t="shared" si="347"/>
        <v>plays</v>
      </c>
    </row>
    <row r="3665" spans="1:20" ht="60" x14ac:dyDescent="0.25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s="12">
        <f t="shared" si="342"/>
        <v>42665.451736111107</v>
      </c>
      <c r="L3665" s="12">
        <f t="shared" si="343"/>
        <v>42725.493402777778</v>
      </c>
      <c r="M3665" t="b">
        <v>0</v>
      </c>
      <c r="N3665">
        <v>9</v>
      </c>
      <c r="O3665" t="b">
        <v>1</v>
      </c>
      <c r="P3665" t="s">
        <v>8271</v>
      </c>
      <c r="Q3665" s="5">
        <f t="shared" si="344"/>
        <v>1.04</v>
      </c>
      <c r="R3665" s="6">
        <f t="shared" si="345"/>
        <v>26</v>
      </c>
      <c r="S3665" t="str">
        <f t="shared" si="346"/>
        <v>theater</v>
      </c>
      <c r="T3665" t="str">
        <f t="shared" si="347"/>
        <v>plays</v>
      </c>
    </row>
    <row r="3666" spans="1:20" ht="60" x14ac:dyDescent="0.25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s="12">
        <f t="shared" si="342"/>
        <v>42523.248715277776</v>
      </c>
      <c r="L3666" s="12">
        <f t="shared" si="343"/>
        <v>42537.248715277776</v>
      </c>
      <c r="M3666" t="b">
        <v>0</v>
      </c>
      <c r="N3666">
        <v>19</v>
      </c>
      <c r="O3666" t="b">
        <v>1</v>
      </c>
      <c r="P3666" t="s">
        <v>8271</v>
      </c>
      <c r="Q3666" s="5">
        <f t="shared" si="344"/>
        <v>1.09375</v>
      </c>
      <c r="R3666" s="6">
        <f t="shared" si="345"/>
        <v>46.05263157894737</v>
      </c>
      <c r="S3666" t="str">
        <f t="shared" si="346"/>
        <v>theater</v>
      </c>
      <c r="T3666" t="str">
        <f t="shared" si="347"/>
        <v>plays</v>
      </c>
    </row>
    <row r="3667" spans="1:20" ht="60" x14ac:dyDescent="0.25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s="12">
        <f t="shared" si="342"/>
        <v>42294.808124999996</v>
      </c>
      <c r="L3667" s="12">
        <f t="shared" si="343"/>
        <v>42305.829166666663</v>
      </c>
      <c r="M3667" t="b">
        <v>0</v>
      </c>
      <c r="N3667">
        <v>14</v>
      </c>
      <c r="O3667" t="b">
        <v>1</v>
      </c>
      <c r="P3667" t="s">
        <v>8271</v>
      </c>
      <c r="Q3667" s="5">
        <f t="shared" si="344"/>
        <v>1.1516129032258065</v>
      </c>
      <c r="R3667" s="6">
        <f t="shared" si="345"/>
        <v>51</v>
      </c>
      <c r="S3667" t="str">
        <f t="shared" si="346"/>
        <v>theater</v>
      </c>
      <c r="T3667" t="str">
        <f t="shared" si="347"/>
        <v>plays</v>
      </c>
    </row>
    <row r="3668" spans="1:20" ht="30" x14ac:dyDescent="0.25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s="12">
        <f t="shared" si="342"/>
        <v>41822.90488425926</v>
      </c>
      <c r="L3668" s="12">
        <f t="shared" si="343"/>
        <v>41844.291666666664</v>
      </c>
      <c r="M3668" t="b">
        <v>0</v>
      </c>
      <c r="N3668">
        <v>38</v>
      </c>
      <c r="O3668" t="b">
        <v>1</v>
      </c>
      <c r="P3668" t="s">
        <v>8271</v>
      </c>
      <c r="Q3668" s="5">
        <f t="shared" si="344"/>
        <v>1</v>
      </c>
      <c r="R3668" s="6">
        <f t="shared" si="345"/>
        <v>31.578947368421051</v>
      </c>
      <c r="S3668" t="str">
        <f t="shared" si="346"/>
        <v>theater</v>
      </c>
      <c r="T3668" t="str">
        <f t="shared" si="347"/>
        <v>plays</v>
      </c>
    </row>
    <row r="3669" spans="1:20" ht="60" x14ac:dyDescent="0.25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s="12">
        <f t="shared" si="342"/>
        <v>42173.970127314817</v>
      </c>
      <c r="L3669" s="12">
        <f t="shared" si="343"/>
        <v>42203.970127314817</v>
      </c>
      <c r="M3669" t="b">
        <v>0</v>
      </c>
      <c r="N3669">
        <v>58</v>
      </c>
      <c r="O3669" t="b">
        <v>1</v>
      </c>
      <c r="P3669" t="s">
        <v>8271</v>
      </c>
      <c r="Q3669" s="5">
        <f t="shared" si="344"/>
        <v>1.0317033333333334</v>
      </c>
      <c r="R3669" s="6">
        <f t="shared" si="345"/>
        <v>53.363965517241382</v>
      </c>
      <c r="S3669" t="str">
        <f t="shared" si="346"/>
        <v>theater</v>
      </c>
      <c r="T3669" t="str">
        <f t="shared" si="347"/>
        <v>plays</v>
      </c>
    </row>
    <row r="3670" spans="1:20" ht="60" x14ac:dyDescent="0.25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s="12">
        <f t="shared" si="342"/>
        <v>42185.556157407409</v>
      </c>
      <c r="L3670" s="12">
        <f t="shared" si="343"/>
        <v>42208.772916666669</v>
      </c>
      <c r="M3670" t="b">
        <v>0</v>
      </c>
      <c r="N3670">
        <v>28</v>
      </c>
      <c r="O3670" t="b">
        <v>1</v>
      </c>
      <c r="P3670" t="s">
        <v>8271</v>
      </c>
      <c r="Q3670" s="5">
        <f t="shared" si="344"/>
        <v>1.0349999999999999</v>
      </c>
      <c r="R3670" s="6">
        <f t="shared" si="345"/>
        <v>36.964285714285715</v>
      </c>
      <c r="S3670" t="str">
        <f t="shared" si="346"/>
        <v>theater</v>
      </c>
      <c r="T3670" t="str">
        <f t="shared" si="347"/>
        <v>plays</v>
      </c>
    </row>
    <row r="3671" spans="1:20" ht="60" x14ac:dyDescent="0.25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s="12">
        <f t="shared" si="342"/>
        <v>42136.675196759257</v>
      </c>
      <c r="L3671" s="12">
        <f t="shared" si="343"/>
        <v>42166.675196759257</v>
      </c>
      <c r="M3671" t="b">
        <v>0</v>
      </c>
      <c r="N3671">
        <v>17</v>
      </c>
      <c r="O3671" t="b">
        <v>1</v>
      </c>
      <c r="P3671" t="s">
        <v>8271</v>
      </c>
      <c r="Q3671" s="5">
        <f t="shared" si="344"/>
        <v>1.3819999999999999</v>
      </c>
      <c r="R3671" s="6">
        <f t="shared" si="345"/>
        <v>81.294117647058826</v>
      </c>
      <c r="S3671" t="str">
        <f t="shared" si="346"/>
        <v>theater</v>
      </c>
      <c r="T3671" t="str">
        <f t="shared" si="347"/>
        <v>plays</v>
      </c>
    </row>
    <row r="3672" spans="1:20" ht="60" x14ac:dyDescent="0.25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s="12">
        <f t="shared" si="342"/>
        <v>42142.514016203699</v>
      </c>
      <c r="L3672" s="12">
        <f t="shared" si="343"/>
        <v>42155.958333333328</v>
      </c>
      <c r="M3672" t="b">
        <v>0</v>
      </c>
      <c r="N3672">
        <v>12</v>
      </c>
      <c r="O3672" t="b">
        <v>1</v>
      </c>
      <c r="P3672" t="s">
        <v>8271</v>
      </c>
      <c r="Q3672" s="5">
        <f t="shared" si="344"/>
        <v>1.0954545454545455</v>
      </c>
      <c r="R3672" s="6">
        <f t="shared" si="345"/>
        <v>20.083333333333332</v>
      </c>
      <c r="S3672" t="str">
        <f t="shared" si="346"/>
        <v>theater</v>
      </c>
      <c r="T3672" t="str">
        <f t="shared" si="347"/>
        <v>plays</v>
      </c>
    </row>
    <row r="3673" spans="1:20" ht="60" x14ac:dyDescent="0.25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s="12">
        <f t="shared" si="342"/>
        <v>41820.62809027778</v>
      </c>
      <c r="L3673" s="12">
        <f t="shared" si="343"/>
        <v>41841.165972222225</v>
      </c>
      <c r="M3673" t="b">
        <v>0</v>
      </c>
      <c r="N3673">
        <v>40</v>
      </c>
      <c r="O3673" t="b">
        <v>1</v>
      </c>
      <c r="P3673" t="s">
        <v>8271</v>
      </c>
      <c r="Q3673" s="5">
        <f t="shared" si="344"/>
        <v>1.0085714285714287</v>
      </c>
      <c r="R3673" s="6">
        <f t="shared" si="345"/>
        <v>88.25</v>
      </c>
      <c r="S3673" t="str">
        <f t="shared" si="346"/>
        <v>theater</v>
      </c>
      <c r="T3673" t="str">
        <f t="shared" si="347"/>
        <v>plays</v>
      </c>
    </row>
    <row r="3674" spans="1:20" ht="60" x14ac:dyDescent="0.25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s="12">
        <f t="shared" si="342"/>
        <v>41878.946574074071</v>
      </c>
      <c r="L3674" s="12">
        <f t="shared" si="343"/>
        <v>41908.946574074071</v>
      </c>
      <c r="M3674" t="b">
        <v>0</v>
      </c>
      <c r="N3674">
        <v>57</v>
      </c>
      <c r="O3674" t="b">
        <v>1</v>
      </c>
      <c r="P3674" t="s">
        <v>8271</v>
      </c>
      <c r="Q3674" s="5">
        <f t="shared" si="344"/>
        <v>1.0153333333333334</v>
      </c>
      <c r="R3674" s="6">
        <f t="shared" si="345"/>
        <v>53.438596491228068</v>
      </c>
      <c r="S3674" t="str">
        <f t="shared" si="346"/>
        <v>theater</v>
      </c>
      <c r="T3674" t="str">
        <f t="shared" si="347"/>
        <v>plays</v>
      </c>
    </row>
    <row r="3675" spans="1:20" ht="45" x14ac:dyDescent="0.25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s="12">
        <f t="shared" si="342"/>
        <v>41914.295104166667</v>
      </c>
      <c r="L3675" s="12">
        <f t="shared" si="343"/>
        <v>41948.536111111112</v>
      </c>
      <c r="M3675" t="b">
        <v>0</v>
      </c>
      <c r="N3675">
        <v>114</v>
      </c>
      <c r="O3675" t="b">
        <v>1</v>
      </c>
      <c r="P3675" t="s">
        <v>8271</v>
      </c>
      <c r="Q3675" s="5">
        <f t="shared" si="344"/>
        <v>1.13625</v>
      </c>
      <c r="R3675" s="6">
        <f t="shared" si="345"/>
        <v>39.868421052631582</v>
      </c>
      <c r="S3675" t="str">
        <f t="shared" si="346"/>
        <v>theater</v>
      </c>
      <c r="T3675" t="str">
        <f t="shared" si="347"/>
        <v>plays</v>
      </c>
    </row>
    <row r="3676" spans="1:20" ht="60" x14ac:dyDescent="0.25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s="12">
        <f t="shared" si="342"/>
        <v>42556.873020833329</v>
      </c>
      <c r="L3676" s="12">
        <f t="shared" si="343"/>
        <v>42616.873020833329</v>
      </c>
      <c r="M3676" t="b">
        <v>0</v>
      </c>
      <c r="N3676">
        <v>31</v>
      </c>
      <c r="O3676" t="b">
        <v>1</v>
      </c>
      <c r="P3676" t="s">
        <v>8271</v>
      </c>
      <c r="Q3676" s="5">
        <f t="shared" si="344"/>
        <v>1</v>
      </c>
      <c r="R3676" s="6">
        <f t="shared" si="345"/>
        <v>145.16129032258064</v>
      </c>
      <c r="S3676" t="str">
        <f t="shared" si="346"/>
        <v>theater</v>
      </c>
      <c r="T3676" t="str">
        <f t="shared" si="347"/>
        <v>plays</v>
      </c>
    </row>
    <row r="3677" spans="1:20" ht="60" x14ac:dyDescent="0.25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s="12">
        <f t="shared" si="342"/>
        <v>42493.597013888888</v>
      </c>
      <c r="L3677" s="12">
        <f t="shared" si="343"/>
        <v>42505.958333333328</v>
      </c>
      <c r="M3677" t="b">
        <v>0</v>
      </c>
      <c r="N3677">
        <v>3</v>
      </c>
      <c r="O3677" t="b">
        <v>1</v>
      </c>
      <c r="P3677" t="s">
        <v>8271</v>
      </c>
      <c r="Q3677" s="5">
        <f t="shared" si="344"/>
        <v>1.4</v>
      </c>
      <c r="R3677" s="6">
        <f t="shared" si="345"/>
        <v>23.333333333333332</v>
      </c>
      <c r="S3677" t="str">
        <f t="shared" si="346"/>
        <v>theater</v>
      </c>
      <c r="T3677" t="str">
        <f t="shared" si="347"/>
        <v>plays</v>
      </c>
    </row>
    <row r="3678" spans="1:20" ht="60" x14ac:dyDescent="0.25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s="12">
        <f t="shared" si="342"/>
        <v>41876.815787037034</v>
      </c>
      <c r="L3678" s="12">
        <f t="shared" si="343"/>
        <v>41894.815787037034</v>
      </c>
      <c r="M3678" t="b">
        <v>0</v>
      </c>
      <c r="N3678">
        <v>16</v>
      </c>
      <c r="O3678" t="b">
        <v>1</v>
      </c>
      <c r="P3678" t="s">
        <v>8271</v>
      </c>
      <c r="Q3678" s="5">
        <f t="shared" si="344"/>
        <v>1.2875000000000001</v>
      </c>
      <c r="R3678" s="6">
        <f t="shared" si="345"/>
        <v>64.375</v>
      </c>
      <c r="S3678" t="str">
        <f t="shared" si="346"/>
        <v>theater</v>
      </c>
      <c r="T3678" t="str">
        <f t="shared" si="347"/>
        <v>plays</v>
      </c>
    </row>
    <row r="3679" spans="1:20" ht="45" x14ac:dyDescent="0.25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s="12">
        <f t="shared" si="342"/>
        <v>41802.574282407404</v>
      </c>
      <c r="L3679" s="12">
        <f t="shared" si="343"/>
        <v>41823.165972222225</v>
      </c>
      <c r="M3679" t="b">
        <v>0</v>
      </c>
      <c r="N3679">
        <v>199</v>
      </c>
      <c r="O3679" t="b">
        <v>1</v>
      </c>
      <c r="P3679" t="s">
        <v>8271</v>
      </c>
      <c r="Q3679" s="5">
        <f t="shared" si="344"/>
        <v>1.0290416666666666</v>
      </c>
      <c r="R3679" s="6">
        <f t="shared" si="345"/>
        <v>62.052763819095475</v>
      </c>
      <c r="S3679" t="str">
        <f t="shared" si="346"/>
        <v>theater</v>
      </c>
      <c r="T3679" t="str">
        <f t="shared" si="347"/>
        <v>plays</v>
      </c>
    </row>
    <row r="3680" spans="1:20" ht="45" x14ac:dyDescent="0.25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s="12">
        <f t="shared" si="342"/>
        <v>42120.531226851846</v>
      </c>
      <c r="L3680" s="12">
        <f t="shared" si="343"/>
        <v>42155.531226851846</v>
      </c>
      <c r="M3680" t="b">
        <v>0</v>
      </c>
      <c r="N3680">
        <v>31</v>
      </c>
      <c r="O3680" t="b">
        <v>1</v>
      </c>
      <c r="P3680" t="s">
        <v>8271</v>
      </c>
      <c r="Q3680" s="5">
        <f t="shared" si="344"/>
        <v>1.0249999999999999</v>
      </c>
      <c r="R3680" s="6">
        <f t="shared" si="345"/>
        <v>66.129032258064512</v>
      </c>
      <c r="S3680" t="str">
        <f t="shared" si="346"/>
        <v>theater</v>
      </c>
      <c r="T3680" t="str">
        <f t="shared" si="347"/>
        <v>plays</v>
      </c>
    </row>
    <row r="3681" spans="1:20" ht="60" x14ac:dyDescent="0.25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s="12">
        <f t="shared" si="342"/>
        <v>41786.761354166665</v>
      </c>
      <c r="L3681" s="12">
        <f t="shared" si="343"/>
        <v>41821.207638888889</v>
      </c>
      <c r="M3681" t="b">
        <v>0</v>
      </c>
      <c r="N3681">
        <v>30</v>
      </c>
      <c r="O3681" t="b">
        <v>1</v>
      </c>
      <c r="P3681" t="s">
        <v>8271</v>
      </c>
      <c r="Q3681" s="5">
        <f t="shared" si="344"/>
        <v>1.101</v>
      </c>
      <c r="R3681" s="6">
        <f t="shared" si="345"/>
        <v>73.400000000000006</v>
      </c>
      <c r="S3681" t="str">
        <f t="shared" si="346"/>
        <v>theater</v>
      </c>
      <c r="T3681" t="str">
        <f t="shared" si="347"/>
        <v>plays</v>
      </c>
    </row>
    <row r="3682" spans="1:20" ht="45" x14ac:dyDescent="0.25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s="12">
        <f t="shared" si="342"/>
        <v>42627.454097222217</v>
      </c>
      <c r="L3682" s="12">
        <f t="shared" si="343"/>
        <v>42648.454097222217</v>
      </c>
      <c r="M3682" t="b">
        <v>0</v>
      </c>
      <c r="N3682">
        <v>34</v>
      </c>
      <c r="O3682" t="b">
        <v>1</v>
      </c>
      <c r="P3682" t="s">
        <v>8271</v>
      </c>
      <c r="Q3682" s="5">
        <f t="shared" si="344"/>
        <v>1.1276666666666666</v>
      </c>
      <c r="R3682" s="6">
        <f t="shared" si="345"/>
        <v>99.5</v>
      </c>
      <c r="S3682" t="str">
        <f t="shared" si="346"/>
        <v>theater</v>
      </c>
      <c r="T3682" t="str">
        <f t="shared" si="347"/>
        <v>plays</v>
      </c>
    </row>
    <row r="3683" spans="1:20" ht="60" x14ac:dyDescent="0.25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s="12">
        <f t="shared" si="342"/>
        <v>42374.651504629626</v>
      </c>
      <c r="L3683" s="12">
        <f t="shared" si="343"/>
        <v>42384.651504629626</v>
      </c>
      <c r="M3683" t="b">
        <v>0</v>
      </c>
      <c r="N3683">
        <v>18</v>
      </c>
      <c r="O3683" t="b">
        <v>1</v>
      </c>
      <c r="P3683" t="s">
        <v>8271</v>
      </c>
      <c r="Q3683" s="5">
        <f t="shared" si="344"/>
        <v>1.119</v>
      </c>
      <c r="R3683" s="6">
        <f t="shared" si="345"/>
        <v>62.166666666666664</v>
      </c>
      <c r="S3683" t="str">
        <f t="shared" si="346"/>
        <v>theater</v>
      </c>
      <c r="T3683" t="str">
        <f t="shared" si="347"/>
        <v>plays</v>
      </c>
    </row>
    <row r="3684" spans="1:20" ht="45" x14ac:dyDescent="0.25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s="12">
        <f t="shared" si="342"/>
        <v>41772.685393518521</v>
      </c>
      <c r="L3684" s="12">
        <f t="shared" si="343"/>
        <v>41806.290972222225</v>
      </c>
      <c r="M3684" t="b">
        <v>0</v>
      </c>
      <c r="N3684">
        <v>67</v>
      </c>
      <c r="O3684" t="b">
        <v>1</v>
      </c>
      <c r="P3684" t="s">
        <v>8271</v>
      </c>
      <c r="Q3684" s="5">
        <f t="shared" si="344"/>
        <v>1.3919999999999999</v>
      </c>
      <c r="R3684" s="6">
        <f t="shared" si="345"/>
        <v>62.328358208955223</v>
      </c>
      <c r="S3684" t="str">
        <f t="shared" si="346"/>
        <v>theater</v>
      </c>
      <c r="T3684" t="str">
        <f t="shared" si="347"/>
        <v>plays</v>
      </c>
    </row>
    <row r="3685" spans="1:20" ht="45" x14ac:dyDescent="0.25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s="12">
        <f t="shared" si="342"/>
        <v>42633.116851851853</v>
      </c>
      <c r="L3685" s="12">
        <f t="shared" si="343"/>
        <v>42663.116851851853</v>
      </c>
      <c r="M3685" t="b">
        <v>0</v>
      </c>
      <c r="N3685">
        <v>66</v>
      </c>
      <c r="O3685" t="b">
        <v>1</v>
      </c>
      <c r="P3685" t="s">
        <v>8271</v>
      </c>
      <c r="Q3685" s="5">
        <f t="shared" si="344"/>
        <v>1.1085714285714285</v>
      </c>
      <c r="R3685" s="6">
        <f t="shared" si="345"/>
        <v>58.787878787878789</v>
      </c>
      <c r="S3685" t="str">
        <f t="shared" si="346"/>
        <v>theater</v>
      </c>
      <c r="T3685" t="str">
        <f t="shared" si="347"/>
        <v>plays</v>
      </c>
    </row>
    <row r="3686" spans="1:20" ht="60" x14ac:dyDescent="0.25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s="12">
        <f t="shared" si="342"/>
        <v>42219.180393518516</v>
      </c>
      <c r="L3686" s="12">
        <f t="shared" si="343"/>
        <v>42249.180393518516</v>
      </c>
      <c r="M3686" t="b">
        <v>0</v>
      </c>
      <c r="N3686">
        <v>23</v>
      </c>
      <c r="O3686" t="b">
        <v>1</v>
      </c>
      <c r="P3686" t="s">
        <v>8271</v>
      </c>
      <c r="Q3686" s="5">
        <f t="shared" si="344"/>
        <v>1.3906666666666667</v>
      </c>
      <c r="R3686" s="6">
        <f t="shared" si="345"/>
        <v>45.347826086956523</v>
      </c>
      <c r="S3686" t="str">
        <f t="shared" si="346"/>
        <v>theater</v>
      </c>
      <c r="T3686" t="str">
        <f t="shared" si="347"/>
        <v>plays</v>
      </c>
    </row>
    <row r="3687" spans="1:20" ht="45" x14ac:dyDescent="0.25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s="12">
        <f t="shared" si="342"/>
        <v>41753.593275462961</v>
      </c>
      <c r="L3687" s="12">
        <f t="shared" si="343"/>
        <v>41778.875</v>
      </c>
      <c r="M3687" t="b">
        <v>0</v>
      </c>
      <c r="N3687">
        <v>126</v>
      </c>
      <c r="O3687" t="b">
        <v>1</v>
      </c>
      <c r="P3687" t="s">
        <v>8271</v>
      </c>
      <c r="Q3687" s="5">
        <f t="shared" si="344"/>
        <v>1.0569999999999999</v>
      </c>
      <c r="R3687" s="6">
        <f t="shared" si="345"/>
        <v>41.944444444444443</v>
      </c>
      <c r="S3687" t="str">
        <f t="shared" si="346"/>
        <v>theater</v>
      </c>
      <c r="T3687" t="str">
        <f t="shared" si="347"/>
        <v>plays</v>
      </c>
    </row>
    <row r="3688" spans="1:20" ht="45" x14ac:dyDescent="0.25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s="12">
        <f t="shared" si="342"/>
        <v>42230.662731481483</v>
      </c>
      <c r="L3688" s="12">
        <f t="shared" si="343"/>
        <v>42245.165972222225</v>
      </c>
      <c r="M3688" t="b">
        <v>0</v>
      </c>
      <c r="N3688">
        <v>6</v>
      </c>
      <c r="O3688" t="b">
        <v>1</v>
      </c>
      <c r="P3688" t="s">
        <v>8271</v>
      </c>
      <c r="Q3688" s="5">
        <f t="shared" si="344"/>
        <v>1.0142857142857142</v>
      </c>
      <c r="R3688" s="6">
        <f t="shared" si="345"/>
        <v>59.166666666666664</v>
      </c>
      <c r="S3688" t="str">
        <f t="shared" si="346"/>
        <v>theater</v>
      </c>
      <c r="T3688" t="str">
        <f t="shared" si="347"/>
        <v>plays</v>
      </c>
    </row>
    <row r="3689" spans="1:20" ht="60" x14ac:dyDescent="0.25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s="12">
        <f t="shared" si="342"/>
        <v>41787.218229166669</v>
      </c>
      <c r="L3689" s="12">
        <f t="shared" si="343"/>
        <v>41817.218229166669</v>
      </c>
      <c r="M3689" t="b">
        <v>0</v>
      </c>
      <c r="N3689">
        <v>25</v>
      </c>
      <c r="O3689" t="b">
        <v>1</v>
      </c>
      <c r="P3689" t="s">
        <v>8271</v>
      </c>
      <c r="Q3689" s="5">
        <f t="shared" si="344"/>
        <v>1.0024500000000001</v>
      </c>
      <c r="R3689" s="6">
        <f t="shared" si="345"/>
        <v>200.49</v>
      </c>
      <c r="S3689" t="str">
        <f t="shared" si="346"/>
        <v>theater</v>
      </c>
      <c r="T3689" t="str">
        <f t="shared" si="347"/>
        <v>plays</v>
      </c>
    </row>
    <row r="3690" spans="1:20" ht="60" x14ac:dyDescent="0.25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s="12">
        <f t="shared" si="342"/>
        <v>41829.787083333329</v>
      </c>
      <c r="L3690" s="12">
        <f t="shared" si="343"/>
        <v>41859.787083333329</v>
      </c>
      <c r="M3690" t="b">
        <v>0</v>
      </c>
      <c r="N3690">
        <v>39</v>
      </c>
      <c r="O3690" t="b">
        <v>1</v>
      </c>
      <c r="P3690" t="s">
        <v>8271</v>
      </c>
      <c r="Q3690" s="5">
        <f t="shared" si="344"/>
        <v>1.0916666666666666</v>
      </c>
      <c r="R3690" s="6">
        <f t="shared" si="345"/>
        <v>83.974358974358978</v>
      </c>
      <c r="S3690" t="str">
        <f t="shared" si="346"/>
        <v>theater</v>
      </c>
      <c r="T3690" t="str">
        <f t="shared" si="347"/>
        <v>plays</v>
      </c>
    </row>
    <row r="3691" spans="1:20" ht="60" x14ac:dyDescent="0.25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s="12">
        <f t="shared" si="342"/>
        <v>42147.826840277776</v>
      </c>
      <c r="L3691" s="12">
        <f t="shared" si="343"/>
        <v>42176.934027777781</v>
      </c>
      <c r="M3691" t="b">
        <v>0</v>
      </c>
      <c r="N3691">
        <v>62</v>
      </c>
      <c r="O3691" t="b">
        <v>1</v>
      </c>
      <c r="P3691" t="s">
        <v>8271</v>
      </c>
      <c r="Q3691" s="5">
        <f t="shared" si="344"/>
        <v>1.1833333333333333</v>
      </c>
      <c r="R3691" s="6">
        <f t="shared" si="345"/>
        <v>57.258064516129032</v>
      </c>
      <c r="S3691" t="str">
        <f t="shared" si="346"/>
        <v>theater</v>
      </c>
      <c r="T3691" t="str">
        <f t="shared" si="347"/>
        <v>plays</v>
      </c>
    </row>
    <row r="3692" spans="1:20" ht="60" x14ac:dyDescent="0.25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s="12">
        <f t="shared" si="342"/>
        <v>41940.598182870373</v>
      </c>
      <c r="L3692" s="12">
        <f t="shared" si="343"/>
        <v>41970.639849537038</v>
      </c>
      <c r="M3692" t="b">
        <v>0</v>
      </c>
      <c r="N3692">
        <v>31</v>
      </c>
      <c r="O3692" t="b">
        <v>1</v>
      </c>
      <c r="P3692" t="s">
        <v>8271</v>
      </c>
      <c r="Q3692" s="5">
        <f t="shared" si="344"/>
        <v>1.2</v>
      </c>
      <c r="R3692" s="6">
        <f t="shared" si="345"/>
        <v>58.064516129032256</v>
      </c>
      <c r="S3692" t="str">
        <f t="shared" si="346"/>
        <v>theater</v>
      </c>
      <c r="T3692" t="str">
        <f t="shared" si="347"/>
        <v>plays</v>
      </c>
    </row>
    <row r="3693" spans="1:20" ht="30" x14ac:dyDescent="0.25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s="12">
        <f t="shared" si="342"/>
        <v>42020.700567129628</v>
      </c>
      <c r="L3693" s="12">
        <f t="shared" si="343"/>
        <v>42065.207638888889</v>
      </c>
      <c r="M3693" t="b">
        <v>0</v>
      </c>
      <c r="N3693">
        <v>274</v>
      </c>
      <c r="O3693" t="b">
        <v>1</v>
      </c>
      <c r="P3693" t="s">
        <v>8271</v>
      </c>
      <c r="Q3693" s="5">
        <f t="shared" si="344"/>
        <v>1.2796000000000001</v>
      </c>
      <c r="R3693" s="6">
        <f t="shared" si="345"/>
        <v>186.80291970802921</v>
      </c>
      <c r="S3693" t="str">
        <f t="shared" si="346"/>
        <v>theater</v>
      </c>
      <c r="T3693" t="str">
        <f t="shared" si="347"/>
        <v>plays</v>
      </c>
    </row>
    <row r="3694" spans="1:20" ht="30" x14ac:dyDescent="0.25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s="12">
        <f t="shared" si="342"/>
        <v>41891.96503472222</v>
      </c>
      <c r="L3694" s="12">
        <f t="shared" si="343"/>
        <v>41901</v>
      </c>
      <c r="M3694" t="b">
        <v>0</v>
      </c>
      <c r="N3694">
        <v>17</v>
      </c>
      <c r="O3694" t="b">
        <v>1</v>
      </c>
      <c r="P3694" t="s">
        <v>8271</v>
      </c>
      <c r="Q3694" s="5">
        <f t="shared" si="344"/>
        <v>1.26</v>
      </c>
      <c r="R3694" s="6">
        <f t="shared" si="345"/>
        <v>74.117647058823536</v>
      </c>
      <c r="S3694" t="str">
        <f t="shared" si="346"/>
        <v>theater</v>
      </c>
      <c r="T3694" t="str">
        <f t="shared" si="347"/>
        <v>plays</v>
      </c>
    </row>
    <row r="3695" spans="1:20" ht="60" x14ac:dyDescent="0.25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s="12">
        <f t="shared" si="342"/>
        <v>42309.191307870366</v>
      </c>
      <c r="L3695" s="12">
        <f t="shared" si="343"/>
        <v>42338.9375</v>
      </c>
      <c r="M3695" t="b">
        <v>0</v>
      </c>
      <c r="N3695">
        <v>14</v>
      </c>
      <c r="O3695" t="b">
        <v>1</v>
      </c>
      <c r="P3695" t="s">
        <v>8271</v>
      </c>
      <c r="Q3695" s="5">
        <f t="shared" si="344"/>
        <v>1.2912912912912913</v>
      </c>
      <c r="R3695" s="6">
        <f t="shared" si="345"/>
        <v>30.714285714285715</v>
      </c>
      <c r="S3695" t="str">
        <f t="shared" si="346"/>
        <v>theater</v>
      </c>
      <c r="T3695" t="str">
        <f t="shared" si="347"/>
        <v>plays</v>
      </c>
    </row>
    <row r="3696" spans="1:20" ht="60" x14ac:dyDescent="0.25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s="12">
        <f t="shared" si="342"/>
        <v>42490.133877314816</v>
      </c>
      <c r="L3696" s="12">
        <f t="shared" si="343"/>
        <v>42527.083333333328</v>
      </c>
      <c r="M3696" t="b">
        <v>0</v>
      </c>
      <c r="N3696">
        <v>60</v>
      </c>
      <c r="O3696" t="b">
        <v>1</v>
      </c>
      <c r="P3696" t="s">
        <v>8271</v>
      </c>
      <c r="Q3696" s="5">
        <f t="shared" si="344"/>
        <v>1.0742857142857143</v>
      </c>
      <c r="R3696" s="6">
        <f t="shared" si="345"/>
        <v>62.666666666666664</v>
      </c>
      <c r="S3696" t="str">
        <f t="shared" si="346"/>
        <v>theater</v>
      </c>
      <c r="T3696" t="str">
        <f t="shared" si="347"/>
        <v>plays</v>
      </c>
    </row>
    <row r="3697" spans="1:20" ht="60" x14ac:dyDescent="0.25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s="12">
        <f t="shared" si="342"/>
        <v>41995.870486111111</v>
      </c>
      <c r="L3697" s="12">
        <f t="shared" si="343"/>
        <v>42015.870486111111</v>
      </c>
      <c r="M3697" t="b">
        <v>0</v>
      </c>
      <c r="N3697">
        <v>33</v>
      </c>
      <c r="O3697" t="b">
        <v>1</v>
      </c>
      <c r="P3697" t="s">
        <v>8271</v>
      </c>
      <c r="Q3697" s="5">
        <f t="shared" si="344"/>
        <v>1.00125</v>
      </c>
      <c r="R3697" s="6">
        <f t="shared" si="345"/>
        <v>121.36363636363636</v>
      </c>
      <c r="S3697" t="str">
        <f t="shared" si="346"/>
        <v>theater</v>
      </c>
      <c r="T3697" t="str">
        <f t="shared" si="347"/>
        <v>plays</v>
      </c>
    </row>
    <row r="3698" spans="1:20" ht="45" x14ac:dyDescent="0.25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s="12">
        <f t="shared" si="342"/>
        <v>41988.617083333331</v>
      </c>
      <c r="L3698" s="12">
        <f t="shared" si="343"/>
        <v>42048.617083333331</v>
      </c>
      <c r="M3698" t="b">
        <v>0</v>
      </c>
      <c r="N3698">
        <v>78</v>
      </c>
      <c r="O3698" t="b">
        <v>1</v>
      </c>
      <c r="P3698" t="s">
        <v>8271</v>
      </c>
      <c r="Q3698" s="5">
        <f t="shared" si="344"/>
        <v>1.55</v>
      </c>
      <c r="R3698" s="6">
        <f t="shared" si="345"/>
        <v>39.743589743589745</v>
      </c>
      <c r="S3698" t="str">
        <f t="shared" si="346"/>
        <v>theater</v>
      </c>
      <c r="T3698" t="str">
        <f t="shared" si="347"/>
        <v>plays</v>
      </c>
    </row>
    <row r="3699" spans="1:20" ht="60" x14ac:dyDescent="0.25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s="12">
        <f t="shared" si="342"/>
        <v>42479.465833333335</v>
      </c>
      <c r="L3699" s="12">
        <f t="shared" si="343"/>
        <v>42500.465833333335</v>
      </c>
      <c r="M3699" t="b">
        <v>0</v>
      </c>
      <c r="N3699">
        <v>30</v>
      </c>
      <c r="O3699" t="b">
        <v>1</v>
      </c>
      <c r="P3699" t="s">
        <v>8271</v>
      </c>
      <c r="Q3699" s="5">
        <f t="shared" si="344"/>
        <v>1.08</v>
      </c>
      <c r="R3699" s="6">
        <f t="shared" si="345"/>
        <v>72</v>
      </c>
      <c r="S3699" t="str">
        <f t="shared" si="346"/>
        <v>theater</v>
      </c>
      <c r="T3699" t="str">
        <f t="shared" si="347"/>
        <v>plays</v>
      </c>
    </row>
    <row r="3700" spans="1:20" ht="45" x14ac:dyDescent="0.25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s="12">
        <f t="shared" si="342"/>
        <v>42401.806562500002</v>
      </c>
      <c r="L3700" s="12">
        <f t="shared" si="343"/>
        <v>42431.806562500002</v>
      </c>
      <c r="M3700" t="b">
        <v>0</v>
      </c>
      <c r="N3700">
        <v>136</v>
      </c>
      <c r="O3700" t="b">
        <v>1</v>
      </c>
      <c r="P3700" t="s">
        <v>8271</v>
      </c>
      <c r="Q3700" s="5">
        <f t="shared" si="344"/>
        <v>1.1052</v>
      </c>
      <c r="R3700" s="6">
        <f t="shared" si="345"/>
        <v>40.632352941176471</v>
      </c>
      <c r="S3700" t="str">
        <f t="shared" si="346"/>
        <v>theater</v>
      </c>
      <c r="T3700" t="str">
        <f t="shared" si="347"/>
        <v>plays</v>
      </c>
    </row>
    <row r="3701" spans="1:20" ht="60" x14ac:dyDescent="0.25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s="12">
        <f t="shared" si="342"/>
        <v>41897.602037037039</v>
      </c>
      <c r="L3701" s="12">
        <f t="shared" si="343"/>
        <v>41927.602037037039</v>
      </c>
      <c r="M3701" t="b">
        <v>0</v>
      </c>
      <c r="N3701">
        <v>40</v>
      </c>
      <c r="O3701" t="b">
        <v>1</v>
      </c>
      <c r="P3701" t="s">
        <v>8271</v>
      </c>
      <c r="Q3701" s="5">
        <f t="shared" si="344"/>
        <v>1.008</v>
      </c>
      <c r="R3701" s="6">
        <f t="shared" si="345"/>
        <v>63</v>
      </c>
      <c r="S3701" t="str">
        <f t="shared" si="346"/>
        <v>theater</v>
      </c>
      <c r="T3701" t="str">
        <f t="shared" si="347"/>
        <v>plays</v>
      </c>
    </row>
    <row r="3702" spans="1:20" ht="30" x14ac:dyDescent="0.25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s="12">
        <f t="shared" si="342"/>
        <v>41882.585648148146</v>
      </c>
      <c r="L3702" s="12">
        <f t="shared" si="343"/>
        <v>41912.666666666664</v>
      </c>
      <c r="M3702" t="b">
        <v>0</v>
      </c>
      <c r="N3702">
        <v>18</v>
      </c>
      <c r="O3702" t="b">
        <v>1</v>
      </c>
      <c r="P3702" t="s">
        <v>8271</v>
      </c>
      <c r="Q3702" s="5">
        <f t="shared" si="344"/>
        <v>1.212</v>
      </c>
      <c r="R3702" s="6">
        <f t="shared" si="345"/>
        <v>33.666666666666664</v>
      </c>
      <c r="S3702" t="str">
        <f t="shared" si="346"/>
        <v>theater</v>
      </c>
      <c r="T3702" t="str">
        <f t="shared" si="347"/>
        <v>plays</v>
      </c>
    </row>
    <row r="3703" spans="1:20" ht="60" x14ac:dyDescent="0.25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s="12">
        <f t="shared" si="342"/>
        <v>42129.541585648149</v>
      </c>
      <c r="L3703" s="12">
        <f t="shared" si="343"/>
        <v>42159.541585648149</v>
      </c>
      <c r="M3703" t="b">
        <v>0</v>
      </c>
      <c r="N3703">
        <v>39</v>
      </c>
      <c r="O3703" t="b">
        <v>1</v>
      </c>
      <c r="P3703" t="s">
        <v>8271</v>
      </c>
      <c r="Q3703" s="5">
        <f t="shared" si="344"/>
        <v>1.0033333333333334</v>
      </c>
      <c r="R3703" s="6">
        <f t="shared" si="345"/>
        <v>38.589743589743591</v>
      </c>
      <c r="S3703" t="str">
        <f t="shared" si="346"/>
        <v>theater</v>
      </c>
      <c r="T3703" t="str">
        <f t="shared" si="347"/>
        <v>plays</v>
      </c>
    </row>
    <row r="3704" spans="1:20" ht="60" x14ac:dyDescent="0.25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s="12">
        <f t="shared" si="342"/>
        <v>42524.53800925926</v>
      </c>
      <c r="L3704" s="12">
        <f t="shared" si="343"/>
        <v>42561.957638888889</v>
      </c>
      <c r="M3704" t="b">
        <v>0</v>
      </c>
      <c r="N3704">
        <v>21</v>
      </c>
      <c r="O3704" t="b">
        <v>1</v>
      </c>
      <c r="P3704" t="s">
        <v>8271</v>
      </c>
      <c r="Q3704" s="5">
        <f t="shared" si="344"/>
        <v>1.0916666666666666</v>
      </c>
      <c r="R3704" s="6">
        <f t="shared" si="345"/>
        <v>155.95238095238096</v>
      </c>
      <c r="S3704" t="str">
        <f t="shared" si="346"/>
        <v>theater</v>
      </c>
      <c r="T3704" t="str">
        <f t="shared" si="347"/>
        <v>plays</v>
      </c>
    </row>
    <row r="3705" spans="1:20" ht="60" x14ac:dyDescent="0.25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s="12">
        <f t="shared" si="342"/>
        <v>42556.504490740743</v>
      </c>
      <c r="L3705" s="12">
        <f t="shared" si="343"/>
        <v>42595.290972222225</v>
      </c>
      <c r="M3705" t="b">
        <v>0</v>
      </c>
      <c r="N3705">
        <v>30</v>
      </c>
      <c r="O3705" t="b">
        <v>1</v>
      </c>
      <c r="P3705" t="s">
        <v>8271</v>
      </c>
      <c r="Q3705" s="5">
        <f t="shared" si="344"/>
        <v>1.2342857142857142</v>
      </c>
      <c r="R3705" s="6">
        <f t="shared" si="345"/>
        <v>43.2</v>
      </c>
      <c r="S3705" t="str">
        <f t="shared" si="346"/>
        <v>theater</v>
      </c>
      <c r="T3705" t="str">
        <f t="shared" si="347"/>
        <v>plays</v>
      </c>
    </row>
    <row r="3706" spans="1:20" ht="60" x14ac:dyDescent="0.25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s="12">
        <f t="shared" si="342"/>
        <v>42461.689745370371</v>
      </c>
      <c r="L3706" s="12">
        <f t="shared" si="343"/>
        <v>42521.689745370371</v>
      </c>
      <c r="M3706" t="b">
        <v>0</v>
      </c>
      <c r="N3706">
        <v>27</v>
      </c>
      <c r="O3706" t="b">
        <v>1</v>
      </c>
      <c r="P3706" t="s">
        <v>8271</v>
      </c>
      <c r="Q3706" s="5">
        <f t="shared" si="344"/>
        <v>1.3633666666666666</v>
      </c>
      <c r="R3706" s="6">
        <f t="shared" si="345"/>
        <v>15.148518518518518</v>
      </c>
      <c r="S3706" t="str">
        <f t="shared" si="346"/>
        <v>theater</v>
      </c>
      <c r="T3706" t="str">
        <f t="shared" si="347"/>
        <v>plays</v>
      </c>
    </row>
    <row r="3707" spans="1:20" ht="60" x14ac:dyDescent="0.25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s="12">
        <f t="shared" si="342"/>
        <v>41792.542986111112</v>
      </c>
      <c r="L3707" s="12">
        <f t="shared" si="343"/>
        <v>41813.75</v>
      </c>
      <c r="M3707" t="b">
        <v>0</v>
      </c>
      <c r="N3707">
        <v>35</v>
      </c>
      <c r="O3707" t="b">
        <v>1</v>
      </c>
      <c r="P3707" t="s">
        <v>8271</v>
      </c>
      <c r="Q3707" s="5">
        <f t="shared" si="344"/>
        <v>1.0346657233816767</v>
      </c>
      <c r="R3707" s="6">
        <f t="shared" si="345"/>
        <v>83.571428571428569</v>
      </c>
      <c r="S3707" t="str">
        <f t="shared" si="346"/>
        <v>theater</v>
      </c>
      <c r="T3707" t="str">
        <f t="shared" si="347"/>
        <v>plays</v>
      </c>
    </row>
    <row r="3708" spans="1:20" ht="45" x14ac:dyDescent="0.25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s="12">
        <f t="shared" si="342"/>
        <v>41879.913761574076</v>
      </c>
      <c r="L3708" s="12">
        <f t="shared" si="343"/>
        <v>41894.913761574076</v>
      </c>
      <c r="M3708" t="b">
        <v>0</v>
      </c>
      <c r="N3708">
        <v>13</v>
      </c>
      <c r="O3708" t="b">
        <v>1</v>
      </c>
      <c r="P3708" t="s">
        <v>8271</v>
      </c>
      <c r="Q3708" s="5">
        <f t="shared" si="344"/>
        <v>1.2133333333333334</v>
      </c>
      <c r="R3708" s="6">
        <f t="shared" si="345"/>
        <v>140</v>
      </c>
      <c r="S3708" t="str">
        <f t="shared" si="346"/>
        <v>theater</v>
      </c>
      <c r="T3708" t="str">
        <f t="shared" si="347"/>
        <v>plays</v>
      </c>
    </row>
    <row r="3709" spans="1:20" ht="45" x14ac:dyDescent="0.25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s="12">
        <f t="shared" si="342"/>
        <v>42552.048356481479</v>
      </c>
      <c r="L3709" s="12">
        <f t="shared" si="343"/>
        <v>42573.226388888885</v>
      </c>
      <c r="M3709" t="b">
        <v>0</v>
      </c>
      <c r="N3709">
        <v>23</v>
      </c>
      <c r="O3709" t="b">
        <v>1</v>
      </c>
      <c r="P3709" t="s">
        <v>8271</v>
      </c>
      <c r="Q3709" s="5">
        <f t="shared" si="344"/>
        <v>1.86</v>
      </c>
      <c r="R3709" s="6">
        <f t="shared" si="345"/>
        <v>80.869565217391298</v>
      </c>
      <c r="S3709" t="str">
        <f t="shared" si="346"/>
        <v>theater</v>
      </c>
      <c r="T3709" t="str">
        <f t="shared" si="347"/>
        <v>plays</v>
      </c>
    </row>
    <row r="3710" spans="1:20" ht="60" x14ac:dyDescent="0.25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s="12">
        <f t="shared" si="342"/>
        <v>41810.142199074071</v>
      </c>
      <c r="L3710" s="12">
        <f t="shared" si="343"/>
        <v>41824.142199074071</v>
      </c>
      <c r="M3710" t="b">
        <v>0</v>
      </c>
      <c r="N3710">
        <v>39</v>
      </c>
      <c r="O3710" t="b">
        <v>1</v>
      </c>
      <c r="P3710" t="s">
        <v>8271</v>
      </c>
      <c r="Q3710" s="5">
        <f t="shared" si="344"/>
        <v>3</v>
      </c>
      <c r="R3710" s="6">
        <f t="shared" si="345"/>
        <v>53.846153846153847</v>
      </c>
      <c r="S3710" t="str">
        <f t="shared" si="346"/>
        <v>theater</v>
      </c>
      <c r="T3710" t="str">
        <f t="shared" si="347"/>
        <v>plays</v>
      </c>
    </row>
    <row r="3711" spans="1:20" ht="45" x14ac:dyDescent="0.25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s="12">
        <f t="shared" si="342"/>
        <v>41785.707708333335</v>
      </c>
      <c r="L3711" s="12">
        <f t="shared" si="343"/>
        <v>41815.707708333335</v>
      </c>
      <c r="M3711" t="b">
        <v>0</v>
      </c>
      <c r="N3711">
        <v>35</v>
      </c>
      <c r="O3711" t="b">
        <v>1</v>
      </c>
      <c r="P3711" t="s">
        <v>8271</v>
      </c>
      <c r="Q3711" s="5">
        <f t="shared" si="344"/>
        <v>1.0825</v>
      </c>
      <c r="R3711" s="6">
        <f t="shared" si="345"/>
        <v>30.928571428571427</v>
      </c>
      <c r="S3711" t="str">
        <f t="shared" si="346"/>
        <v>theater</v>
      </c>
      <c r="T3711" t="str">
        <f t="shared" si="347"/>
        <v>plays</v>
      </c>
    </row>
    <row r="3712" spans="1:20" ht="30" x14ac:dyDescent="0.25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s="12">
        <f t="shared" si="342"/>
        <v>42072.576249999998</v>
      </c>
      <c r="L3712" s="12">
        <f t="shared" si="343"/>
        <v>42097.576249999998</v>
      </c>
      <c r="M3712" t="b">
        <v>0</v>
      </c>
      <c r="N3712">
        <v>27</v>
      </c>
      <c r="O3712" t="b">
        <v>1</v>
      </c>
      <c r="P3712" t="s">
        <v>8271</v>
      </c>
      <c r="Q3712" s="5">
        <f t="shared" si="344"/>
        <v>1.4115384615384616</v>
      </c>
      <c r="R3712" s="6">
        <f t="shared" si="345"/>
        <v>67.962962962962962</v>
      </c>
      <c r="S3712" t="str">
        <f t="shared" si="346"/>
        <v>theater</v>
      </c>
      <c r="T3712" t="str">
        <f t="shared" si="347"/>
        <v>plays</v>
      </c>
    </row>
    <row r="3713" spans="1:20" ht="30" x14ac:dyDescent="0.25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s="12">
        <f t="shared" si="342"/>
        <v>41779.724224537036</v>
      </c>
      <c r="L3713" s="12">
        <f t="shared" si="343"/>
        <v>41805.666666666664</v>
      </c>
      <c r="M3713" t="b">
        <v>0</v>
      </c>
      <c r="N3713">
        <v>21</v>
      </c>
      <c r="O3713" t="b">
        <v>1</v>
      </c>
      <c r="P3713" t="s">
        <v>8271</v>
      </c>
      <c r="Q3713" s="5">
        <f t="shared" si="344"/>
        <v>1.1399999999999999</v>
      </c>
      <c r="R3713" s="6">
        <f t="shared" si="345"/>
        <v>27.142857142857142</v>
      </c>
      <c r="S3713" t="str">
        <f t="shared" si="346"/>
        <v>theater</v>
      </c>
      <c r="T3713" t="str">
        <f t="shared" si="347"/>
        <v>plays</v>
      </c>
    </row>
    <row r="3714" spans="1:20" ht="60" x14ac:dyDescent="0.25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s="12">
        <f t="shared" ref="K3714:K3777" si="348">(((J3714/60)/60)/24)+DATE(1970,1,1)</f>
        <v>42134.172071759262</v>
      </c>
      <c r="L3714" s="12">
        <f t="shared" ref="L3714:L3777" si="349">(((I3714/60)/60)/24)+DATE(1970,1,1)</f>
        <v>42155.290972222225</v>
      </c>
      <c r="M3714" t="b">
        <v>0</v>
      </c>
      <c r="N3714">
        <v>104</v>
      </c>
      <c r="O3714" t="b">
        <v>1</v>
      </c>
      <c r="P3714" t="s">
        <v>8271</v>
      </c>
      <c r="Q3714" s="5">
        <f t="shared" ref="Q3714:Q3777" si="350">E3714/D3714</f>
        <v>1.5373333333333334</v>
      </c>
      <c r="R3714" s="6">
        <f t="shared" ref="R3714:R3777" si="351">E3714/N3714</f>
        <v>110.86538461538461</v>
      </c>
      <c r="S3714" t="str">
        <f t="shared" ref="S3714:S3777" si="352">LEFT(P3714,FIND("/",P3714,1)-1)</f>
        <v>theater</v>
      </c>
      <c r="T3714" t="str">
        <f t="shared" ref="T3714:T3777" si="353">MID(P3714,FIND("/",P3714,1)+1,LEN(P3713))</f>
        <v>plays</v>
      </c>
    </row>
    <row r="3715" spans="1:20" ht="45" x14ac:dyDescent="0.25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s="12">
        <f t="shared" si="348"/>
        <v>42505.738032407404</v>
      </c>
      <c r="L3715" s="12">
        <f t="shared" si="349"/>
        <v>42525.738032407404</v>
      </c>
      <c r="M3715" t="b">
        <v>0</v>
      </c>
      <c r="N3715">
        <v>19</v>
      </c>
      <c r="O3715" t="b">
        <v>1</v>
      </c>
      <c r="P3715" t="s">
        <v>8271</v>
      </c>
      <c r="Q3715" s="5">
        <f t="shared" si="350"/>
        <v>1.0149999999999999</v>
      </c>
      <c r="R3715" s="6">
        <f t="shared" si="351"/>
        <v>106.84210526315789</v>
      </c>
      <c r="S3715" t="str">
        <f t="shared" si="352"/>
        <v>theater</v>
      </c>
      <c r="T3715" t="str">
        <f t="shared" si="353"/>
        <v>plays</v>
      </c>
    </row>
    <row r="3716" spans="1:20" ht="60" x14ac:dyDescent="0.25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s="12">
        <f t="shared" si="348"/>
        <v>42118.556331018524</v>
      </c>
      <c r="L3716" s="12">
        <f t="shared" si="349"/>
        <v>42150.165972222225</v>
      </c>
      <c r="M3716" t="b">
        <v>0</v>
      </c>
      <c r="N3716">
        <v>97</v>
      </c>
      <c r="O3716" t="b">
        <v>1</v>
      </c>
      <c r="P3716" t="s">
        <v>8271</v>
      </c>
      <c r="Q3716" s="5">
        <f t="shared" si="350"/>
        <v>1.0235000000000001</v>
      </c>
      <c r="R3716" s="6">
        <f t="shared" si="351"/>
        <v>105.51546391752578</v>
      </c>
      <c r="S3716" t="str">
        <f t="shared" si="352"/>
        <v>theater</v>
      </c>
      <c r="T3716" t="str">
        <f t="shared" si="353"/>
        <v>plays</v>
      </c>
    </row>
    <row r="3717" spans="1:20" ht="60" x14ac:dyDescent="0.25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s="12">
        <f t="shared" si="348"/>
        <v>42036.995590277773</v>
      </c>
      <c r="L3717" s="12">
        <f t="shared" si="349"/>
        <v>42094.536111111112</v>
      </c>
      <c r="M3717" t="b">
        <v>0</v>
      </c>
      <c r="N3717">
        <v>27</v>
      </c>
      <c r="O3717" t="b">
        <v>1</v>
      </c>
      <c r="P3717" t="s">
        <v>8271</v>
      </c>
      <c r="Q3717" s="5">
        <f t="shared" si="350"/>
        <v>1.0257142857142858</v>
      </c>
      <c r="R3717" s="6">
        <f t="shared" si="351"/>
        <v>132.96296296296296</v>
      </c>
      <c r="S3717" t="str">
        <f t="shared" si="352"/>
        <v>theater</v>
      </c>
      <c r="T3717" t="str">
        <f t="shared" si="353"/>
        <v>plays</v>
      </c>
    </row>
    <row r="3718" spans="1:20" ht="45" x14ac:dyDescent="0.25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s="12">
        <f t="shared" si="348"/>
        <v>42360.887835648144</v>
      </c>
      <c r="L3718" s="12">
        <f t="shared" si="349"/>
        <v>42390.887835648144</v>
      </c>
      <c r="M3718" t="b">
        <v>0</v>
      </c>
      <c r="N3718">
        <v>24</v>
      </c>
      <c r="O3718" t="b">
        <v>1</v>
      </c>
      <c r="P3718" t="s">
        <v>8271</v>
      </c>
      <c r="Q3718" s="5">
        <f t="shared" si="350"/>
        <v>1.5575000000000001</v>
      </c>
      <c r="R3718" s="6">
        <f t="shared" si="351"/>
        <v>51.916666666666664</v>
      </c>
      <c r="S3718" t="str">
        <f t="shared" si="352"/>
        <v>theater</v>
      </c>
      <c r="T3718" t="str">
        <f t="shared" si="353"/>
        <v>plays</v>
      </c>
    </row>
    <row r="3719" spans="1:20" ht="45" x14ac:dyDescent="0.25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s="12">
        <f t="shared" si="348"/>
        <v>42102.866307870368</v>
      </c>
      <c r="L3719" s="12">
        <f t="shared" si="349"/>
        <v>42133.866307870368</v>
      </c>
      <c r="M3719" t="b">
        <v>0</v>
      </c>
      <c r="N3719">
        <v>13</v>
      </c>
      <c r="O3719" t="b">
        <v>1</v>
      </c>
      <c r="P3719" t="s">
        <v>8271</v>
      </c>
      <c r="Q3719" s="5">
        <f t="shared" si="350"/>
        <v>1.0075000000000001</v>
      </c>
      <c r="R3719" s="6">
        <f t="shared" si="351"/>
        <v>310</v>
      </c>
      <c r="S3719" t="str">
        <f t="shared" si="352"/>
        <v>theater</v>
      </c>
      <c r="T3719" t="str">
        <f t="shared" si="353"/>
        <v>plays</v>
      </c>
    </row>
    <row r="3720" spans="1:20" ht="45" x14ac:dyDescent="0.25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s="12">
        <f t="shared" si="348"/>
        <v>42032.716145833328</v>
      </c>
      <c r="L3720" s="12">
        <f t="shared" si="349"/>
        <v>42062.716145833328</v>
      </c>
      <c r="M3720" t="b">
        <v>0</v>
      </c>
      <c r="N3720">
        <v>46</v>
      </c>
      <c r="O3720" t="b">
        <v>1</v>
      </c>
      <c r="P3720" t="s">
        <v>8271</v>
      </c>
      <c r="Q3720" s="5">
        <f t="shared" si="350"/>
        <v>2.3940000000000001</v>
      </c>
      <c r="R3720" s="6">
        <f t="shared" si="351"/>
        <v>26.021739130434781</v>
      </c>
      <c r="S3720" t="str">
        <f t="shared" si="352"/>
        <v>theater</v>
      </c>
      <c r="T3720" t="str">
        <f t="shared" si="353"/>
        <v>plays</v>
      </c>
    </row>
    <row r="3721" spans="1:20" ht="30" x14ac:dyDescent="0.25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s="12">
        <f t="shared" si="348"/>
        <v>42147.729930555557</v>
      </c>
      <c r="L3721" s="12">
        <f t="shared" si="349"/>
        <v>42177.729930555557</v>
      </c>
      <c r="M3721" t="b">
        <v>0</v>
      </c>
      <c r="N3721">
        <v>4</v>
      </c>
      <c r="O3721" t="b">
        <v>1</v>
      </c>
      <c r="P3721" t="s">
        <v>8271</v>
      </c>
      <c r="Q3721" s="5">
        <f t="shared" si="350"/>
        <v>2.1</v>
      </c>
      <c r="R3721" s="6">
        <f t="shared" si="351"/>
        <v>105</v>
      </c>
      <c r="S3721" t="str">
        <f t="shared" si="352"/>
        <v>theater</v>
      </c>
      <c r="T3721" t="str">
        <f t="shared" si="353"/>
        <v>plays</v>
      </c>
    </row>
    <row r="3722" spans="1:20" ht="30" x14ac:dyDescent="0.25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s="12">
        <f t="shared" si="348"/>
        <v>42165.993125000001</v>
      </c>
      <c r="L3722" s="12">
        <f t="shared" si="349"/>
        <v>42187.993125000001</v>
      </c>
      <c r="M3722" t="b">
        <v>0</v>
      </c>
      <c r="N3722">
        <v>40</v>
      </c>
      <c r="O3722" t="b">
        <v>1</v>
      </c>
      <c r="P3722" t="s">
        <v>8271</v>
      </c>
      <c r="Q3722" s="5">
        <f t="shared" si="350"/>
        <v>1.0451515151515152</v>
      </c>
      <c r="R3722" s="6">
        <f t="shared" si="351"/>
        <v>86.224999999999994</v>
      </c>
      <c r="S3722" t="str">
        <f t="shared" si="352"/>
        <v>theater</v>
      </c>
      <c r="T3722" t="str">
        <f t="shared" si="353"/>
        <v>plays</v>
      </c>
    </row>
    <row r="3723" spans="1:20" ht="60" x14ac:dyDescent="0.25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s="12">
        <f t="shared" si="348"/>
        <v>41927.936157407406</v>
      </c>
      <c r="L3723" s="12">
        <f t="shared" si="349"/>
        <v>41948.977824074071</v>
      </c>
      <c r="M3723" t="b">
        <v>0</v>
      </c>
      <c r="N3723">
        <v>44</v>
      </c>
      <c r="O3723" t="b">
        <v>1</v>
      </c>
      <c r="P3723" t="s">
        <v>8271</v>
      </c>
      <c r="Q3723" s="5">
        <f t="shared" si="350"/>
        <v>1.008</v>
      </c>
      <c r="R3723" s="6">
        <f t="shared" si="351"/>
        <v>114.54545454545455</v>
      </c>
      <c r="S3723" t="str">
        <f t="shared" si="352"/>
        <v>theater</v>
      </c>
      <c r="T3723" t="str">
        <f t="shared" si="353"/>
        <v>plays</v>
      </c>
    </row>
    <row r="3724" spans="1:20" ht="60" x14ac:dyDescent="0.25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s="12">
        <f t="shared" si="348"/>
        <v>42381.671840277777</v>
      </c>
      <c r="L3724" s="12">
        <f t="shared" si="349"/>
        <v>42411.957638888889</v>
      </c>
      <c r="M3724" t="b">
        <v>0</v>
      </c>
      <c r="N3724">
        <v>35</v>
      </c>
      <c r="O3724" t="b">
        <v>1</v>
      </c>
      <c r="P3724" t="s">
        <v>8271</v>
      </c>
      <c r="Q3724" s="5">
        <f t="shared" si="350"/>
        <v>1.1120000000000001</v>
      </c>
      <c r="R3724" s="6">
        <f t="shared" si="351"/>
        <v>47.657142857142858</v>
      </c>
      <c r="S3724" t="str">
        <f t="shared" si="352"/>
        <v>theater</v>
      </c>
      <c r="T3724" t="str">
        <f t="shared" si="353"/>
        <v>plays</v>
      </c>
    </row>
    <row r="3725" spans="1:20" ht="30" x14ac:dyDescent="0.25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s="12">
        <f t="shared" si="348"/>
        <v>41943.753032407411</v>
      </c>
      <c r="L3725" s="12">
        <f t="shared" si="349"/>
        <v>41973.794699074075</v>
      </c>
      <c r="M3725" t="b">
        <v>0</v>
      </c>
      <c r="N3725">
        <v>63</v>
      </c>
      <c r="O3725" t="b">
        <v>1</v>
      </c>
      <c r="P3725" t="s">
        <v>8271</v>
      </c>
      <c r="Q3725" s="5">
        <f t="shared" si="350"/>
        <v>1.0204444444444445</v>
      </c>
      <c r="R3725" s="6">
        <f t="shared" si="351"/>
        <v>72.888888888888886</v>
      </c>
      <c r="S3725" t="str">
        <f t="shared" si="352"/>
        <v>theater</v>
      </c>
      <c r="T3725" t="str">
        <f t="shared" si="353"/>
        <v>plays</v>
      </c>
    </row>
    <row r="3726" spans="1:20" ht="60" x14ac:dyDescent="0.25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s="12">
        <f t="shared" si="348"/>
        <v>42465.491435185191</v>
      </c>
      <c r="L3726" s="12">
        <f t="shared" si="349"/>
        <v>42494.958333333328</v>
      </c>
      <c r="M3726" t="b">
        <v>0</v>
      </c>
      <c r="N3726">
        <v>89</v>
      </c>
      <c r="O3726" t="b">
        <v>1</v>
      </c>
      <c r="P3726" t="s">
        <v>8271</v>
      </c>
      <c r="Q3726" s="5">
        <f t="shared" si="350"/>
        <v>1.0254767441860466</v>
      </c>
      <c r="R3726" s="6">
        <f t="shared" si="351"/>
        <v>49.545505617977533</v>
      </c>
      <c r="S3726" t="str">
        <f t="shared" si="352"/>
        <v>theater</v>
      </c>
      <c r="T3726" t="str">
        <f t="shared" si="353"/>
        <v>plays</v>
      </c>
    </row>
    <row r="3727" spans="1:20" ht="60" x14ac:dyDescent="0.25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s="12">
        <f t="shared" si="348"/>
        <v>42401.945219907408</v>
      </c>
      <c r="L3727" s="12">
        <f t="shared" si="349"/>
        <v>42418.895833333328</v>
      </c>
      <c r="M3727" t="b">
        <v>0</v>
      </c>
      <c r="N3727">
        <v>15</v>
      </c>
      <c r="O3727" t="b">
        <v>1</v>
      </c>
      <c r="P3727" t="s">
        <v>8271</v>
      </c>
      <c r="Q3727" s="5">
        <f t="shared" si="350"/>
        <v>1.27</v>
      </c>
      <c r="R3727" s="6">
        <f t="shared" si="351"/>
        <v>25.4</v>
      </c>
      <c r="S3727" t="str">
        <f t="shared" si="352"/>
        <v>theater</v>
      </c>
      <c r="T3727" t="str">
        <f t="shared" si="353"/>
        <v>plays</v>
      </c>
    </row>
    <row r="3728" spans="1:20" ht="45" x14ac:dyDescent="0.25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s="12">
        <f t="shared" si="348"/>
        <v>42462.140868055561</v>
      </c>
      <c r="L3728" s="12">
        <f t="shared" si="349"/>
        <v>42489.875</v>
      </c>
      <c r="M3728" t="b">
        <v>0</v>
      </c>
      <c r="N3728">
        <v>46</v>
      </c>
      <c r="O3728" t="b">
        <v>1</v>
      </c>
      <c r="P3728" t="s">
        <v>8271</v>
      </c>
      <c r="Q3728" s="5">
        <f t="shared" si="350"/>
        <v>3.3870588235294119</v>
      </c>
      <c r="R3728" s="6">
        <f t="shared" si="351"/>
        <v>62.586956521739133</v>
      </c>
      <c r="S3728" t="str">
        <f t="shared" si="352"/>
        <v>theater</v>
      </c>
      <c r="T3728" t="str">
        <f t="shared" si="353"/>
        <v>plays</v>
      </c>
    </row>
    <row r="3729" spans="1:20" ht="45" x14ac:dyDescent="0.25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s="12">
        <f t="shared" si="348"/>
        <v>42632.348310185189</v>
      </c>
      <c r="L3729" s="12">
        <f t="shared" si="349"/>
        <v>42663.204861111109</v>
      </c>
      <c r="M3729" t="b">
        <v>0</v>
      </c>
      <c r="N3729">
        <v>33</v>
      </c>
      <c r="O3729" t="b">
        <v>1</v>
      </c>
      <c r="P3729" t="s">
        <v>8271</v>
      </c>
      <c r="Q3729" s="5">
        <f t="shared" si="350"/>
        <v>1.0075000000000001</v>
      </c>
      <c r="R3729" s="6">
        <f t="shared" si="351"/>
        <v>61.060606060606062</v>
      </c>
      <c r="S3729" t="str">
        <f t="shared" si="352"/>
        <v>theater</v>
      </c>
      <c r="T3729" t="str">
        <f t="shared" si="353"/>
        <v>plays</v>
      </c>
    </row>
    <row r="3730" spans="1:20" ht="45" x14ac:dyDescent="0.25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s="12">
        <f t="shared" si="348"/>
        <v>42205.171018518522</v>
      </c>
      <c r="L3730" s="12">
        <f t="shared" si="349"/>
        <v>42235.171018518522</v>
      </c>
      <c r="M3730" t="b">
        <v>0</v>
      </c>
      <c r="N3730">
        <v>31</v>
      </c>
      <c r="O3730" t="b">
        <v>0</v>
      </c>
      <c r="P3730" t="s">
        <v>8271</v>
      </c>
      <c r="Q3730" s="5">
        <f t="shared" si="350"/>
        <v>9.3100000000000002E-2</v>
      </c>
      <c r="R3730" s="6">
        <f t="shared" si="351"/>
        <v>60.064516129032256</v>
      </c>
      <c r="S3730" t="str">
        <f t="shared" si="352"/>
        <v>theater</v>
      </c>
      <c r="T3730" t="str">
        <f t="shared" si="353"/>
        <v>plays</v>
      </c>
    </row>
    <row r="3731" spans="1:20" ht="60" x14ac:dyDescent="0.25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s="12">
        <f t="shared" si="348"/>
        <v>42041.205000000002</v>
      </c>
      <c r="L3731" s="12">
        <f t="shared" si="349"/>
        <v>42086.16333333333</v>
      </c>
      <c r="M3731" t="b">
        <v>0</v>
      </c>
      <c r="N3731">
        <v>5</v>
      </c>
      <c r="O3731" t="b">
        <v>0</v>
      </c>
      <c r="P3731" t="s">
        <v>8271</v>
      </c>
      <c r="Q3731" s="5">
        <f t="shared" si="350"/>
        <v>7.2400000000000006E-2</v>
      </c>
      <c r="R3731" s="6">
        <f t="shared" si="351"/>
        <v>72.400000000000006</v>
      </c>
      <c r="S3731" t="str">
        <f t="shared" si="352"/>
        <v>theater</v>
      </c>
      <c r="T3731" t="str">
        <f t="shared" si="353"/>
        <v>plays</v>
      </c>
    </row>
    <row r="3732" spans="1:20" ht="45" x14ac:dyDescent="0.25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s="12">
        <f t="shared" si="348"/>
        <v>42203.677766203706</v>
      </c>
      <c r="L3732" s="12">
        <f t="shared" si="349"/>
        <v>42233.677766203706</v>
      </c>
      <c r="M3732" t="b">
        <v>0</v>
      </c>
      <c r="N3732">
        <v>1</v>
      </c>
      <c r="O3732" t="b">
        <v>0</v>
      </c>
      <c r="P3732" t="s">
        <v>8271</v>
      </c>
      <c r="Q3732" s="5">
        <f t="shared" si="350"/>
        <v>0.1</v>
      </c>
      <c r="R3732" s="6">
        <f t="shared" si="351"/>
        <v>100</v>
      </c>
      <c r="S3732" t="str">
        <f t="shared" si="352"/>
        <v>theater</v>
      </c>
      <c r="T3732" t="str">
        <f t="shared" si="353"/>
        <v>plays</v>
      </c>
    </row>
    <row r="3733" spans="1:20" ht="60" x14ac:dyDescent="0.25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s="12">
        <f t="shared" si="348"/>
        <v>41983.752847222218</v>
      </c>
      <c r="L3733" s="12">
        <f t="shared" si="349"/>
        <v>42014.140972222223</v>
      </c>
      <c r="M3733" t="b">
        <v>0</v>
      </c>
      <c r="N3733">
        <v>12</v>
      </c>
      <c r="O3733" t="b">
        <v>0</v>
      </c>
      <c r="P3733" t="s">
        <v>8271</v>
      </c>
      <c r="Q3733" s="5">
        <f t="shared" si="350"/>
        <v>0.11272727272727273</v>
      </c>
      <c r="R3733" s="6">
        <f t="shared" si="351"/>
        <v>51.666666666666664</v>
      </c>
      <c r="S3733" t="str">
        <f t="shared" si="352"/>
        <v>theater</v>
      </c>
      <c r="T3733" t="str">
        <f t="shared" si="353"/>
        <v>plays</v>
      </c>
    </row>
    <row r="3734" spans="1:20" ht="45" x14ac:dyDescent="0.25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s="12">
        <f t="shared" si="348"/>
        <v>41968.677465277782</v>
      </c>
      <c r="L3734" s="12">
        <f t="shared" si="349"/>
        <v>42028.5</v>
      </c>
      <c r="M3734" t="b">
        <v>0</v>
      </c>
      <c r="N3734">
        <v>4</v>
      </c>
      <c r="O3734" t="b">
        <v>0</v>
      </c>
      <c r="P3734" t="s">
        <v>8271</v>
      </c>
      <c r="Q3734" s="5">
        <f t="shared" si="350"/>
        <v>0.15411764705882353</v>
      </c>
      <c r="R3734" s="6">
        <f t="shared" si="351"/>
        <v>32.75</v>
      </c>
      <c r="S3734" t="str">
        <f t="shared" si="352"/>
        <v>theater</v>
      </c>
      <c r="T3734" t="str">
        <f t="shared" si="353"/>
        <v>plays</v>
      </c>
    </row>
    <row r="3735" spans="1:20" ht="45" x14ac:dyDescent="0.25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s="12">
        <f t="shared" si="348"/>
        <v>42103.024398148147</v>
      </c>
      <c r="L3735" s="12">
        <f t="shared" si="349"/>
        <v>42112.9375</v>
      </c>
      <c r="M3735" t="b">
        <v>0</v>
      </c>
      <c r="N3735">
        <v>0</v>
      </c>
      <c r="O3735" t="b">
        <v>0</v>
      </c>
      <c r="P3735" t="s">
        <v>8271</v>
      </c>
      <c r="Q3735" s="5">
        <f t="shared" si="350"/>
        <v>0</v>
      </c>
      <c r="R3735" s="6" t="e">
        <f t="shared" si="351"/>
        <v>#DIV/0!</v>
      </c>
      <c r="S3735" t="str">
        <f t="shared" si="352"/>
        <v>theater</v>
      </c>
      <c r="T3735" t="str">
        <f t="shared" si="353"/>
        <v>plays</v>
      </c>
    </row>
    <row r="3736" spans="1:20" ht="60" x14ac:dyDescent="0.25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s="12">
        <f t="shared" si="348"/>
        <v>42089.901574074072</v>
      </c>
      <c r="L3736" s="12">
        <f t="shared" si="349"/>
        <v>42149.901574074072</v>
      </c>
      <c r="M3736" t="b">
        <v>0</v>
      </c>
      <c r="N3736">
        <v>7</v>
      </c>
      <c r="O3736" t="b">
        <v>0</v>
      </c>
      <c r="P3736" t="s">
        <v>8271</v>
      </c>
      <c r="Q3736" s="5">
        <f t="shared" si="350"/>
        <v>0.28466666666666668</v>
      </c>
      <c r="R3736" s="6">
        <f t="shared" si="351"/>
        <v>61</v>
      </c>
      <c r="S3736" t="str">
        <f t="shared" si="352"/>
        <v>theater</v>
      </c>
      <c r="T3736" t="str">
        <f t="shared" si="353"/>
        <v>plays</v>
      </c>
    </row>
    <row r="3737" spans="1:20" ht="30" x14ac:dyDescent="0.25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s="12">
        <f t="shared" si="348"/>
        <v>42122.693159722221</v>
      </c>
      <c r="L3737" s="12">
        <f t="shared" si="349"/>
        <v>42152.693159722221</v>
      </c>
      <c r="M3737" t="b">
        <v>0</v>
      </c>
      <c r="N3737">
        <v>2</v>
      </c>
      <c r="O3737" t="b">
        <v>0</v>
      </c>
      <c r="P3737" t="s">
        <v>8271</v>
      </c>
      <c r="Q3737" s="5">
        <f t="shared" si="350"/>
        <v>0.13333333333333333</v>
      </c>
      <c r="R3737" s="6">
        <f t="shared" si="351"/>
        <v>10</v>
      </c>
      <c r="S3737" t="str">
        <f t="shared" si="352"/>
        <v>theater</v>
      </c>
      <c r="T3737" t="str">
        <f t="shared" si="353"/>
        <v>plays</v>
      </c>
    </row>
    <row r="3738" spans="1:20" ht="45" x14ac:dyDescent="0.25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s="12">
        <f t="shared" si="348"/>
        <v>42048.711724537032</v>
      </c>
      <c r="L3738" s="12">
        <f t="shared" si="349"/>
        <v>42086.75</v>
      </c>
      <c r="M3738" t="b">
        <v>0</v>
      </c>
      <c r="N3738">
        <v>1</v>
      </c>
      <c r="O3738" t="b">
        <v>0</v>
      </c>
      <c r="P3738" t="s">
        <v>8271</v>
      </c>
      <c r="Q3738" s="5">
        <f t="shared" si="350"/>
        <v>6.6666666666666671E-3</v>
      </c>
      <c r="R3738" s="6">
        <f t="shared" si="351"/>
        <v>10</v>
      </c>
      <c r="S3738" t="str">
        <f t="shared" si="352"/>
        <v>theater</v>
      </c>
      <c r="T3738" t="str">
        <f t="shared" si="353"/>
        <v>plays</v>
      </c>
    </row>
    <row r="3739" spans="1:20" ht="45" x14ac:dyDescent="0.25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s="12">
        <f t="shared" si="348"/>
        <v>42297.691006944442</v>
      </c>
      <c r="L3739" s="12">
        <f t="shared" si="349"/>
        <v>42320.290972222225</v>
      </c>
      <c r="M3739" t="b">
        <v>0</v>
      </c>
      <c r="N3739">
        <v>4</v>
      </c>
      <c r="O3739" t="b">
        <v>0</v>
      </c>
      <c r="P3739" t="s">
        <v>8271</v>
      </c>
      <c r="Q3739" s="5">
        <f t="shared" si="350"/>
        <v>0.21428571428571427</v>
      </c>
      <c r="R3739" s="6">
        <f t="shared" si="351"/>
        <v>37.5</v>
      </c>
      <c r="S3739" t="str">
        <f t="shared" si="352"/>
        <v>theater</v>
      </c>
      <c r="T3739" t="str">
        <f t="shared" si="353"/>
        <v>plays</v>
      </c>
    </row>
    <row r="3740" spans="1:20" ht="45" x14ac:dyDescent="0.25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s="12">
        <f t="shared" si="348"/>
        <v>41813.938715277778</v>
      </c>
      <c r="L3740" s="12">
        <f t="shared" si="349"/>
        <v>41835.916666666664</v>
      </c>
      <c r="M3740" t="b">
        <v>0</v>
      </c>
      <c r="N3740">
        <v>6</v>
      </c>
      <c r="O3740" t="b">
        <v>0</v>
      </c>
      <c r="P3740" t="s">
        <v>8271</v>
      </c>
      <c r="Q3740" s="5">
        <f t="shared" si="350"/>
        <v>0.18</v>
      </c>
      <c r="R3740" s="6">
        <f t="shared" si="351"/>
        <v>45</v>
      </c>
      <c r="S3740" t="str">
        <f t="shared" si="352"/>
        <v>theater</v>
      </c>
      <c r="T3740" t="str">
        <f t="shared" si="353"/>
        <v>plays</v>
      </c>
    </row>
    <row r="3741" spans="1:20" ht="60" x14ac:dyDescent="0.25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s="12">
        <f t="shared" si="348"/>
        <v>42548.449861111112</v>
      </c>
      <c r="L3741" s="12">
        <f t="shared" si="349"/>
        <v>42568.449861111112</v>
      </c>
      <c r="M3741" t="b">
        <v>0</v>
      </c>
      <c r="N3741">
        <v>8</v>
      </c>
      <c r="O3741" t="b">
        <v>0</v>
      </c>
      <c r="P3741" t="s">
        <v>8271</v>
      </c>
      <c r="Q3741" s="5">
        <f t="shared" si="350"/>
        <v>0.20125000000000001</v>
      </c>
      <c r="R3741" s="6">
        <f t="shared" si="351"/>
        <v>100.625</v>
      </c>
      <c r="S3741" t="str">
        <f t="shared" si="352"/>
        <v>theater</v>
      </c>
      <c r="T3741" t="str">
        <f t="shared" si="353"/>
        <v>plays</v>
      </c>
    </row>
    <row r="3742" spans="1:20" ht="60" x14ac:dyDescent="0.25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s="12">
        <f t="shared" si="348"/>
        <v>41833.089756944442</v>
      </c>
      <c r="L3742" s="12">
        <f t="shared" si="349"/>
        <v>41863.079143518517</v>
      </c>
      <c r="M3742" t="b">
        <v>0</v>
      </c>
      <c r="N3742">
        <v>14</v>
      </c>
      <c r="O3742" t="b">
        <v>0</v>
      </c>
      <c r="P3742" t="s">
        <v>8271</v>
      </c>
      <c r="Q3742" s="5">
        <f t="shared" si="350"/>
        <v>0.17899999999999999</v>
      </c>
      <c r="R3742" s="6">
        <f t="shared" si="351"/>
        <v>25.571428571428573</v>
      </c>
      <c r="S3742" t="str">
        <f t="shared" si="352"/>
        <v>theater</v>
      </c>
      <c r="T3742" t="str">
        <f t="shared" si="353"/>
        <v>plays</v>
      </c>
    </row>
    <row r="3743" spans="1:20" ht="45" x14ac:dyDescent="0.25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s="12">
        <f t="shared" si="348"/>
        <v>42325.920717592591</v>
      </c>
      <c r="L3743" s="12">
        <f t="shared" si="349"/>
        <v>42355.920717592591</v>
      </c>
      <c r="M3743" t="b">
        <v>0</v>
      </c>
      <c r="N3743">
        <v>0</v>
      </c>
      <c r="O3743" t="b">
        <v>0</v>
      </c>
      <c r="P3743" t="s">
        <v>8271</v>
      </c>
      <c r="Q3743" s="5">
        <f t="shared" si="350"/>
        <v>0</v>
      </c>
      <c r="R3743" s="6" t="e">
        <f t="shared" si="351"/>
        <v>#DIV/0!</v>
      </c>
      <c r="S3743" t="str">
        <f t="shared" si="352"/>
        <v>theater</v>
      </c>
      <c r="T3743" t="str">
        <f t="shared" si="353"/>
        <v>plays</v>
      </c>
    </row>
    <row r="3744" spans="1:20" ht="60" x14ac:dyDescent="0.25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s="12">
        <f t="shared" si="348"/>
        <v>41858.214629629627</v>
      </c>
      <c r="L3744" s="12">
        <f t="shared" si="349"/>
        <v>41888.214629629627</v>
      </c>
      <c r="M3744" t="b">
        <v>0</v>
      </c>
      <c r="N3744">
        <v>4</v>
      </c>
      <c r="O3744" t="b">
        <v>0</v>
      </c>
      <c r="P3744" t="s">
        <v>8271</v>
      </c>
      <c r="Q3744" s="5">
        <f t="shared" si="350"/>
        <v>0.02</v>
      </c>
      <c r="R3744" s="6">
        <f t="shared" si="351"/>
        <v>25</v>
      </c>
      <c r="S3744" t="str">
        <f t="shared" si="352"/>
        <v>theater</v>
      </c>
      <c r="T3744" t="str">
        <f t="shared" si="353"/>
        <v>plays</v>
      </c>
    </row>
    <row r="3745" spans="1:20" ht="45" x14ac:dyDescent="0.25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s="12">
        <f t="shared" si="348"/>
        <v>41793.710231481484</v>
      </c>
      <c r="L3745" s="12">
        <f t="shared" si="349"/>
        <v>41823.710231481484</v>
      </c>
      <c r="M3745" t="b">
        <v>0</v>
      </c>
      <c r="N3745">
        <v>0</v>
      </c>
      <c r="O3745" t="b">
        <v>0</v>
      </c>
      <c r="P3745" t="s">
        <v>8271</v>
      </c>
      <c r="Q3745" s="5">
        <f t="shared" si="350"/>
        <v>0</v>
      </c>
      <c r="R3745" s="6" t="e">
        <f t="shared" si="351"/>
        <v>#DIV/0!</v>
      </c>
      <c r="S3745" t="str">
        <f t="shared" si="352"/>
        <v>theater</v>
      </c>
      <c r="T3745" t="str">
        <f t="shared" si="353"/>
        <v>plays</v>
      </c>
    </row>
    <row r="3746" spans="1:20" ht="60" x14ac:dyDescent="0.25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s="12">
        <f t="shared" si="348"/>
        <v>41793.814259259263</v>
      </c>
      <c r="L3746" s="12">
        <f t="shared" si="349"/>
        <v>41825.165972222225</v>
      </c>
      <c r="M3746" t="b">
        <v>0</v>
      </c>
      <c r="N3746">
        <v>0</v>
      </c>
      <c r="O3746" t="b">
        <v>0</v>
      </c>
      <c r="P3746" t="s">
        <v>8271</v>
      </c>
      <c r="Q3746" s="5">
        <f t="shared" si="350"/>
        <v>0</v>
      </c>
      <c r="R3746" s="6" t="e">
        <f t="shared" si="351"/>
        <v>#DIV/0!</v>
      </c>
      <c r="S3746" t="str">
        <f t="shared" si="352"/>
        <v>theater</v>
      </c>
      <c r="T3746" t="str">
        <f t="shared" si="353"/>
        <v>plays</v>
      </c>
    </row>
    <row r="3747" spans="1:20" ht="45" x14ac:dyDescent="0.25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s="12">
        <f t="shared" si="348"/>
        <v>41831.697939814818</v>
      </c>
      <c r="L3747" s="12">
        <f t="shared" si="349"/>
        <v>41861.697939814818</v>
      </c>
      <c r="M3747" t="b">
        <v>0</v>
      </c>
      <c r="N3747">
        <v>1</v>
      </c>
      <c r="O3747" t="b">
        <v>0</v>
      </c>
      <c r="P3747" t="s">
        <v>8271</v>
      </c>
      <c r="Q3747" s="5">
        <f t="shared" si="350"/>
        <v>0.1</v>
      </c>
      <c r="R3747" s="6">
        <f t="shared" si="351"/>
        <v>10</v>
      </c>
      <c r="S3747" t="str">
        <f t="shared" si="352"/>
        <v>theater</v>
      </c>
      <c r="T3747" t="str">
        <f t="shared" si="353"/>
        <v>plays</v>
      </c>
    </row>
    <row r="3748" spans="1:20" ht="30" x14ac:dyDescent="0.25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s="12">
        <f t="shared" si="348"/>
        <v>42621.389340277776</v>
      </c>
      <c r="L3748" s="12">
        <f t="shared" si="349"/>
        <v>42651.389340277776</v>
      </c>
      <c r="M3748" t="b">
        <v>0</v>
      </c>
      <c r="N3748">
        <v>1</v>
      </c>
      <c r="O3748" t="b">
        <v>0</v>
      </c>
      <c r="P3748" t="s">
        <v>8271</v>
      </c>
      <c r="Q3748" s="5">
        <f t="shared" si="350"/>
        <v>2.3764705882352941E-2</v>
      </c>
      <c r="R3748" s="6">
        <f t="shared" si="351"/>
        <v>202</v>
      </c>
      <c r="S3748" t="str">
        <f t="shared" si="352"/>
        <v>theater</v>
      </c>
      <c r="T3748" t="str">
        <f t="shared" si="353"/>
        <v>plays</v>
      </c>
    </row>
    <row r="3749" spans="1:20" ht="30" x14ac:dyDescent="0.25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s="12">
        <f t="shared" si="348"/>
        <v>42164.299722222218</v>
      </c>
      <c r="L3749" s="12">
        <f t="shared" si="349"/>
        <v>42190.957638888889</v>
      </c>
      <c r="M3749" t="b">
        <v>0</v>
      </c>
      <c r="N3749">
        <v>1</v>
      </c>
      <c r="O3749" t="b">
        <v>0</v>
      </c>
      <c r="P3749" t="s">
        <v>8271</v>
      </c>
      <c r="Q3749" s="5">
        <f t="shared" si="350"/>
        <v>0.01</v>
      </c>
      <c r="R3749" s="6">
        <f t="shared" si="351"/>
        <v>25</v>
      </c>
      <c r="S3749" t="str">
        <f t="shared" si="352"/>
        <v>theater</v>
      </c>
      <c r="T3749" t="str">
        <f t="shared" si="353"/>
        <v>plays</v>
      </c>
    </row>
    <row r="3750" spans="1:20" ht="60" x14ac:dyDescent="0.25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s="12">
        <f t="shared" si="348"/>
        <v>42395.706435185188</v>
      </c>
      <c r="L3750" s="12">
        <f t="shared" si="349"/>
        <v>42416.249305555553</v>
      </c>
      <c r="M3750" t="b">
        <v>0</v>
      </c>
      <c r="N3750">
        <v>52</v>
      </c>
      <c r="O3750" t="b">
        <v>1</v>
      </c>
      <c r="P3750" t="s">
        <v>8305</v>
      </c>
      <c r="Q3750" s="5">
        <f t="shared" si="350"/>
        <v>1.0351999999999999</v>
      </c>
      <c r="R3750" s="6">
        <f t="shared" si="351"/>
        <v>99.538461538461533</v>
      </c>
      <c r="S3750" t="str">
        <f t="shared" si="352"/>
        <v>theater</v>
      </c>
      <c r="T3750" t="str">
        <f t="shared" si="353"/>
        <v>musical</v>
      </c>
    </row>
    <row r="3751" spans="1:20" ht="45" x14ac:dyDescent="0.25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s="12">
        <f t="shared" si="348"/>
        <v>42458.127175925925</v>
      </c>
      <c r="L3751" s="12">
        <f t="shared" si="349"/>
        <v>42489.165972222225</v>
      </c>
      <c r="M3751" t="b">
        <v>0</v>
      </c>
      <c r="N3751">
        <v>7</v>
      </c>
      <c r="O3751" t="b">
        <v>1</v>
      </c>
      <c r="P3751" t="s">
        <v>8305</v>
      </c>
      <c r="Q3751" s="5">
        <f t="shared" si="350"/>
        <v>1.05</v>
      </c>
      <c r="R3751" s="6">
        <f t="shared" si="351"/>
        <v>75</v>
      </c>
      <c r="S3751" t="str">
        <f t="shared" si="352"/>
        <v>theater</v>
      </c>
      <c r="T3751" t="str">
        <f t="shared" si="353"/>
        <v>musical</v>
      </c>
    </row>
    <row r="3752" spans="1:20" ht="105" x14ac:dyDescent="0.25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s="12">
        <f t="shared" si="348"/>
        <v>42016.981574074074</v>
      </c>
      <c r="L3752" s="12">
        <f t="shared" si="349"/>
        <v>42045.332638888889</v>
      </c>
      <c r="M3752" t="b">
        <v>0</v>
      </c>
      <c r="N3752">
        <v>28</v>
      </c>
      <c r="O3752" t="b">
        <v>1</v>
      </c>
      <c r="P3752" t="s">
        <v>8305</v>
      </c>
      <c r="Q3752" s="5">
        <f t="shared" si="350"/>
        <v>1.0044999999999999</v>
      </c>
      <c r="R3752" s="6">
        <f t="shared" si="351"/>
        <v>215.25</v>
      </c>
      <c r="S3752" t="str">
        <f t="shared" si="352"/>
        <v>theater</v>
      </c>
      <c r="T3752" t="str">
        <f t="shared" si="353"/>
        <v>musical</v>
      </c>
    </row>
    <row r="3753" spans="1:20" ht="45" x14ac:dyDescent="0.25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s="12">
        <f t="shared" si="348"/>
        <v>42403.035567129627</v>
      </c>
      <c r="L3753" s="12">
        <f t="shared" si="349"/>
        <v>42462.993900462956</v>
      </c>
      <c r="M3753" t="b">
        <v>0</v>
      </c>
      <c r="N3753">
        <v>11</v>
      </c>
      <c r="O3753" t="b">
        <v>1</v>
      </c>
      <c r="P3753" t="s">
        <v>8305</v>
      </c>
      <c r="Q3753" s="5">
        <f t="shared" si="350"/>
        <v>1.3260000000000001</v>
      </c>
      <c r="R3753" s="6">
        <f t="shared" si="351"/>
        <v>120.54545454545455</v>
      </c>
      <c r="S3753" t="str">
        <f t="shared" si="352"/>
        <v>theater</v>
      </c>
      <c r="T3753" t="str">
        <f t="shared" si="353"/>
        <v>musical</v>
      </c>
    </row>
    <row r="3754" spans="1:20" ht="60" x14ac:dyDescent="0.25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s="12">
        <f t="shared" si="348"/>
        <v>42619.802488425921</v>
      </c>
      <c r="L3754" s="12">
        <f t="shared" si="349"/>
        <v>42659.875</v>
      </c>
      <c r="M3754" t="b">
        <v>0</v>
      </c>
      <c r="N3754">
        <v>15</v>
      </c>
      <c r="O3754" t="b">
        <v>1</v>
      </c>
      <c r="P3754" t="s">
        <v>8305</v>
      </c>
      <c r="Q3754" s="5">
        <f t="shared" si="350"/>
        <v>1.1299999999999999</v>
      </c>
      <c r="R3754" s="6">
        <f t="shared" si="351"/>
        <v>37.666666666666664</v>
      </c>
      <c r="S3754" t="str">
        <f t="shared" si="352"/>
        <v>theater</v>
      </c>
      <c r="T3754" t="str">
        <f t="shared" si="353"/>
        <v>musical</v>
      </c>
    </row>
    <row r="3755" spans="1:20" ht="60" x14ac:dyDescent="0.25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s="12">
        <f t="shared" si="348"/>
        <v>42128.824074074073</v>
      </c>
      <c r="L3755" s="12">
        <f t="shared" si="349"/>
        <v>42158</v>
      </c>
      <c r="M3755" t="b">
        <v>0</v>
      </c>
      <c r="N3755">
        <v>30</v>
      </c>
      <c r="O3755" t="b">
        <v>1</v>
      </c>
      <c r="P3755" t="s">
        <v>8305</v>
      </c>
      <c r="Q3755" s="5">
        <f t="shared" si="350"/>
        <v>1.0334000000000001</v>
      </c>
      <c r="R3755" s="6">
        <f t="shared" si="351"/>
        <v>172.23333333333332</v>
      </c>
      <c r="S3755" t="str">
        <f t="shared" si="352"/>
        <v>theater</v>
      </c>
      <c r="T3755" t="str">
        <f t="shared" si="353"/>
        <v>musical</v>
      </c>
    </row>
    <row r="3756" spans="1:20" ht="45" x14ac:dyDescent="0.25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s="12">
        <f t="shared" si="348"/>
        <v>41808.881215277775</v>
      </c>
      <c r="L3756" s="12">
        <f t="shared" si="349"/>
        <v>41846.207638888889</v>
      </c>
      <c r="M3756" t="b">
        <v>0</v>
      </c>
      <c r="N3756">
        <v>27</v>
      </c>
      <c r="O3756" t="b">
        <v>1</v>
      </c>
      <c r="P3756" t="s">
        <v>8305</v>
      </c>
      <c r="Q3756" s="5">
        <f t="shared" si="350"/>
        <v>1.2</v>
      </c>
      <c r="R3756" s="6">
        <f t="shared" si="351"/>
        <v>111.11111111111111</v>
      </c>
      <c r="S3756" t="str">
        <f t="shared" si="352"/>
        <v>theater</v>
      </c>
      <c r="T3756" t="str">
        <f t="shared" si="353"/>
        <v>musical</v>
      </c>
    </row>
    <row r="3757" spans="1:20" ht="60" x14ac:dyDescent="0.25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s="12">
        <f t="shared" si="348"/>
        <v>42445.866979166662</v>
      </c>
      <c r="L3757" s="12">
        <f t="shared" si="349"/>
        <v>42475.866979166662</v>
      </c>
      <c r="M3757" t="b">
        <v>0</v>
      </c>
      <c r="N3757">
        <v>28</v>
      </c>
      <c r="O3757" t="b">
        <v>1</v>
      </c>
      <c r="P3757" t="s">
        <v>8305</v>
      </c>
      <c r="Q3757" s="5">
        <f t="shared" si="350"/>
        <v>1.2963636363636364</v>
      </c>
      <c r="R3757" s="6">
        <f t="shared" si="351"/>
        <v>25.464285714285715</v>
      </c>
      <c r="S3757" t="str">
        <f t="shared" si="352"/>
        <v>theater</v>
      </c>
      <c r="T3757" t="str">
        <f t="shared" si="353"/>
        <v>musical</v>
      </c>
    </row>
    <row r="3758" spans="1:20" ht="60" x14ac:dyDescent="0.25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s="12">
        <f t="shared" si="348"/>
        <v>41771.814791666664</v>
      </c>
      <c r="L3758" s="12">
        <f t="shared" si="349"/>
        <v>41801.814791666664</v>
      </c>
      <c r="M3758" t="b">
        <v>0</v>
      </c>
      <c r="N3758">
        <v>17</v>
      </c>
      <c r="O3758" t="b">
        <v>1</v>
      </c>
      <c r="P3758" t="s">
        <v>8305</v>
      </c>
      <c r="Q3758" s="5">
        <f t="shared" si="350"/>
        <v>1.0111111111111111</v>
      </c>
      <c r="R3758" s="6">
        <f t="shared" si="351"/>
        <v>267.64705882352939</v>
      </c>
      <c r="S3758" t="str">
        <f t="shared" si="352"/>
        <v>theater</v>
      </c>
      <c r="T3758" t="str">
        <f t="shared" si="353"/>
        <v>musical</v>
      </c>
    </row>
    <row r="3759" spans="1:20" ht="45" x14ac:dyDescent="0.25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s="12">
        <f t="shared" si="348"/>
        <v>41954.850868055553</v>
      </c>
      <c r="L3759" s="12">
        <f t="shared" si="349"/>
        <v>41974.850868055553</v>
      </c>
      <c r="M3759" t="b">
        <v>0</v>
      </c>
      <c r="N3759">
        <v>50</v>
      </c>
      <c r="O3759" t="b">
        <v>1</v>
      </c>
      <c r="P3759" t="s">
        <v>8305</v>
      </c>
      <c r="Q3759" s="5">
        <f t="shared" si="350"/>
        <v>1.0851428571428572</v>
      </c>
      <c r="R3759" s="6">
        <f t="shared" si="351"/>
        <v>75.959999999999994</v>
      </c>
      <c r="S3759" t="str">
        <f t="shared" si="352"/>
        <v>theater</v>
      </c>
      <c r="T3759" t="str">
        <f t="shared" si="353"/>
        <v>musical</v>
      </c>
    </row>
    <row r="3760" spans="1:20" ht="30" x14ac:dyDescent="0.25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s="12">
        <f t="shared" si="348"/>
        <v>41747.471504629626</v>
      </c>
      <c r="L3760" s="12">
        <f t="shared" si="349"/>
        <v>41778.208333333336</v>
      </c>
      <c r="M3760" t="b">
        <v>0</v>
      </c>
      <c r="N3760">
        <v>26</v>
      </c>
      <c r="O3760" t="b">
        <v>1</v>
      </c>
      <c r="P3760" t="s">
        <v>8305</v>
      </c>
      <c r="Q3760" s="5">
        <f t="shared" si="350"/>
        <v>1.0233333333333334</v>
      </c>
      <c r="R3760" s="6">
        <f t="shared" si="351"/>
        <v>59.03846153846154</v>
      </c>
      <c r="S3760" t="str">
        <f t="shared" si="352"/>
        <v>theater</v>
      </c>
      <c r="T3760" t="str">
        <f t="shared" si="353"/>
        <v>musical</v>
      </c>
    </row>
    <row r="3761" spans="1:20" ht="30" x14ac:dyDescent="0.25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s="12">
        <f t="shared" si="348"/>
        <v>42182.108252314814</v>
      </c>
      <c r="L3761" s="12">
        <f t="shared" si="349"/>
        <v>42242.108252314814</v>
      </c>
      <c r="M3761" t="b">
        <v>0</v>
      </c>
      <c r="N3761">
        <v>88</v>
      </c>
      <c r="O3761" t="b">
        <v>1</v>
      </c>
      <c r="P3761" t="s">
        <v>8305</v>
      </c>
      <c r="Q3761" s="5">
        <f t="shared" si="350"/>
        <v>1.1024425000000002</v>
      </c>
      <c r="R3761" s="6">
        <f t="shared" si="351"/>
        <v>50.111022727272733</v>
      </c>
      <c r="S3761" t="str">
        <f t="shared" si="352"/>
        <v>theater</v>
      </c>
      <c r="T3761" t="str">
        <f t="shared" si="353"/>
        <v>musical</v>
      </c>
    </row>
    <row r="3762" spans="1:20" ht="60" x14ac:dyDescent="0.25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s="12">
        <f t="shared" si="348"/>
        <v>41739.525300925925</v>
      </c>
      <c r="L3762" s="12">
        <f t="shared" si="349"/>
        <v>41764.525300925925</v>
      </c>
      <c r="M3762" t="b">
        <v>0</v>
      </c>
      <c r="N3762">
        <v>91</v>
      </c>
      <c r="O3762" t="b">
        <v>1</v>
      </c>
      <c r="P3762" t="s">
        <v>8305</v>
      </c>
      <c r="Q3762" s="5">
        <f t="shared" si="350"/>
        <v>1.010154</v>
      </c>
      <c r="R3762" s="6">
        <f t="shared" si="351"/>
        <v>55.502967032967035</v>
      </c>
      <c r="S3762" t="str">
        <f t="shared" si="352"/>
        <v>theater</v>
      </c>
      <c r="T3762" t="str">
        <f t="shared" si="353"/>
        <v>musical</v>
      </c>
    </row>
    <row r="3763" spans="1:20" ht="60" x14ac:dyDescent="0.25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s="12">
        <f t="shared" si="348"/>
        <v>42173.466863425929</v>
      </c>
      <c r="L3763" s="12">
        <f t="shared" si="349"/>
        <v>42226.958333333328</v>
      </c>
      <c r="M3763" t="b">
        <v>0</v>
      </c>
      <c r="N3763">
        <v>3</v>
      </c>
      <c r="O3763" t="b">
        <v>1</v>
      </c>
      <c r="P3763" t="s">
        <v>8305</v>
      </c>
      <c r="Q3763" s="5">
        <f t="shared" si="350"/>
        <v>1</v>
      </c>
      <c r="R3763" s="6">
        <f t="shared" si="351"/>
        <v>166.66666666666666</v>
      </c>
      <c r="S3763" t="str">
        <f t="shared" si="352"/>
        <v>theater</v>
      </c>
      <c r="T3763" t="str">
        <f t="shared" si="353"/>
        <v>musical</v>
      </c>
    </row>
    <row r="3764" spans="1:20" ht="45" x14ac:dyDescent="0.25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s="12">
        <f t="shared" si="348"/>
        <v>42193.813530092593</v>
      </c>
      <c r="L3764" s="12">
        <f t="shared" si="349"/>
        <v>42218.813530092593</v>
      </c>
      <c r="M3764" t="b">
        <v>0</v>
      </c>
      <c r="N3764">
        <v>28</v>
      </c>
      <c r="O3764" t="b">
        <v>1</v>
      </c>
      <c r="P3764" t="s">
        <v>8305</v>
      </c>
      <c r="Q3764" s="5">
        <f t="shared" si="350"/>
        <v>1.0624</v>
      </c>
      <c r="R3764" s="6">
        <f t="shared" si="351"/>
        <v>47.428571428571431</v>
      </c>
      <c r="S3764" t="str">
        <f t="shared" si="352"/>
        <v>theater</v>
      </c>
      <c r="T3764" t="str">
        <f t="shared" si="353"/>
        <v>musical</v>
      </c>
    </row>
    <row r="3765" spans="1:20" ht="30" x14ac:dyDescent="0.25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s="12">
        <f t="shared" si="348"/>
        <v>42065.750300925924</v>
      </c>
      <c r="L3765" s="12">
        <f t="shared" si="349"/>
        <v>42095.708634259259</v>
      </c>
      <c r="M3765" t="b">
        <v>0</v>
      </c>
      <c r="N3765">
        <v>77</v>
      </c>
      <c r="O3765" t="b">
        <v>1</v>
      </c>
      <c r="P3765" t="s">
        <v>8305</v>
      </c>
      <c r="Q3765" s="5">
        <f t="shared" si="350"/>
        <v>1</v>
      </c>
      <c r="R3765" s="6">
        <f t="shared" si="351"/>
        <v>64.935064935064929</v>
      </c>
      <c r="S3765" t="str">
        <f t="shared" si="352"/>
        <v>theater</v>
      </c>
      <c r="T3765" t="str">
        <f t="shared" si="353"/>
        <v>musical</v>
      </c>
    </row>
    <row r="3766" spans="1:20" ht="45" x14ac:dyDescent="0.25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s="12">
        <f t="shared" si="348"/>
        <v>42499.842962962968</v>
      </c>
      <c r="L3766" s="12">
        <f t="shared" si="349"/>
        <v>42519.024999999994</v>
      </c>
      <c r="M3766" t="b">
        <v>0</v>
      </c>
      <c r="N3766">
        <v>27</v>
      </c>
      <c r="O3766" t="b">
        <v>1</v>
      </c>
      <c r="P3766" t="s">
        <v>8305</v>
      </c>
      <c r="Q3766" s="5">
        <f t="shared" si="350"/>
        <v>1</v>
      </c>
      <c r="R3766" s="6">
        <f t="shared" si="351"/>
        <v>55.555555555555557</v>
      </c>
      <c r="S3766" t="str">
        <f t="shared" si="352"/>
        <v>theater</v>
      </c>
      <c r="T3766" t="str">
        <f t="shared" si="353"/>
        <v>musical</v>
      </c>
    </row>
    <row r="3767" spans="1:20" ht="60" x14ac:dyDescent="0.25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s="12">
        <f t="shared" si="348"/>
        <v>41820.776412037041</v>
      </c>
      <c r="L3767" s="12">
        <f t="shared" si="349"/>
        <v>41850.776412037041</v>
      </c>
      <c r="M3767" t="b">
        <v>0</v>
      </c>
      <c r="N3767">
        <v>107</v>
      </c>
      <c r="O3767" t="b">
        <v>1</v>
      </c>
      <c r="P3767" t="s">
        <v>8305</v>
      </c>
      <c r="Q3767" s="5">
        <f t="shared" si="350"/>
        <v>1.1345714285714286</v>
      </c>
      <c r="R3767" s="6">
        <f t="shared" si="351"/>
        <v>74.224299065420567</v>
      </c>
      <c r="S3767" t="str">
        <f t="shared" si="352"/>
        <v>theater</v>
      </c>
      <c r="T3767" t="str">
        <f t="shared" si="353"/>
        <v>musical</v>
      </c>
    </row>
    <row r="3768" spans="1:20" ht="45" x14ac:dyDescent="0.25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s="12">
        <f t="shared" si="348"/>
        <v>41788.167187500003</v>
      </c>
      <c r="L3768" s="12">
        <f t="shared" si="349"/>
        <v>41823.167187500003</v>
      </c>
      <c r="M3768" t="b">
        <v>0</v>
      </c>
      <c r="N3768">
        <v>96</v>
      </c>
      <c r="O3768" t="b">
        <v>1</v>
      </c>
      <c r="P3768" t="s">
        <v>8305</v>
      </c>
      <c r="Q3768" s="5">
        <f t="shared" si="350"/>
        <v>1.0265010000000001</v>
      </c>
      <c r="R3768" s="6">
        <f t="shared" si="351"/>
        <v>106.9271875</v>
      </c>
      <c r="S3768" t="str">
        <f t="shared" si="352"/>
        <v>theater</v>
      </c>
      <c r="T3768" t="str">
        <f t="shared" si="353"/>
        <v>musical</v>
      </c>
    </row>
    <row r="3769" spans="1:20" ht="60" x14ac:dyDescent="0.25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s="12">
        <f t="shared" si="348"/>
        <v>42050.019641203704</v>
      </c>
      <c r="L3769" s="12">
        <f t="shared" si="349"/>
        <v>42064.207638888889</v>
      </c>
      <c r="M3769" t="b">
        <v>0</v>
      </c>
      <c r="N3769">
        <v>56</v>
      </c>
      <c r="O3769" t="b">
        <v>1</v>
      </c>
      <c r="P3769" t="s">
        <v>8305</v>
      </c>
      <c r="Q3769" s="5">
        <f t="shared" si="350"/>
        <v>1.1675</v>
      </c>
      <c r="R3769" s="6">
        <f t="shared" si="351"/>
        <v>41.696428571428569</v>
      </c>
      <c r="S3769" t="str">
        <f t="shared" si="352"/>
        <v>theater</v>
      </c>
      <c r="T3769" t="str">
        <f t="shared" si="353"/>
        <v>musical</v>
      </c>
    </row>
    <row r="3770" spans="1:20" ht="60" x14ac:dyDescent="0.25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s="12">
        <f t="shared" si="348"/>
        <v>41772.727893518517</v>
      </c>
      <c r="L3770" s="12">
        <f t="shared" si="349"/>
        <v>41802.727893518517</v>
      </c>
      <c r="M3770" t="b">
        <v>0</v>
      </c>
      <c r="N3770">
        <v>58</v>
      </c>
      <c r="O3770" t="b">
        <v>1</v>
      </c>
      <c r="P3770" t="s">
        <v>8305</v>
      </c>
      <c r="Q3770" s="5">
        <f t="shared" si="350"/>
        <v>1.0765274999999999</v>
      </c>
      <c r="R3770" s="6">
        <f t="shared" si="351"/>
        <v>74.243275862068955</v>
      </c>
      <c r="S3770" t="str">
        <f t="shared" si="352"/>
        <v>theater</v>
      </c>
      <c r="T3770" t="str">
        <f t="shared" si="353"/>
        <v>musical</v>
      </c>
    </row>
    <row r="3771" spans="1:20" ht="45" x14ac:dyDescent="0.25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s="12">
        <f t="shared" si="348"/>
        <v>42445.598136574074</v>
      </c>
      <c r="L3771" s="12">
        <f t="shared" si="349"/>
        <v>42475.598136574074</v>
      </c>
      <c r="M3771" t="b">
        <v>0</v>
      </c>
      <c r="N3771">
        <v>15</v>
      </c>
      <c r="O3771" t="b">
        <v>1</v>
      </c>
      <c r="P3771" t="s">
        <v>8305</v>
      </c>
      <c r="Q3771" s="5">
        <f t="shared" si="350"/>
        <v>1</v>
      </c>
      <c r="R3771" s="6">
        <f t="shared" si="351"/>
        <v>73.333333333333329</v>
      </c>
      <c r="S3771" t="str">
        <f t="shared" si="352"/>
        <v>theater</v>
      </c>
      <c r="T3771" t="str">
        <f t="shared" si="353"/>
        <v>musical</v>
      </c>
    </row>
    <row r="3772" spans="1:20" ht="60" x14ac:dyDescent="0.25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s="12">
        <f t="shared" si="348"/>
        <v>42138.930671296301</v>
      </c>
      <c r="L3772" s="12">
        <f t="shared" si="349"/>
        <v>42168.930671296301</v>
      </c>
      <c r="M3772" t="b">
        <v>0</v>
      </c>
      <c r="N3772">
        <v>20</v>
      </c>
      <c r="O3772" t="b">
        <v>1</v>
      </c>
      <c r="P3772" t="s">
        <v>8305</v>
      </c>
      <c r="Q3772" s="5">
        <f t="shared" si="350"/>
        <v>1</v>
      </c>
      <c r="R3772" s="6">
        <f t="shared" si="351"/>
        <v>100</v>
      </c>
      <c r="S3772" t="str">
        <f t="shared" si="352"/>
        <v>theater</v>
      </c>
      <c r="T3772" t="str">
        <f t="shared" si="353"/>
        <v>musical</v>
      </c>
    </row>
    <row r="3773" spans="1:20" ht="30" x14ac:dyDescent="0.25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s="12">
        <f t="shared" si="348"/>
        <v>42493.857083333336</v>
      </c>
      <c r="L3773" s="12">
        <f t="shared" si="349"/>
        <v>42508</v>
      </c>
      <c r="M3773" t="b">
        <v>0</v>
      </c>
      <c r="N3773">
        <v>38</v>
      </c>
      <c r="O3773" t="b">
        <v>1</v>
      </c>
      <c r="P3773" t="s">
        <v>8305</v>
      </c>
      <c r="Q3773" s="5">
        <f t="shared" si="350"/>
        <v>1.46</v>
      </c>
      <c r="R3773" s="6">
        <f t="shared" si="351"/>
        <v>38.421052631578945</v>
      </c>
      <c r="S3773" t="str">
        <f t="shared" si="352"/>
        <v>theater</v>
      </c>
      <c r="T3773" t="str">
        <f t="shared" si="353"/>
        <v>musical</v>
      </c>
    </row>
    <row r="3774" spans="1:20" ht="45" x14ac:dyDescent="0.25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s="12">
        <f t="shared" si="348"/>
        <v>42682.616967592592</v>
      </c>
      <c r="L3774" s="12">
        <f t="shared" si="349"/>
        <v>42703.25</v>
      </c>
      <c r="M3774" t="b">
        <v>0</v>
      </c>
      <c r="N3774">
        <v>33</v>
      </c>
      <c r="O3774" t="b">
        <v>1</v>
      </c>
      <c r="P3774" t="s">
        <v>8305</v>
      </c>
      <c r="Q3774" s="5">
        <f t="shared" si="350"/>
        <v>1.1020000000000001</v>
      </c>
      <c r="R3774" s="6">
        <f t="shared" si="351"/>
        <v>166.96969696969697</v>
      </c>
      <c r="S3774" t="str">
        <f t="shared" si="352"/>
        <v>theater</v>
      </c>
      <c r="T3774" t="str">
        <f t="shared" si="353"/>
        <v>musical</v>
      </c>
    </row>
    <row r="3775" spans="1:20" ht="30" x14ac:dyDescent="0.25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s="12">
        <f t="shared" si="348"/>
        <v>42656.005173611105</v>
      </c>
      <c r="L3775" s="12">
        <f t="shared" si="349"/>
        <v>42689.088888888888</v>
      </c>
      <c r="M3775" t="b">
        <v>0</v>
      </c>
      <c r="N3775">
        <v>57</v>
      </c>
      <c r="O3775" t="b">
        <v>1</v>
      </c>
      <c r="P3775" t="s">
        <v>8305</v>
      </c>
      <c r="Q3775" s="5">
        <f t="shared" si="350"/>
        <v>1.0820000000000001</v>
      </c>
      <c r="R3775" s="6">
        <f t="shared" si="351"/>
        <v>94.912280701754383</v>
      </c>
      <c r="S3775" t="str">
        <f t="shared" si="352"/>
        <v>theater</v>
      </c>
      <c r="T3775" t="str">
        <f t="shared" si="353"/>
        <v>musical</v>
      </c>
    </row>
    <row r="3776" spans="1:20" ht="60" x14ac:dyDescent="0.25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s="12">
        <f t="shared" si="348"/>
        <v>42087.792303240742</v>
      </c>
      <c r="L3776" s="12">
        <f t="shared" si="349"/>
        <v>42103.792303240742</v>
      </c>
      <c r="M3776" t="b">
        <v>0</v>
      </c>
      <c r="N3776">
        <v>25</v>
      </c>
      <c r="O3776" t="b">
        <v>1</v>
      </c>
      <c r="P3776" t="s">
        <v>8305</v>
      </c>
      <c r="Q3776" s="5">
        <f t="shared" si="350"/>
        <v>1</v>
      </c>
      <c r="R3776" s="6">
        <f t="shared" si="351"/>
        <v>100</v>
      </c>
      <c r="S3776" t="str">
        <f t="shared" si="352"/>
        <v>theater</v>
      </c>
      <c r="T3776" t="str">
        <f t="shared" si="353"/>
        <v>musical</v>
      </c>
    </row>
    <row r="3777" spans="1:20" ht="45" x14ac:dyDescent="0.25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s="12">
        <f t="shared" si="348"/>
        <v>42075.942627314813</v>
      </c>
      <c r="L3777" s="12">
        <f t="shared" si="349"/>
        <v>42103.166666666672</v>
      </c>
      <c r="M3777" t="b">
        <v>0</v>
      </c>
      <c r="N3777">
        <v>14</v>
      </c>
      <c r="O3777" t="b">
        <v>1</v>
      </c>
      <c r="P3777" t="s">
        <v>8305</v>
      </c>
      <c r="Q3777" s="5">
        <f t="shared" si="350"/>
        <v>1.0024999999999999</v>
      </c>
      <c r="R3777" s="6">
        <f t="shared" si="351"/>
        <v>143.21428571428572</v>
      </c>
      <c r="S3777" t="str">
        <f t="shared" si="352"/>
        <v>theater</v>
      </c>
      <c r="T3777" t="str">
        <f t="shared" si="353"/>
        <v>musical</v>
      </c>
    </row>
    <row r="3778" spans="1:20" ht="60" x14ac:dyDescent="0.25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s="12">
        <f t="shared" ref="K3778:K3841" si="354">(((J3778/60)/60)/24)+DATE(1970,1,1)</f>
        <v>41814.367800925924</v>
      </c>
      <c r="L3778" s="12">
        <f t="shared" ref="L3778:L3841" si="355">(((I3778/60)/60)/24)+DATE(1970,1,1)</f>
        <v>41852.041666666664</v>
      </c>
      <c r="M3778" t="b">
        <v>0</v>
      </c>
      <c r="N3778">
        <v>94</v>
      </c>
      <c r="O3778" t="b">
        <v>1</v>
      </c>
      <c r="P3778" t="s">
        <v>8305</v>
      </c>
      <c r="Q3778" s="5">
        <f t="shared" ref="Q3778:Q3841" si="356">E3778/D3778</f>
        <v>1.0671250000000001</v>
      </c>
      <c r="R3778" s="6">
        <f t="shared" ref="R3778:R3841" si="357">E3778/N3778</f>
        <v>90.819148936170208</v>
      </c>
      <c r="S3778" t="str">
        <f t="shared" ref="S3778:S3841" si="358">LEFT(P3778,FIND("/",P3778,1)-1)</f>
        <v>theater</v>
      </c>
      <c r="T3778" t="str">
        <f t="shared" ref="T3778:T3841" si="359">MID(P3778,FIND("/",P3778,1)+1,LEN(P3777))</f>
        <v>musical</v>
      </c>
    </row>
    <row r="3779" spans="1:20" ht="45" x14ac:dyDescent="0.25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s="12">
        <f t="shared" si="354"/>
        <v>41887.111354166671</v>
      </c>
      <c r="L3779" s="12">
        <f t="shared" si="355"/>
        <v>41909.166666666664</v>
      </c>
      <c r="M3779" t="b">
        <v>0</v>
      </c>
      <c r="N3779">
        <v>59</v>
      </c>
      <c r="O3779" t="b">
        <v>1</v>
      </c>
      <c r="P3779" t="s">
        <v>8305</v>
      </c>
      <c r="Q3779" s="5">
        <f t="shared" si="356"/>
        <v>1.4319999999999999</v>
      </c>
      <c r="R3779" s="6">
        <f t="shared" si="357"/>
        <v>48.542372881355931</v>
      </c>
      <c r="S3779" t="str">
        <f t="shared" si="358"/>
        <v>theater</v>
      </c>
      <c r="T3779" t="str">
        <f t="shared" si="359"/>
        <v>musical</v>
      </c>
    </row>
    <row r="3780" spans="1:20" ht="30" x14ac:dyDescent="0.25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s="12">
        <f t="shared" si="354"/>
        <v>41989.819212962961</v>
      </c>
      <c r="L3780" s="12">
        <f t="shared" si="355"/>
        <v>42049.819212962961</v>
      </c>
      <c r="M3780" t="b">
        <v>0</v>
      </c>
      <c r="N3780">
        <v>36</v>
      </c>
      <c r="O3780" t="b">
        <v>1</v>
      </c>
      <c r="P3780" t="s">
        <v>8305</v>
      </c>
      <c r="Q3780" s="5">
        <f t="shared" si="356"/>
        <v>1.0504166666666668</v>
      </c>
      <c r="R3780" s="6">
        <f t="shared" si="357"/>
        <v>70.027777777777771</v>
      </c>
      <c r="S3780" t="str">
        <f t="shared" si="358"/>
        <v>theater</v>
      </c>
      <c r="T3780" t="str">
        <f t="shared" si="359"/>
        <v>musical</v>
      </c>
    </row>
    <row r="3781" spans="1:20" ht="30" x14ac:dyDescent="0.25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s="12">
        <f t="shared" si="354"/>
        <v>42425.735416666663</v>
      </c>
      <c r="L3781" s="12">
        <f t="shared" si="355"/>
        <v>42455.693750000006</v>
      </c>
      <c r="M3781" t="b">
        <v>0</v>
      </c>
      <c r="N3781">
        <v>115</v>
      </c>
      <c r="O3781" t="b">
        <v>1</v>
      </c>
      <c r="P3781" t="s">
        <v>8305</v>
      </c>
      <c r="Q3781" s="5">
        <f t="shared" si="356"/>
        <v>1.0398000000000001</v>
      </c>
      <c r="R3781" s="6">
        <f t="shared" si="357"/>
        <v>135.62608695652173</v>
      </c>
      <c r="S3781" t="str">
        <f t="shared" si="358"/>
        <v>theater</v>
      </c>
      <c r="T3781" t="str">
        <f t="shared" si="359"/>
        <v>musical</v>
      </c>
    </row>
    <row r="3782" spans="1:20" ht="45" x14ac:dyDescent="0.25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s="12">
        <f t="shared" si="354"/>
        <v>42166.219733796301</v>
      </c>
      <c r="L3782" s="12">
        <f t="shared" si="355"/>
        <v>42198.837499999994</v>
      </c>
      <c r="M3782" t="b">
        <v>0</v>
      </c>
      <c r="N3782">
        <v>30</v>
      </c>
      <c r="O3782" t="b">
        <v>1</v>
      </c>
      <c r="P3782" t="s">
        <v>8305</v>
      </c>
      <c r="Q3782" s="5">
        <f t="shared" si="356"/>
        <v>1.2</v>
      </c>
      <c r="R3782" s="6">
        <f t="shared" si="357"/>
        <v>100</v>
      </c>
      <c r="S3782" t="str">
        <f t="shared" si="358"/>
        <v>theater</v>
      </c>
      <c r="T3782" t="str">
        <f t="shared" si="359"/>
        <v>musical</v>
      </c>
    </row>
    <row r="3783" spans="1:20" ht="60" x14ac:dyDescent="0.25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s="12">
        <f t="shared" si="354"/>
        <v>41865.882928240739</v>
      </c>
      <c r="L3783" s="12">
        <f t="shared" si="355"/>
        <v>41890.882928240739</v>
      </c>
      <c r="M3783" t="b">
        <v>0</v>
      </c>
      <c r="N3783">
        <v>52</v>
      </c>
      <c r="O3783" t="b">
        <v>1</v>
      </c>
      <c r="P3783" t="s">
        <v>8305</v>
      </c>
      <c r="Q3783" s="5">
        <f t="shared" si="356"/>
        <v>1.0966666666666667</v>
      </c>
      <c r="R3783" s="6">
        <f t="shared" si="357"/>
        <v>94.90384615384616</v>
      </c>
      <c r="S3783" t="str">
        <f t="shared" si="358"/>
        <v>theater</v>
      </c>
      <c r="T3783" t="str">
        <f t="shared" si="359"/>
        <v>musical</v>
      </c>
    </row>
    <row r="3784" spans="1:20" ht="60" x14ac:dyDescent="0.25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s="12">
        <f t="shared" si="354"/>
        <v>42546.862233796302</v>
      </c>
      <c r="L3784" s="12">
        <f t="shared" si="355"/>
        <v>42575.958333333328</v>
      </c>
      <c r="M3784" t="b">
        <v>0</v>
      </c>
      <c r="N3784">
        <v>27</v>
      </c>
      <c r="O3784" t="b">
        <v>1</v>
      </c>
      <c r="P3784" t="s">
        <v>8305</v>
      </c>
      <c r="Q3784" s="5">
        <f t="shared" si="356"/>
        <v>1.0175000000000001</v>
      </c>
      <c r="R3784" s="6">
        <f t="shared" si="357"/>
        <v>75.370370370370367</v>
      </c>
      <c r="S3784" t="str">
        <f t="shared" si="358"/>
        <v>theater</v>
      </c>
      <c r="T3784" t="str">
        <f t="shared" si="359"/>
        <v>musical</v>
      </c>
    </row>
    <row r="3785" spans="1:20" ht="45" x14ac:dyDescent="0.25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s="12">
        <f t="shared" si="354"/>
        <v>42420.140277777777</v>
      </c>
      <c r="L3785" s="12">
        <f t="shared" si="355"/>
        <v>42444.666666666672</v>
      </c>
      <c r="M3785" t="b">
        <v>0</v>
      </c>
      <c r="N3785">
        <v>24</v>
      </c>
      <c r="O3785" t="b">
        <v>1</v>
      </c>
      <c r="P3785" t="s">
        <v>8305</v>
      </c>
      <c r="Q3785" s="5">
        <f t="shared" si="356"/>
        <v>1.2891666666666666</v>
      </c>
      <c r="R3785" s="6">
        <f t="shared" si="357"/>
        <v>64.458333333333329</v>
      </c>
      <c r="S3785" t="str">
        <f t="shared" si="358"/>
        <v>theater</v>
      </c>
      <c r="T3785" t="str">
        <f t="shared" si="359"/>
        <v>musical</v>
      </c>
    </row>
    <row r="3786" spans="1:20" ht="60" x14ac:dyDescent="0.25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s="12">
        <f t="shared" si="354"/>
        <v>42531.980694444443</v>
      </c>
      <c r="L3786" s="12">
        <f t="shared" si="355"/>
        <v>42561.980694444443</v>
      </c>
      <c r="M3786" t="b">
        <v>0</v>
      </c>
      <c r="N3786">
        <v>10</v>
      </c>
      <c r="O3786" t="b">
        <v>1</v>
      </c>
      <c r="P3786" t="s">
        <v>8305</v>
      </c>
      <c r="Q3786" s="5">
        <f t="shared" si="356"/>
        <v>1.1499999999999999</v>
      </c>
      <c r="R3786" s="6">
        <f t="shared" si="357"/>
        <v>115</v>
      </c>
      <c r="S3786" t="str">
        <f t="shared" si="358"/>
        <v>theater</v>
      </c>
      <c r="T3786" t="str">
        <f t="shared" si="359"/>
        <v>musical</v>
      </c>
    </row>
    <row r="3787" spans="1:20" ht="60" x14ac:dyDescent="0.25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s="12">
        <f t="shared" si="354"/>
        <v>42548.63853009259</v>
      </c>
      <c r="L3787" s="12">
        <f t="shared" si="355"/>
        <v>42584.418749999997</v>
      </c>
      <c r="M3787" t="b">
        <v>0</v>
      </c>
      <c r="N3787">
        <v>30</v>
      </c>
      <c r="O3787" t="b">
        <v>1</v>
      </c>
      <c r="P3787" t="s">
        <v>8305</v>
      </c>
      <c r="Q3787" s="5">
        <f t="shared" si="356"/>
        <v>1.5075000000000001</v>
      </c>
      <c r="R3787" s="6">
        <f t="shared" si="357"/>
        <v>100.5</v>
      </c>
      <c r="S3787" t="str">
        <f t="shared" si="358"/>
        <v>theater</v>
      </c>
      <c r="T3787" t="str">
        <f t="shared" si="359"/>
        <v>musical</v>
      </c>
    </row>
    <row r="3788" spans="1:20" ht="45" x14ac:dyDescent="0.25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s="12">
        <f t="shared" si="354"/>
        <v>42487.037905092591</v>
      </c>
      <c r="L3788" s="12">
        <f t="shared" si="355"/>
        <v>42517.037905092591</v>
      </c>
      <c r="M3788" t="b">
        <v>0</v>
      </c>
      <c r="N3788">
        <v>71</v>
      </c>
      <c r="O3788" t="b">
        <v>1</v>
      </c>
      <c r="P3788" t="s">
        <v>8305</v>
      </c>
      <c r="Q3788" s="5">
        <f t="shared" si="356"/>
        <v>1.1096666666666666</v>
      </c>
      <c r="R3788" s="6">
        <f t="shared" si="357"/>
        <v>93.774647887323937</v>
      </c>
      <c r="S3788" t="str">
        <f t="shared" si="358"/>
        <v>theater</v>
      </c>
      <c r="T3788" t="str">
        <f t="shared" si="359"/>
        <v>musical</v>
      </c>
    </row>
    <row r="3789" spans="1:20" ht="45" x14ac:dyDescent="0.25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s="12">
        <f t="shared" si="354"/>
        <v>42167.534791666665</v>
      </c>
      <c r="L3789" s="12">
        <f t="shared" si="355"/>
        <v>42196.165972222225</v>
      </c>
      <c r="M3789" t="b">
        <v>0</v>
      </c>
      <c r="N3789">
        <v>10</v>
      </c>
      <c r="O3789" t="b">
        <v>1</v>
      </c>
      <c r="P3789" t="s">
        <v>8305</v>
      </c>
      <c r="Q3789" s="5">
        <f t="shared" si="356"/>
        <v>1.0028571428571429</v>
      </c>
      <c r="R3789" s="6">
        <f t="shared" si="357"/>
        <v>35.1</v>
      </c>
      <c r="S3789" t="str">
        <f t="shared" si="358"/>
        <v>theater</v>
      </c>
      <c r="T3789" t="str">
        <f t="shared" si="359"/>
        <v>musical</v>
      </c>
    </row>
    <row r="3790" spans="1:20" ht="75" x14ac:dyDescent="0.25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s="12">
        <f t="shared" si="354"/>
        <v>42333.695821759262</v>
      </c>
      <c r="L3790" s="12">
        <f t="shared" si="355"/>
        <v>42361.679166666669</v>
      </c>
      <c r="M3790" t="b">
        <v>0</v>
      </c>
      <c r="N3790">
        <v>1</v>
      </c>
      <c r="O3790" t="b">
        <v>0</v>
      </c>
      <c r="P3790" t="s">
        <v>8305</v>
      </c>
      <c r="Q3790" s="5">
        <f t="shared" si="356"/>
        <v>6.6666666666666671E-3</v>
      </c>
      <c r="R3790" s="6">
        <f t="shared" si="357"/>
        <v>500</v>
      </c>
      <c r="S3790" t="str">
        <f t="shared" si="358"/>
        <v>theater</v>
      </c>
      <c r="T3790" t="str">
        <f t="shared" si="359"/>
        <v>musical</v>
      </c>
    </row>
    <row r="3791" spans="1:20" ht="45" x14ac:dyDescent="0.25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s="12">
        <f t="shared" si="354"/>
        <v>42138.798819444448</v>
      </c>
      <c r="L3791" s="12">
        <f t="shared" si="355"/>
        <v>42170.798819444448</v>
      </c>
      <c r="M3791" t="b">
        <v>0</v>
      </c>
      <c r="N3791">
        <v>4</v>
      </c>
      <c r="O3791" t="b">
        <v>0</v>
      </c>
      <c r="P3791" t="s">
        <v>8305</v>
      </c>
      <c r="Q3791" s="5">
        <f t="shared" si="356"/>
        <v>3.267605633802817E-2</v>
      </c>
      <c r="R3791" s="6">
        <f t="shared" si="357"/>
        <v>29</v>
      </c>
      <c r="S3791" t="str">
        <f t="shared" si="358"/>
        <v>theater</v>
      </c>
      <c r="T3791" t="str">
        <f t="shared" si="359"/>
        <v>musical</v>
      </c>
    </row>
    <row r="3792" spans="1:20" ht="60" x14ac:dyDescent="0.25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s="12">
        <f t="shared" si="354"/>
        <v>42666.666932870372</v>
      </c>
      <c r="L3792" s="12">
        <f t="shared" si="355"/>
        <v>42696.708599537036</v>
      </c>
      <c r="M3792" t="b">
        <v>0</v>
      </c>
      <c r="N3792">
        <v>0</v>
      </c>
      <c r="O3792" t="b">
        <v>0</v>
      </c>
      <c r="P3792" t="s">
        <v>8305</v>
      </c>
      <c r="Q3792" s="5">
        <f t="shared" si="356"/>
        <v>0</v>
      </c>
      <c r="R3792" s="6" t="e">
        <f t="shared" si="357"/>
        <v>#DIV/0!</v>
      </c>
      <c r="S3792" t="str">
        <f t="shared" si="358"/>
        <v>theater</v>
      </c>
      <c r="T3792" t="str">
        <f t="shared" si="359"/>
        <v>musical</v>
      </c>
    </row>
    <row r="3793" spans="1:20" ht="30" x14ac:dyDescent="0.25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s="12">
        <f t="shared" si="354"/>
        <v>41766.692037037035</v>
      </c>
      <c r="L3793" s="12">
        <f t="shared" si="355"/>
        <v>41826.692037037035</v>
      </c>
      <c r="M3793" t="b">
        <v>0</v>
      </c>
      <c r="N3793">
        <v>0</v>
      </c>
      <c r="O3793" t="b">
        <v>0</v>
      </c>
      <c r="P3793" t="s">
        <v>8305</v>
      </c>
      <c r="Q3793" s="5">
        <f t="shared" si="356"/>
        <v>0</v>
      </c>
      <c r="R3793" s="6" t="e">
        <f t="shared" si="357"/>
        <v>#DIV/0!</v>
      </c>
      <c r="S3793" t="str">
        <f t="shared" si="358"/>
        <v>theater</v>
      </c>
      <c r="T3793" t="str">
        <f t="shared" si="359"/>
        <v>musical</v>
      </c>
    </row>
    <row r="3794" spans="1:20" ht="30" x14ac:dyDescent="0.25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s="12">
        <f t="shared" si="354"/>
        <v>42170.447013888886</v>
      </c>
      <c r="L3794" s="12">
        <f t="shared" si="355"/>
        <v>42200.447013888886</v>
      </c>
      <c r="M3794" t="b">
        <v>0</v>
      </c>
      <c r="N3794">
        <v>2</v>
      </c>
      <c r="O3794" t="b">
        <v>0</v>
      </c>
      <c r="P3794" t="s">
        <v>8305</v>
      </c>
      <c r="Q3794" s="5">
        <f t="shared" si="356"/>
        <v>2.8E-3</v>
      </c>
      <c r="R3794" s="6">
        <f t="shared" si="357"/>
        <v>17.5</v>
      </c>
      <c r="S3794" t="str">
        <f t="shared" si="358"/>
        <v>theater</v>
      </c>
      <c r="T3794" t="str">
        <f t="shared" si="359"/>
        <v>musical</v>
      </c>
    </row>
    <row r="3795" spans="1:20" ht="60" x14ac:dyDescent="0.25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s="12">
        <f t="shared" si="354"/>
        <v>41968.938993055555</v>
      </c>
      <c r="L3795" s="12">
        <f t="shared" si="355"/>
        <v>41989.938993055555</v>
      </c>
      <c r="M3795" t="b">
        <v>0</v>
      </c>
      <c r="N3795">
        <v>24</v>
      </c>
      <c r="O3795" t="b">
        <v>0</v>
      </c>
      <c r="P3795" t="s">
        <v>8305</v>
      </c>
      <c r="Q3795" s="5">
        <f t="shared" si="356"/>
        <v>0.59657142857142853</v>
      </c>
      <c r="R3795" s="6">
        <f t="shared" si="357"/>
        <v>174</v>
      </c>
      <c r="S3795" t="str">
        <f t="shared" si="358"/>
        <v>theater</v>
      </c>
      <c r="T3795" t="str">
        <f t="shared" si="359"/>
        <v>musical</v>
      </c>
    </row>
    <row r="3796" spans="1:20" ht="60" x14ac:dyDescent="0.25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s="12">
        <f t="shared" si="354"/>
        <v>42132.58048611111</v>
      </c>
      <c r="L3796" s="12">
        <f t="shared" si="355"/>
        <v>42162.58048611111</v>
      </c>
      <c r="M3796" t="b">
        <v>0</v>
      </c>
      <c r="N3796">
        <v>1</v>
      </c>
      <c r="O3796" t="b">
        <v>0</v>
      </c>
      <c r="P3796" t="s">
        <v>8305</v>
      </c>
      <c r="Q3796" s="5">
        <f t="shared" si="356"/>
        <v>0.01</v>
      </c>
      <c r="R3796" s="6">
        <f t="shared" si="357"/>
        <v>50</v>
      </c>
      <c r="S3796" t="str">
        <f t="shared" si="358"/>
        <v>theater</v>
      </c>
      <c r="T3796" t="str">
        <f t="shared" si="359"/>
        <v>musical</v>
      </c>
    </row>
    <row r="3797" spans="1:20" ht="45" x14ac:dyDescent="0.25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s="12">
        <f t="shared" si="354"/>
        <v>42201.436226851853</v>
      </c>
      <c r="L3797" s="12">
        <f t="shared" si="355"/>
        <v>42244.9375</v>
      </c>
      <c r="M3797" t="b">
        <v>0</v>
      </c>
      <c r="N3797">
        <v>2</v>
      </c>
      <c r="O3797" t="b">
        <v>0</v>
      </c>
      <c r="P3797" t="s">
        <v>8305</v>
      </c>
      <c r="Q3797" s="5">
        <f t="shared" si="356"/>
        <v>1.6666666666666666E-2</v>
      </c>
      <c r="R3797" s="6">
        <f t="shared" si="357"/>
        <v>5</v>
      </c>
      <c r="S3797" t="str">
        <f t="shared" si="358"/>
        <v>theater</v>
      </c>
      <c r="T3797" t="str">
        <f t="shared" si="359"/>
        <v>musical</v>
      </c>
    </row>
    <row r="3798" spans="1:20" ht="60" x14ac:dyDescent="0.25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s="12">
        <f t="shared" si="354"/>
        <v>42689.029583333337</v>
      </c>
      <c r="L3798" s="12">
        <f t="shared" si="355"/>
        <v>42749.029583333337</v>
      </c>
      <c r="M3798" t="b">
        <v>0</v>
      </c>
      <c r="N3798">
        <v>1</v>
      </c>
      <c r="O3798" t="b">
        <v>0</v>
      </c>
      <c r="P3798" t="s">
        <v>8305</v>
      </c>
      <c r="Q3798" s="5">
        <f t="shared" si="356"/>
        <v>4.4444444444444447E-5</v>
      </c>
      <c r="R3798" s="6">
        <f t="shared" si="357"/>
        <v>1</v>
      </c>
      <c r="S3798" t="str">
        <f t="shared" si="358"/>
        <v>theater</v>
      </c>
      <c r="T3798" t="str">
        <f t="shared" si="359"/>
        <v>musical</v>
      </c>
    </row>
    <row r="3799" spans="1:20" ht="60" x14ac:dyDescent="0.25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s="12">
        <f t="shared" si="354"/>
        <v>42084.881539351853</v>
      </c>
      <c r="L3799" s="12">
        <f t="shared" si="355"/>
        <v>42114.881539351853</v>
      </c>
      <c r="M3799" t="b">
        <v>0</v>
      </c>
      <c r="N3799">
        <v>37</v>
      </c>
      <c r="O3799" t="b">
        <v>0</v>
      </c>
      <c r="P3799" t="s">
        <v>8305</v>
      </c>
      <c r="Q3799" s="5">
        <f t="shared" si="356"/>
        <v>0.89666666666666661</v>
      </c>
      <c r="R3799" s="6">
        <f t="shared" si="357"/>
        <v>145.40540540540542</v>
      </c>
      <c r="S3799" t="str">
        <f t="shared" si="358"/>
        <v>theater</v>
      </c>
      <c r="T3799" t="str">
        <f t="shared" si="359"/>
        <v>musical</v>
      </c>
    </row>
    <row r="3800" spans="1:20" ht="60" x14ac:dyDescent="0.25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s="12">
        <f t="shared" si="354"/>
        <v>41831.722777777781</v>
      </c>
      <c r="L3800" s="12">
        <f t="shared" si="355"/>
        <v>41861.722777777781</v>
      </c>
      <c r="M3800" t="b">
        <v>0</v>
      </c>
      <c r="N3800">
        <v>5</v>
      </c>
      <c r="O3800" t="b">
        <v>0</v>
      </c>
      <c r="P3800" t="s">
        <v>8305</v>
      </c>
      <c r="Q3800" s="5">
        <f t="shared" si="356"/>
        <v>1.4642857142857143E-2</v>
      </c>
      <c r="R3800" s="6">
        <f t="shared" si="357"/>
        <v>205</v>
      </c>
      <c r="S3800" t="str">
        <f t="shared" si="358"/>
        <v>theater</v>
      </c>
      <c r="T3800" t="str">
        <f t="shared" si="359"/>
        <v>musical</v>
      </c>
    </row>
    <row r="3801" spans="1:20" ht="45" x14ac:dyDescent="0.25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s="12">
        <f t="shared" si="354"/>
        <v>42410.93105324074</v>
      </c>
      <c r="L3801" s="12">
        <f t="shared" si="355"/>
        <v>42440.93105324074</v>
      </c>
      <c r="M3801" t="b">
        <v>0</v>
      </c>
      <c r="N3801">
        <v>4</v>
      </c>
      <c r="O3801" t="b">
        <v>0</v>
      </c>
      <c r="P3801" t="s">
        <v>8305</v>
      </c>
      <c r="Q3801" s="5">
        <f t="shared" si="356"/>
        <v>4.02E-2</v>
      </c>
      <c r="R3801" s="6">
        <f t="shared" si="357"/>
        <v>100.5</v>
      </c>
      <c r="S3801" t="str">
        <f t="shared" si="358"/>
        <v>theater</v>
      </c>
      <c r="T3801" t="str">
        <f t="shared" si="359"/>
        <v>musical</v>
      </c>
    </row>
    <row r="3802" spans="1:20" ht="60" x14ac:dyDescent="0.25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s="12">
        <f t="shared" si="354"/>
        <v>41982.737071759257</v>
      </c>
      <c r="L3802" s="12">
        <f t="shared" si="355"/>
        <v>42015.207638888889</v>
      </c>
      <c r="M3802" t="b">
        <v>0</v>
      </c>
      <c r="N3802">
        <v>16</v>
      </c>
      <c r="O3802" t="b">
        <v>0</v>
      </c>
      <c r="P3802" t="s">
        <v>8305</v>
      </c>
      <c r="Q3802" s="5">
        <f t="shared" si="356"/>
        <v>4.0045454545454544E-2</v>
      </c>
      <c r="R3802" s="6">
        <f t="shared" si="357"/>
        <v>55.0625</v>
      </c>
      <c r="S3802" t="str">
        <f t="shared" si="358"/>
        <v>theater</v>
      </c>
      <c r="T3802" t="str">
        <f t="shared" si="359"/>
        <v>musical</v>
      </c>
    </row>
    <row r="3803" spans="1:20" ht="45" x14ac:dyDescent="0.25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s="12">
        <f t="shared" si="354"/>
        <v>41975.676111111112</v>
      </c>
      <c r="L3803" s="12">
        <f t="shared" si="355"/>
        <v>42006.676111111112</v>
      </c>
      <c r="M3803" t="b">
        <v>0</v>
      </c>
      <c r="N3803">
        <v>9</v>
      </c>
      <c r="O3803" t="b">
        <v>0</v>
      </c>
      <c r="P3803" t="s">
        <v>8305</v>
      </c>
      <c r="Q3803" s="5">
        <f t="shared" si="356"/>
        <v>8.5199999999999998E-2</v>
      </c>
      <c r="R3803" s="6">
        <f t="shared" si="357"/>
        <v>47.333333333333336</v>
      </c>
      <c r="S3803" t="str">
        <f t="shared" si="358"/>
        <v>theater</v>
      </c>
      <c r="T3803" t="str">
        <f t="shared" si="359"/>
        <v>musical</v>
      </c>
    </row>
    <row r="3804" spans="1:20" ht="45" x14ac:dyDescent="0.25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s="12">
        <f t="shared" si="354"/>
        <v>42269.126226851848</v>
      </c>
      <c r="L3804" s="12">
        <f t="shared" si="355"/>
        <v>42299.126226851848</v>
      </c>
      <c r="M3804" t="b">
        <v>0</v>
      </c>
      <c r="N3804">
        <v>0</v>
      </c>
      <c r="O3804" t="b">
        <v>0</v>
      </c>
      <c r="P3804" t="s">
        <v>8305</v>
      </c>
      <c r="Q3804" s="5">
        <f t="shared" si="356"/>
        <v>0</v>
      </c>
      <c r="R3804" s="6" t="e">
        <f t="shared" si="357"/>
        <v>#DIV/0!</v>
      </c>
      <c r="S3804" t="str">
        <f t="shared" si="358"/>
        <v>theater</v>
      </c>
      <c r="T3804" t="str">
        <f t="shared" si="359"/>
        <v>musical</v>
      </c>
    </row>
    <row r="3805" spans="1:20" ht="30" x14ac:dyDescent="0.25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s="12">
        <f t="shared" si="354"/>
        <v>42403.971851851849</v>
      </c>
      <c r="L3805" s="12">
        <f t="shared" si="355"/>
        <v>42433.971851851849</v>
      </c>
      <c r="M3805" t="b">
        <v>0</v>
      </c>
      <c r="N3805">
        <v>40</v>
      </c>
      <c r="O3805" t="b">
        <v>0</v>
      </c>
      <c r="P3805" t="s">
        <v>8305</v>
      </c>
      <c r="Q3805" s="5">
        <f t="shared" si="356"/>
        <v>0.19650000000000001</v>
      </c>
      <c r="R3805" s="6">
        <f t="shared" si="357"/>
        <v>58.95</v>
      </c>
      <c r="S3805" t="str">
        <f t="shared" si="358"/>
        <v>theater</v>
      </c>
      <c r="T3805" t="str">
        <f t="shared" si="359"/>
        <v>musical</v>
      </c>
    </row>
    <row r="3806" spans="1:20" ht="60" x14ac:dyDescent="0.25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s="12">
        <f t="shared" si="354"/>
        <v>42527.00953703704</v>
      </c>
      <c r="L3806" s="12">
        <f t="shared" si="355"/>
        <v>42582.291666666672</v>
      </c>
      <c r="M3806" t="b">
        <v>0</v>
      </c>
      <c r="N3806">
        <v>0</v>
      </c>
      <c r="O3806" t="b">
        <v>0</v>
      </c>
      <c r="P3806" t="s">
        <v>8305</v>
      </c>
      <c r="Q3806" s="5">
        <f t="shared" si="356"/>
        <v>0</v>
      </c>
      <c r="R3806" s="6" t="e">
        <f t="shared" si="357"/>
        <v>#DIV/0!</v>
      </c>
      <c r="S3806" t="str">
        <f t="shared" si="358"/>
        <v>theater</v>
      </c>
      <c r="T3806" t="str">
        <f t="shared" si="359"/>
        <v>musical</v>
      </c>
    </row>
    <row r="3807" spans="1:20" ht="45" x14ac:dyDescent="0.25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s="12">
        <f t="shared" si="354"/>
        <v>41849.887037037035</v>
      </c>
      <c r="L3807" s="12">
        <f t="shared" si="355"/>
        <v>41909.887037037035</v>
      </c>
      <c r="M3807" t="b">
        <v>0</v>
      </c>
      <c r="N3807">
        <v>2</v>
      </c>
      <c r="O3807" t="b">
        <v>0</v>
      </c>
      <c r="P3807" t="s">
        <v>8305</v>
      </c>
      <c r="Q3807" s="5">
        <f t="shared" si="356"/>
        <v>2.0000000000000002E-5</v>
      </c>
      <c r="R3807" s="6">
        <f t="shared" si="357"/>
        <v>1.5</v>
      </c>
      <c r="S3807" t="str">
        <f t="shared" si="358"/>
        <v>theater</v>
      </c>
      <c r="T3807" t="str">
        <f t="shared" si="359"/>
        <v>musical</v>
      </c>
    </row>
    <row r="3808" spans="1:20" ht="60" x14ac:dyDescent="0.25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s="12">
        <f t="shared" si="354"/>
        <v>41799.259039351848</v>
      </c>
      <c r="L3808" s="12">
        <f t="shared" si="355"/>
        <v>41819.259039351848</v>
      </c>
      <c r="M3808" t="b">
        <v>0</v>
      </c>
      <c r="N3808">
        <v>1</v>
      </c>
      <c r="O3808" t="b">
        <v>0</v>
      </c>
      <c r="P3808" t="s">
        <v>8305</v>
      </c>
      <c r="Q3808" s="5">
        <f t="shared" si="356"/>
        <v>6.6666666666666664E-4</v>
      </c>
      <c r="R3808" s="6">
        <f t="shared" si="357"/>
        <v>5</v>
      </c>
      <c r="S3808" t="str">
        <f t="shared" si="358"/>
        <v>theater</v>
      </c>
      <c r="T3808" t="str">
        <f t="shared" si="359"/>
        <v>musical</v>
      </c>
    </row>
    <row r="3809" spans="1:20" ht="60" x14ac:dyDescent="0.25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s="12">
        <f t="shared" si="354"/>
        <v>42090.909016203703</v>
      </c>
      <c r="L3809" s="12">
        <f t="shared" si="355"/>
        <v>42097.909016203703</v>
      </c>
      <c r="M3809" t="b">
        <v>0</v>
      </c>
      <c r="N3809">
        <v>9</v>
      </c>
      <c r="O3809" t="b">
        <v>0</v>
      </c>
      <c r="P3809" t="s">
        <v>8305</v>
      </c>
      <c r="Q3809" s="5">
        <f t="shared" si="356"/>
        <v>0.30333333333333334</v>
      </c>
      <c r="R3809" s="6">
        <f t="shared" si="357"/>
        <v>50.555555555555557</v>
      </c>
      <c r="S3809" t="str">
        <f t="shared" si="358"/>
        <v>theater</v>
      </c>
      <c r="T3809" t="str">
        <f t="shared" si="359"/>
        <v>musical</v>
      </c>
    </row>
    <row r="3810" spans="1:20" ht="45" x14ac:dyDescent="0.25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s="12">
        <f t="shared" si="354"/>
        <v>42059.453923611116</v>
      </c>
      <c r="L3810" s="12">
        <f t="shared" si="355"/>
        <v>42119.412256944444</v>
      </c>
      <c r="M3810" t="b">
        <v>0</v>
      </c>
      <c r="N3810">
        <v>24</v>
      </c>
      <c r="O3810" t="b">
        <v>1</v>
      </c>
      <c r="P3810" t="s">
        <v>8271</v>
      </c>
      <c r="Q3810" s="5">
        <f t="shared" si="356"/>
        <v>1</v>
      </c>
      <c r="R3810" s="6">
        <f t="shared" si="357"/>
        <v>41.666666666666664</v>
      </c>
      <c r="S3810" t="str">
        <f t="shared" si="358"/>
        <v>theater</v>
      </c>
      <c r="T3810" t="str">
        <f t="shared" si="359"/>
        <v>plays</v>
      </c>
    </row>
    <row r="3811" spans="1:20" ht="60" x14ac:dyDescent="0.25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s="12">
        <f t="shared" si="354"/>
        <v>41800.526701388888</v>
      </c>
      <c r="L3811" s="12">
        <f t="shared" si="355"/>
        <v>41850.958333333336</v>
      </c>
      <c r="M3811" t="b">
        <v>0</v>
      </c>
      <c r="N3811">
        <v>38</v>
      </c>
      <c r="O3811" t="b">
        <v>1</v>
      </c>
      <c r="P3811" t="s">
        <v>8271</v>
      </c>
      <c r="Q3811" s="5">
        <f t="shared" si="356"/>
        <v>1.0125</v>
      </c>
      <c r="R3811" s="6">
        <f t="shared" si="357"/>
        <v>53.289473684210527</v>
      </c>
      <c r="S3811" t="str">
        <f t="shared" si="358"/>
        <v>theater</v>
      </c>
      <c r="T3811" t="str">
        <f t="shared" si="359"/>
        <v>plays</v>
      </c>
    </row>
    <row r="3812" spans="1:20" ht="60" x14ac:dyDescent="0.25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s="12">
        <f t="shared" si="354"/>
        <v>42054.849050925928</v>
      </c>
      <c r="L3812" s="12">
        <f t="shared" si="355"/>
        <v>42084.807384259257</v>
      </c>
      <c r="M3812" t="b">
        <v>0</v>
      </c>
      <c r="N3812">
        <v>26</v>
      </c>
      <c r="O3812" t="b">
        <v>1</v>
      </c>
      <c r="P3812" t="s">
        <v>8271</v>
      </c>
      <c r="Q3812" s="5">
        <f t="shared" si="356"/>
        <v>1.2173333333333334</v>
      </c>
      <c r="R3812" s="6">
        <f t="shared" si="357"/>
        <v>70.230769230769226</v>
      </c>
      <c r="S3812" t="str">
        <f t="shared" si="358"/>
        <v>theater</v>
      </c>
      <c r="T3812" t="str">
        <f t="shared" si="359"/>
        <v>plays</v>
      </c>
    </row>
    <row r="3813" spans="1:20" ht="60" x14ac:dyDescent="0.25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s="12">
        <f t="shared" si="354"/>
        <v>42487.62700231481</v>
      </c>
      <c r="L3813" s="12">
        <f t="shared" si="355"/>
        <v>42521.458333333328</v>
      </c>
      <c r="M3813" t="b">
        <v>0</v>
      </c>
      <c r="N3813">
        <v>19</v>
      </c>
      <c r="O3813" t="b">
        <v>1</v>
      </c>
      <c r="P3813" t="s">
        <v>8271</v>
      </c>
      <c r="Q3813" s="5">
        <f t="shared" si="356"/>
        <v>3.3</v>
      </c>
      <c r="R3813" s="6">
        <f t="shared" si="357"/>
        <v>43.421052631578945</v>
      </c>
      <c r="S3813" t="str">
        <f t="shared" si="358"/>
        <v>theater</v>
      </c>
      <c r="T3813" t="str">
        <f t="shared" si="359"/>
        <v>plays</v>
      </c>
    </row>
    <row r="3814" spans="1:20" ht="60" x14ac:dyDescent="0.25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s="12">
        <f t="shared" si="354"/>
        <v>42109.751250000001</v>
      </c>
      <c r="L3814" s="12">
        <f t="shared" si="355"/>
        <v>42156.165972222225</v>
      </c>
      <c r="M3814" t="b">
        <v>0</v>
      </c>
      <c r="N3814">
        <v>11</v>
      </c>
      <c r="O3814" t="b">
        <v>1</v>
      </c>
      <c r="P3814" t="s">
        <v>8271</v>
      </c>
      <c r="Q3814" s="5">
        <f t="shared" si="356"/>
        <v>1.0954999999999999</v>
      </c>
      <c r="R3814" s="6">
        <f t="shared" si="357"/>
        <v>199.18181818181819</v>
      </c>
      <c r="S3814" t="str">
        <f t="shared" si="358"/>
        <v>theater</v>
      </c>
      <c r="T3814" t="str">
        <f t="shared" si="359"/>
        <v>plays</v>
      </c>
    </row>
    <row r="3815" spans="1:20" ht="60" x14ac:dyDescent="0.25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s="12">
        <f t="shared" si="354"/>
        <v>42497.275706018518</v>
      </c>
      <c r="L3815" s="12">
        <f t="shared" si="355"/>
        <v>42535.904861111107</v>
      </c>
      <c r="M3815" t="b">
        <v>0</v>
      </c>
      <c r="N3815">
        <v>27</v>
      </c>
      <c r="O3815" t="b">
        <v>1</v>
      </c>
      <c r="P3815" t="s">
        <v>8271</v>
      </c>
      <c r="Q3815" s="5">
        <f t="shared" si="356"/>
        <v>1.0095190476190474</v>
      </c>
      <c r="R3815" s="6">
        <f t="shared" si="357"/>
        <v>78.518148148148143</v>
      </c>
      <c r="S3815" t="str">
        <f t="shared" si="358"/>
        <v>theater</v>
      </c>
      <c r="T3815" t="str">
        <f t="shared" si="359"/>
        <v>plays</v>
      </c>
    </row>
    <row r="3816" spans="1:20" ht="60" x14ac:dyDescent="0.25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s="12">
        <f t="shared" si="354"/>
        <v>42058.904074074075</v>
      </c>
      <c r="L3816" s="12">
        <f t="shared" si="355"/>
        <v>42095.165972222225</v>
      </c>
      <c r="M3816" t="b">
        <v>0</v>
      </c>
      <c r="N3816">
        <v>34</v>
      </c>
      <c r="O3816" t="b">
        <v>1</v>
      </c>
      <c r="P3816" t="s">
        <v>8271</v>
      </c>
      <c r="Q3816" s="5">
        <f t="shared" si="356"/>
        <v>1.4013333333333333</v>
      </c>
      <c r="R3816" s="6">
        <f t="shared" si="357"/>
        <v>61.823529411764703</v>
      </c>
      <c r="S3816" t="str">
        <f t="shared" si="358"/>
        <v>theater</v>
      </c>
      <c r="T3816" t="str">
        <f t="shared" si="359"/>
        <v>plays</v>
      </c>
    </row>
    <row r="3817" spans="1:20" ht="30" x14ac:dyDescent="0.25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s="12">
        <f t="shared" si="354"/>
        <v>42207.259918981479</v>
      </c>
      <c r="L3817" s="12">
        <f t="shared" si="355"/>
        <v>42236.958333333328</v>
      </c>
      <c r="M3817" t="b">
        <v>0</v>
      </c>
      <c r="N3817">
        <v>20</v>
      </c>
      <c r="O3817" t="b">
        <v>1</v>
      </c>
      <c r="P3817" t="s">
        <v>8271</v>
      </c>
      <c r="Q3817" s="5">
        <f t="shared" si="356"/>
        <v>1.0000100000000001</v>
      </c>
      <c r="R3817" s="6">
        <f t="shared" si="357"/>
        <v>50.000500000000002</v>
      </c>
      <c r="S3817" t="str">
        <f t="shared" si="358"/>
        <v>theater</v>
      </c>
      <c r="T3817" t="str">
        <f t="shared" si="359"/>
        <v>plays</v>
      </c>
    </row>
    <row r="3818" spans="1:20" ht="60" x14ac:dyDescent="0.25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s="12">
        <f t="shared" si="354"/>
        <v>41807.690081018518</v>
      </c>
      <c r="L3818" s="12">
        <f t="shared" si="355"/>
        <v>41837.690081018518</v>
      </c>
      <c r="M3818" t="b">
        <v>0</v>
      </c>
      <c r="N3818">
        <v>37</v>
      </c>
      <c r="O3818" t="b">
        <v>1</v>
      </c>
      <c r="P3818" t="s">
        <v>8271</v>
      </c>
      <c r="Q3818" s="5">
        <f t="shared" si="356"/>
        <v>1.19238</v>
      </c>
      <c r="R3818" s="6">
        <f t="shared" si="357"/>
        <v>48.339729729729726</v>
      </c>
      <c r="S3818" t="str">
        <f t="shared" si="358"/>
        <v>theater</v>
      </c>
      <c r="T3818" t="str">
        <f t="shared" si="359"/>
        <v>plays</v>
      </c>
    </row>
    <row r="3819" spans="1:20" ht="60" x14ac:dyDescent="0.25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s="12">
        <f t="shared" si="354"/>
        <v>42284.69694444444</v>
      </c>
      <c r="L3819" s="12">
        <f t="shared" si="355"/>
        <v>42301.165972222225</v>
      </c>
      <c r="M3819" t="b">
        <v>0</v>
      </c>
      <c r="N3819">
        <v>20</v>
      </c>
      <c r="O3819" t="b">
        <v>1</v>
      </c>
      <c r="P3819" t="s">
        <v>8271</v>
      </c>
      <c r="Q3819" s="5">
        <f t="shared" si="356"/>
        <v>1.0725</v>
      </c>
      <c r="R3819" s="6">
        <f t="shared" si="357"/>
        <v>107.25</v>
      </c>
      <c r="S3819" t="str">
        <f t="shared" si="358"/>
        <v>theater</v>
      </c>
      <c r="T3819" t="str">
        <f t="shared" si="359"/>
        <v>plays</v>
      </c>
    </row>
    <row r="3820" spans="1:20" ht="45" x14ac:dyDescent="0.25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s="12">
        <f t="shared" si="354"/>
        <v>42045.84238425926</v>
      </c>
      <c r="L3820" s="12">
        <f t="shared" si="355"/>
        <v>42075.800717592589</v>
      </c>
      <c r="M3820" t="b">
        <v>0</v>
      </c>
      <c r="N3820">
        <v>10</v>
      </c>
      <c r="O3820" t="b">
        <v>1</v>
      </c>
      <c r="P3820" t="s">
        <v>8271</v>
      </c>
      <c r="Q3820" s="5">
        <f t="shared" si="356"/>
        <v>2.2799999999999998</v>
      </c>
      <c r="R3820" s="6">
        <f t="shared" si="357"/>
        <v>57</v>
      </c>
      <c r="S3820" t="str">
        <f t="shared" si="358"/>
        <v>theater</v>
      </c>
      <c r="T3820" t="str">
        <f t="shared" si="359"/>
        <v>plays</v>
      </c>
    </row>
    <row r="3821" spans="1:20" ht="45" x14ac:dyDescent="0.25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s="12">
        <f t="shared" si="354"/>
        <v>42184.209537037037</v>
      </c>
      <c r="L3821" s="12">
        <f t="shared" si="355"/>
        <v>42202.876388888893</v>
      </c>
      <c r="M3821" t="b">
        <v>0</v>
      </c>
      <c r="N3821">
        <v>26</v>
      </c>
      <c r="O3821" t="b">
        <v>1</v>
      </c>
      <c r="P3821" t="s">
        <v>8271</v>
      </c>
      <c r="Q3821" s="5">
        <f t="shared" si="356"/>
        <v>1.0640000000000001</v>
      </c>
      <c r="R3821" s="6">
        <f t="shared" si="357"/>
        <v>40.92307692307692</v>
      </c>
      <c r="S3821" t="str">
        <f t="shared" si="358"/>
        <v>theater</v>
      </c>
      <c r="T3821" t="str">
        <f t="shared" si="359"/>
        <v>plays</v>
      </c>
    </row>
    <row r="3822" spans="1:20" ht="45" x14ac:dyDescent="0.25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s="12">
        <f t="shared" si="354"/>
        <v>42160.651817129634</v>
      </c>
      <c r="L3822" s="12">
        <f t="shared" si="355"/>
        <v>42190.651817129634</v>
      </c>
      <c r="M3822" t="b">
        <v>0</v>
      </c>
      <c r="N3822">
        <v>20</v>
      </c>
      <c r="O3822" t="b">
        <v>1</v>
      </c>
      <c r="P3822" t="s">
        <v>8271</v>
      </c>
      <c r="Q3822" s="5">
        <f t="shared" si="356"/>
        <v>1.4333333333333333</v>
      </c>
      <c r="R3822" s="6">
        <f t="shared" si="357"/>
        <v>21.5</v>
      </c>
      <c r="S3822" t="str">
        <f t="shared" si="358"/>
        <v>theater</v>
      </c>
      <c r="T3822" t="str">
        <f t="shared" si="359"/>
        <v>plays</v>
      </c>
    </row>
    <row r="3823" spans="1:20" ht="60" x14ac:dyDescent="0.25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s="12">
        <f t="shared" si="354"/>
        <v>42341.180636574078</v>
      </c>
      <c r="L3823" s="12">
        <f t="shared" si="355"/>
        <v>42373.180636574078</v>
      </c>
      <c r="M3823" t="b">
        <v>0</v>
      </c>
      <c r="N3823">
        <v>46</v>
      </c>
      <c r="O3823" t="b">
        <v>1</v>
      </c>
      <c r="P3823" t="s">
        <v>8271</v>
      </c>
      <c r="Q3823" s="5">
        <f t="shared" si="356"/>
        <v>1.0454285714285714</v>
      </c>
      <c r="R3823" s="6">
        <f t="shared" si="357"/>
        <v>79.543478260869563</v>
      </c>
      <c r="S3823" t="str">
        <f t="shared" si="358"/>
        <v>theater</v>
      </c>
      <c r="T3823" t="str">
        <f t="shared" si="359"/>
        <v>plays</v>
      </c>
    </row>
    <row r="3824" spans="1:20" ht="60" x14ac:dyDescent="0.25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s="12">
        <f t="shared" si="354"/>
        <v>42329.838159722218</v>
      </c>
      <c r="L3824" s="12">
        <f t="shared" si="355"/>
        <v>42388.957638888889</v>
      </c>
      <c r="M3824" t="b">
        <v>0</v>
      </c>
      <c r="N3824">
        <v>76</v>
      </c>
      <c r="O3824" t="b">
        <v>1</v>
      </c>
      <c r="P3824" t="s">
        <v>8271</v>
      </c>
      <c r="Q3824" s="5">
        <f t="shared" si="356"/>
        <v>1.1002000000000001</v>
      </c>
      <c r="R3824" s="6">
        <f t="shared" si="357"/>
        <v>72.381578947368425</v>
      </c>
      <c r="S3824" t="str">
        <f t="shared" si="358"/>
        <v>theater</v>
      </c>
      <c r="T3824" t="str">
        <f t="shared" si="359"/>
        <v>plays</v>
      </c>
    </row>
    <row r="3825" spans="1:20" ht="60" x14ac:dyDescent="0.25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s="12">
        <f t="shared" si="354"/>
        <v>42170.910231481481</v>
      </c>
      <c r="L3825" s="12">
        <f t="shared" si="355"/>
        <v>42205.165972222225</v>
      </c>
      <c r="M3825" t="b">
        <v>0</v>
      </c>
      <c r="N3825">
        <v>41</v>
      </c>
      <c r="O3825" t="b">
        <v>1</v>
      </c>
      <c r="P3825" t="s">
        <v>8271</v>
      </c>
      <c r="Q3825" s="5">
        <f t="shared" si="356"/>
        <v>1.06</v>
      </c>
      <c r="R3825" s="6">
        <f t="shared" si="357"/>
        <v>64.634146341463421</v>
      </c>
      <c r="S3825" t="str">
        <f t="shared" si="358"/>
        <v>theater</v>
      </c>
      <c r="T3825" t="str">
        <f t="shared" si="359"/>
        <v>plays</v>
      </c>
    </row>
    <row r="3826" spans="1:20" ht="60" x14ac:dyDescent="0.25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s="12">
        <f t="shared" si="354"/>
        <v>42571.626192129625</v>
      </c>
      <c r="L3826" s="12">
        <f t="shared" si="355"/>
        <v>42583.570138888885</v>
      </c>
      <c r="M3826" t="b">
        <v>0</v>
      </c>
      <c r="N3826">
        <v>7</v>
      </c>
      <c r="O3826" t="b">
        <v>1</v>
      </c>
      <c r="P3826" t="s">
        <v>8271</v>
      </c>
      <c r="Q3826" s="5">
        <f t="shared" si="356"/>
        <v>1.08</v>
      </c>
      <c r="R3826" s="6">
        <f t="shared" si="357"/>
        <v>38.571428571428569</v>
      </c>
      <c r="S3826" t="str">
        <f t="shared" si="358"/>
        <v>theater</v>
      </c>
      <c r="T3826" t="str">
        <f t="shared" si="359"/>
        <v>plays</v>
      </c>
    </row>
    <row r="3827" spans="1:20" ht="60" x14ac:dyDescent="0.25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s="12">
        <f t="shared" si="354"/>
        <v>42151.069606481484</v>
      </c>
      <c r="L3827" s="12">
        <f t="shared" si="355"/>
        <v>42172.069606481484</v>
      </c>
      <c r="M3827" t="b">
        <v>0</v>
      </c>
      <c r="N3827">
        <v>49</v>
      </c>
      <c r="O3827" t="b">
        <v>1</v>
      </c>
      <c r="P3827" t="s">
        <v>8271</v>
      </c>
      <c r="Q3827" s="5">
        <f t="shared" si="356"/>
        <v>1.0542</v>
      </c>
      <c r="R3827" s="6">
        <f t="shared" si="357"/>
        <v>107.57142857142857</v>
      </c>
      <c r="S3827" t="str">
        <f t="shared" si="358"/>
        <v>theater</v>
      </c>
      <c r="T3827" t="str">
        <f t="shared" si="359"/>
        <v>plays</v>
      </c>
    </row>
    <row r="3828" spans="1:20" ht="45" x14ac:dyDescent="0.25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s="12">
        <f t="shared" si="354"/>
        <v>42101.423541666663</v>
      </c>
      <c r="L3828" s="12">
        <f t="shared" si="355"/>
        <v>42131.423541666663</v>
      </c>
      <c r="M3828" t="b">
        <v>0</v>
      </c>
      <c r="N3828">
        <v>26</v>
      </c>
      <c r="O3828" t="b">
        <v>1</v>
      </c>
      <c r="P3828" t="s">
        <v>8271</v>
      </c>
      <c r="Q3828" s="5">
        <f t="shared" si="356"/>
        <v>1.1916666666666667</v>
      </c>
      <c r="R3828" s="6">
        <f t="shared" si="357"/>
        <v>27.5</v>
      </c>
      <c r="S3828" t="str">
        <f t="shared" si="358"/>
        <v>theater</v>
      </c>
      <c r="T3828" t="str">
        <f t="shared" si="359"/>
        <v>plays</v>
      </c>
    </row>
    <row r="3829" spans="1:20" ht="60" x14ac:dyDescent="0.25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s="12">
        <f t="shared" si="354"/>
        <v>42034.928252314814</v>
      </c>
      <c r="L3829" s="12">
        <f t="shared" si="355"/>
        <v>42090</v>
      </c>
      <c r="M3829" t="b">
        <v>0</v>
      </c>
      <c r="N3829">
        <v>65</v>
      </c>
      <c r="O3829" t="b">
        <v>1</v>
      </c>
      <c r="P3829" t="s">
        <v>8271</v>
      </c>
      <c r="Q3829" s="5">
        <f t="shared" si="356"/>
        <v>1.5266666666666666</v>
      </c>
      <c r="R3829" s="6">
        <f t="shared" si="357"/>
        <v>70.461538461538467</v>
      </c>
      <c r="S3829" t="str">
        <f t="shared" si="358"/>
        <v>theater</v>
      </c>
      <c r="T3829" t="str">
        <f t="shared" si="359"/>
        <v>plays</v>
      </c>
    </row>
    <row r="3830" spans="1:20" ht="60" x14ac:dyDescent="0.25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s="12">
        <f t="shared" si="354"/>
        <v>41944.527627314819</v>
      </c>
      <c r="L3830" s="12">
        <f t="shared" si="355"/>
        <v>42004.569293981483</v>
      </c>
      <c r="M3830" t="b">
        <v>0</v>
      </c>
      <c r="N3830">
        <v>28</v>
      </c>
      <c r="O3830" t="b">
        <v>1</v>
      </c>
      <c r="P3830" t="s">
        <v>8271</v>
      </c>
      <c r="Q3830" s="5">
        <f t="shared" si="356"/>
        <v>1</v>
      </c>
      <c r="R3830" s="6">
        <f t="shared" si="357"/>
        <v>178.57142857142858</v>
      </c>
      <c r="S3830" t="str">
        <f t="shared" si="358"/>
        <v>theater</v>
      </c>
      <c r="T3830" t="str">
        <f t="shared" si="359"/>
        <v>plays</v>
      </c>
    </row>
    <row r="3831" spans="1:20" ht="60" x14ac:dyDescent="0.25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s="12">
        <f t="shared" si="354"/>
        <v>42593.865405092598</v>
      </c>
      <c r="L3831" s="12">
        <f t="shared" si="355"/>
        <v>42613.865405092598</v>
      </c>
      <c r="M3831" t="b">
        <v>0</v>
      </c>
      <c r="N3831">
        <v>8</v>
      </c>
      <c r="O3831" t="b">
        <v>1</v>
      </c>
      <c r="P3831" t="s">
        <v>8271</v>
      </c>
      <c r="Q3831" s="5">
        <f t="shared" si="356"/>
        <v>1.002</v>
      </c>
      <c r="R3831" s="6">
        <f t="shared" si="357"/>
        <v>62.625</v>
      </c>
      <c r="S3831" t="str">
        <f t="shared" si="358"/>
        <v>theater</v>
      </c>
      <c r="T3831" t="str">
        <f t="shared" si="359"/>
        <v>plays</v>
      </c>
    </row>
    <row r="3832" spans="1:20" ht="45" x14ac:dyDescent="0.25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s="12">
        <f t="shared" si="354"/>
        <v>42503.740868055553</v>
      </c>
      <c r="L3832" s="12">
        <f t="shared" si="355"/>
        <v>42517.740868055553</v>
      </c>
      <c r="M3832" t="b">
        <v>0</v>
      </c>
      <c r="N3832">
        <v>3</v>
      </c>
      <c r="O3832" t="b">
        <v>1</v>
      </c>
      <c r="P3832" t="s">
        <v>8271</v>
      </c>
      <c r="Q3832" s="5">
        <f t="shared" si="356"/>
        <v>2.25</v>
      </c>
      <c r="R3832" s="6">
        <f t="shared" si="357"/>
        <v>75</v>
      </c>
      <c r="S3832" t="str">
        <f t="shared" si="358"/>
        <v>theater</v>
      </c>
      <c r="T3832" t="str">
        <f t="shared" si="359"/>
        <v>plays</v>
      </c>
    </row>
    <row r="3833" spans="1:20" ht="60" x14ac:dyDescent="0.25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s="12">
        <f t="shared" si="354"/>
        <v>41927.848900462966</v>
      </c>
      <c r="L3833" s="12">
        <f t="shared" si="355"/>
        <v>41948.890567129631</v>
      </c>
      <c r="M3833" t="b">
        <v>0</v>
      </c>
      <c r="N3833">
        <v>9</v>
      </c>
      <c r="O3833" t="b">
        <v>1</v>
      </c>
      <c r="P3833" t="s">
        <v>8271</v>
      </c>
      <c r="Q3833" s="5">
        <f t="shared" si="356"/>
        <v>1.0602199999999999</v>
      </c>
      <c r="R3833" s="6">
        <f t="shared" si="357"/>
        <v>58.901111111111113</v>
      </c>
      <c r="S3833" t="str">
        <f t="shared" si="358"/>
        <v>theater</v>
      </c>
      <c r="T3833" t="str">
        <f t="shared" si="359"/>
        <v>plays</v>
      </c>
    </row>
    <row r="3834" spans="1:20" ht="60" x14ac:dyDescent="0.25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s="12">
        <f t="shared" si="354"/>
        <v>42375.114988425921</v>
      </c>
      <c r="L3834" s="12">
        <f t="shared" si="355"/>
        <v>42420.114988425921</v>
      </c>
      <c r="M3834" t="b">
        <v>0</v>
      </c>
      <c r="N3834">
        <v>9</v>
      </c>
      <c r="O3834" t="b">
        <v>1</v>
      </c>
      <c r="P3834" t="s">
        <v>8271</v>
      </c>
      <c r="Q3834" s="5">
        <f t="shared" si="356"/>
        <v>1.0466666666666666</v>
      </c>
      <c r="R3834" s="6">
        <f t="shared" si="357"/>
        <v>139.55555555555554</v>
      </c>
      <c r="S3834" t="str">
        <f t="shared" si="358"/>
        <v>theater</v>
      </c>
      <c r="T3834" t="str">
        <f t="shared" si="359"/>
        <v>plays</v>
      </c>
    </row>
    <row r="3835" spans="1:20" ht="60" x14ac:dyDescent="0.25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s="12">
        <f t="shared" si="354"/>
        <v>41963.872361111105</v>
      </c>
      <c r="L3835" s="12">
        <f t="shared" si="355"/>
        <v>41974.797916666663</v>
      </c>
      <c r="M3835" t="b">
        <v>0</v>
      </c>
      <c r="N3835">
        <v>20</v>
      </c>
      <c r="O3835" t="b">
        <v>1</v>
      </c>
      <c r="P3835" t="s">
        <v>8271</v>
      </c>
      <c r="Q3835" s="5">
        <f t="shared" si="356"/>
        <v>1.1666666666666667</v>
      </c>
      <c r="R3835" s="6">
        <f t="shared" si="357"/>
        <v>70</v>
      </c>
      <c r="S3835" t="str">
        <f t="shared" si="358"/>
        <v>theater</v>
      </c>
      <c r="T3835" t="str">
        <f t="shared" si="359"/>
        <v>plays</v>
      </c>
    </row>
    <row r="3836" spans="1:20" ht="60" x14ac:dyDescent="0.25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s="12">
        <f t="shared" si="354"/>
        <v>42143.445219907408</v>
      </c>
      <c r="L3836" s="12">
        <f t="shared" si="355"/>
        <v>42173.445219907408</v>
      </c>
      <c r="M3836" t="b">
        <v>0</v>
      </c>
      <c r="N3836">
        <v>57</v>
      </c>
      <c r="O3836" t="b">
        <v>1</v>
      </c>
      <c r="P3836" t="s">
        <v>8271</v>
      </c>
      <c r="Q3836" s="5">
        <f t="shared" si="356"/>
        <v>1.0903333333333334</v>
      </c>
      <c r="R3836" s="6">
        <f t="shared" si="357"/>
        <v>57.385964912280699</v>
      </c>
      <c r="S3836" t="str">
        <f t="shared" si="358"/>
        <v>theater</v>
      </c>
      <c r="T3836" t="str">
        <f t="shared" si="359"/>
        <v>plays</v>
      </c>
    </row>
    <row r="3837" spans="1:20" ht="60" x14ac:dyDescent="0.25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s="12">
        <f t="shared" si="354"/>
        <v>42460.94222222222</v>
      </c>
      <c r="L3837" s="12">
        <f t="shared" si="355"/>
        <v>42481.94222222222</v>
      </c>
      <c r="M3837" t="b">
        <v>0</v>
      </c>
      <c r="N3837">
        <v>8</v>
      </c>
      <c r="O3837" t="b">
        <v>1</v>
      </c>
      <c r="P3837" t="s">
        <v>8271</v>
      </c>
      <c r="Q3837" s="5">
        <f t="shared" si="356"/>
        <v>1.6</v>
      </c>
      <c r="R3837" s="6">
        <f t="shared" si="357"/>
        <v>40</v>
      </c>
      <c r="S3837" t="str">
        <f t="shared" si="358"/>
        <v>theater</v>
      </c>
      <c r="T3837" t="str">
        <f t="shared" si="359"/>
        <v>plays</v>
      </c>
    </row>
    <row r="3838" spans="1:20" ht="45" x14ac:dyDescent="0.25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s="12">
        <f t="shared" si="354"/>
        <v>42553.926527777774</v>
      </c>
      <c r="L3838" s="12">
        <f t="shared" si="355"/>
        <v>42585.172916666663</v>
      </c>
      <c r="M3838" t="b">
        <v>0</v>
      </c>
      <c r="N3838">
        <v>14</v>
      </c>
      <c r="O3838" t="b">
        <v>1</v>
      </c>
      <c r="P3838" t="s">
        <v>8271</v>
      </c>
      <c r="Q3838" s="5">
        <f t="shared" si="356"/>
        <v>1.125</v>
      </c>
      <c r="R3838" s="6">
        <f t="shared" si="357"/>
        <v>64.285714285714292</v>
      </c>
      <c r="S3838" t="str">
        <f t="shared" si="358"/>
        <v>theater</v>
      </c>
      <c r="T3838" t="str">
        <f t="shared" si="359"/>
        <v>plays</v>
      </c>
    </row>
    <row r="3839" spans="1:20" ht="30" x14ac:dyDescent="0.25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s="12">
        <f t="shared" si="354"/>
        <v>42152.765717592592</v>
      </c>
      <c r="L3839" s="12">
        <f t="shared" si="355"/>
        <v>42188.765717592592</v>
      </c>
      <c r="M3839" t="b">
        <v>0</v>
      </c>
      <c r="N3839">
        <v>17</v>
      </c>
      <c r="O3839" t="b">
        <v>1</v>
      </c>
      <c r="P3839" t="s">
        <v>8271</v>
      </c>
      <c r="Q3839" s="5">
        <f t="shared" si="356"/>
        <v>1.0209999999999999</v>
      </c>
      <c r="R3839" s="6">
        <f t="shared" si="357"/>
        <v>120.11764705882354</v>
      </c>
      <c r="S3839" t="str">
        <f t="shared" si="358"/>
        <v>theater</v>
      </c>
      <c r="T3839" t="str">
        <f t="shared" si="359"/>
        <v>plays</v>
      </c>
    </row>
    <row r="3840" spans="1:20" ht="60" x14ac:dyDescent="0.25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s="12">
        <f t="shared" si="354"/>
        <v>42116.710752314815</v>
      </c>
      <c r="L3840" s="12">
        <f t="shared" si="355"/>
        <v>42146.710752314815</v>
      </c>
      <c r="M3840" t="b">
        <v>0</v>
      </c>
      <c r="N3840">
        <v>100</v>
      </c>
      <c r="O3840" t="b">
        <v>1</v>
      </c>
      <c r="P3840" t="s">
        <v>8271</v>
      </c>
      <c r="Q3840" s="5">
        <f t="shared" si="356"/>
        <v>1.00824</v>
      </c>
      <c r="R3840" s="6">
        <f t="shared" si="357"/>
        <v>1008.24</v>
      </c>
      <c r="S3840" t="str">
        <f t="shared" si="358"/>
        <v>theater</v>
      </c>
      <c r="T3840" t="str">
        <f t="shared" si="359"/>
        <v>plays</v>
      </c>
    </row>
    <row r="3841" spans="1:20" ht="60" x14ac:dyDescent="0.25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s="12">
        <f t="shared" si="354"/>
        <v>42155.142638888887</v>
      </c>
      <c r="L3841" s="12">
        <f t="shared" si="355"/>
        <v>42215.142638888887</v>
      </c>
      <c r="M3841" t="b">
        <v>0</v>
      </c>
      <c r="N3841">
        <v>32</v>
      </c>
      <c r="O3841" t="b">
        <v>1</v>
      </c>
      <c r="P3841" t="s">
        <v>8271</v>
      </c>
      <c r="Q3841" s="5">
        <f t="shared" si="356"/>
        <v>1.0125</v>
      </c>
      <c r="R3841" s="6">
        <f t="shared" si="357"/>
        <v>63.28125</v>
      </c>
      <c r="S3841" t="str">
        <f t="shared" si="358"/>
        <v>theater</v>
      </c>
      <c r="T3841" t="str">
        <f t="shared" si="359"/>
        <v>plays</v>
      </c>
    </row>
    <row r="3842" spans="1:20" ht="45" x14ac:dyDescent="0.25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s="12">
        <f t="shared" ref="K3842:K3905" si="360">(((J3842/60)/60)/24)+DATE(1970,1,1)</f>
        <v>42432.701724537037</v>
      </c>
      <c r="L3842" s="12">
        <f t="shared" ref="L3842:L3905" si="361">(((I3842/60)/60)/24)+DATE(1970,1,1)</f>
        <v>42457.660057870366</v>
      </c>
      <c r="M3842" t="b">
        <v>0</v>
      </c>
      <c r="N3842">
        <v>3</v>
      </c>
      <c r="O3842" t="b">
        <v>1</v>
      </c>
      <c r="P3842" t="s">
        <v>8271</v>
      </c>
      <c r="Q3842" s="5">
        <f t="shared" ref="Q3842:Q3905" si="362">E3842/D3842</f>
        <v>65</v>
      </c>
      <c r="R3842" s="6">
        <f t="shared" ref="R3842:R3905" si="363">E3842/N3842</f>
        <v>21.666666666666668</v>
      </c>
      <c r="S3842" t="str">
        <f t="shared" ref="S3842:S3905" si="364">LEFT(P3842,FIND("/",P3842,1)-1)</f>
        <v>theater</v>
      </c>
      <c r="T3842" t="str">
        <f t="shared" ref="T3842:T3905" si="365">MID(P3842,FIND("/",P3842,1)+1,LEN(P3841))</f>
        <v>plays</v>
      </c>
    </row>
    <row r="3843" spans="1:20" ht="60" x14ac:dyDescent="0.25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s="12">
        <f t="shared" si="360"/>
        <v>41780.785729166666</v>
      </c>
      <c r="L3843" s="12">
        <f t="shared" si="361"/>
        <v>41840.785729166666</v>
      </c>
      <c r="M3843" t="b">
        <v>1</v>
      </c>
      <c r="N3843">
        <v>34</v>
      </c>
      <c r="O3843" t="b">
        <v>0</v>
      </c>
      <c r="P3843" t="s">
        <v>8271</v>
      </c>
      <c r="Q3843" s="5">
        <f t="shared" si="362"/>
        <v>8.72E-2</v>
      </c>
      <c r="R3843" s="6">
        <f t="shared" si="363"/>
        <v>25.647058823529413</v>
      </c>
      <c r="S3843" t="str">
        <f t="shared" si="364"/>
        <v>theater</v>
      </c>
      <c r="T3843" t="str">
        <f t="shared" si="365"/>
        <v>plays</v>
      </c>
    </row>
    <row r="3844" spans="1:20" ht="60" x14ac:dyDescent="0.25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s="12">
        <f t="shared" si="360"/>
        <v>41740.493657407409</v>
      </c>
      <c r="L3844" s="12">
        <f t="shared" si="361"/>
        <v>41770.493657407409</v>
      </c>
      <c r="M3844" t="b">
        <v>1</v>
      </c>
      <c r="N3844">
        <v>23</v>
      </c>
      <c r="O3844" t="b">
        <v>0</v>
      </c>
      <c r="P3844" t="s">
        <v>8271</v>
      </c>
      <c r="Q3844" s="5">
        <f t="shared" si="362"/>
        <v>0.21940000000000001</v>
      </c>
      <c r="R3844" s="6">
        <f t="shared" si="363"/>
        <v>47.695652173913047</v>
      </c>
      <c r="S3844" t="str">
        <f t="shared" si="364"/>
        <v>theater</v>
      </c>
      <c r="T3844" t="str">
        <f t="shared" si="365"/>
        <v>plays</v>
      </c>
    </row>
    <row r="3845" spans="1:20" ht="60" x14ac:dyDescent="0.25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s="12">
        <f t="shared" si="360"/>
        <v>41766.072500000002</v>
      </c>
      <c r="L3845" s="12">
        <f t="shared" si="361"/>
        <v>41791.072500000002</v>
      </c>
      <c r="M3845" t="b">
        <v>1</v>
      </c>
      <c r="N3845">
        <v>19</v>
      </c>
      <c r="O3845" t="b">
        <v>0</v>
      </c>
      <c r="P3845" t="s">
        <v>8271</v>
      </c>
      <c r="Q3845" s="5">
        <f t="shared" si="362"/>
        <v>0.21299999999999999</v>
      </c>
      <c r="R3845" s="6">
        <f t="shared" si="363"/>
        <v>56.05263157894737</v>
      </c>
      <c r="S3845" t="str">
        <f t="shared" si="364"/>
        <v>theater</v>
      </c>
      <c r="T3845" t="str">
        <f t="shared" si="365"/>
        <v>plays</v>
      </c>
    </row>
    <row r="3846" spans="1:20" ht="60" x14ac:dyDescent="0.25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s="12">
        <f t="shared" si="360"/>
        <v>41766.617291666669</v>
      </c>
      <c r="L3846" s="12">
        <f t="shared" si="361"/>
        <v>41793.290972222225</v>
      </c>
      <c r="M3846" t="b">
        <v>1</v>
      </c>
      <c r="N3846">
        <v>50</v>
      </c>
      <c r="O3846" t="b">
        <v>0</v>
      </c>
      <c r="P3846" t="s">
        <v>8271</v>
      </c>
      <c r="Q3846" s="5">
        <f t="shared" si="362"/>
        <v>0.41489795918367345</v>
      </c>
      <c r="R3846" s="6">
        <f t="shared" si="363"/>
        <v>81.319999999999993</v>
      </c>
      <c r="S3846" t="str">
        <f t="shared" si="364"/>
        <v>theater</v>
      </c>
      <c r="T3846" t="str">
        <f t="shared" si="365"/>
        <v>plays</v>
      </c>
    </row>
    <row r="3847" spans="1:20" ht="60" x14ac:dyDescent="0.25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s="12">
        <f t="shared" si="360"/>
        <v>42248.627013888887</v>
      </c>
      <c r="L3847" s="12">
        <f t="shared" si="361"/>
        <v>42278.627013888887</v>
      </c>
      <c r="M3847" t="b">
        <v>1</v>
      </c>
      <c r="N3847">
        <v>12</v>
      </c>
      <c r="O3847" t="b">
        <v>0</v>
      </c>
      <c r="P3847" t="s">
        <v>8271</v>
      </c>
      <c r="Q3847" s="5">
        <f t="shared" si="362"/>
        <v>2.1049999999999999E-2</v>
      </c>
      <c r="R3847" s="6">
        <f t="shared" si="363"/>
        <v>70.166666666666671</v>
      </c>
      <c r="S3847" t="str">
        <f t="shared" si="364"/>
        <v>theater</v>
      </c>
      <c r="T3847" t="str">
        <f t="shared" si="365"/>
        <v>plays</v>
      </c>
    </row>
    <row r="3848" spans="1:20" ht="45" x14ac:dyDescent="0.25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s="12">
        <f t="shared" si="360"/>
        <v>41885.221550925926</v>
      </c>
      <c r="L3848" s="12">
        <f t="shared" si="361"/>
        <v>41916.290972222225</v>
      </c>
      <c r="M3848" t="b">
        <v>1</v>
      </c>
      <c r="N3848">
        <v>8</v>
      </c>
      <c r="O3848" t="b">
        <v>0</v>
      </c>
      <c r="P3848" t="s">
        <v>8271</v>
      </c>
      <c r="Q3848" s="5">
        <f t="shared" si="362"/>
        <v>2.7E-2</v>
      </c>
      <c r="R3848" s="6">
        <f t="shared" si="363"/>
        <v>23.625</v>
      </c>
      <c r="S3848" t="str">
        <f t="shared" si="364"/>
        <v>theater</v>
      </c>
      <c r="T3848" t="str">
        <f t="shared" si="365"/>
        <v>plays</v>
      </c>
    </row>
    <row r="3849" spans="1:20" ht="45" x14ac:dyDescent="0.25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s="12">
        <f t="shared" si="360"/>
        <v>42159.224432870367</v>
      </c>
      <c r="L3849" s="12">
        <f t="shared" si="361"/>
        <v>42204.224432870367</v>
      </c>
      <c r="M3849" t="b">
        <v>1</v>
      </c>
      <c r="N3849">
        <v>9</v>
      </c>
      <c r="O3849" t="b">
        <v>0</v>
      </c>
      <c r="P3849" t="s">
        <v>8271</v>
      </c>
      <c r="Q3849" s="5">
        <f t="shared" si="362"/>
        <v>0.16161904761904761</v>
      </c>
      <c r="R3849" s="6">
        <f t="shared" si="363"/>
        <v>188.55555555555554</v>
      </c>
      <c r="S3849" t="str">
        <f t="shared" si="364"/>
        <v>theater</v>
      </c>
      <c r="T3849" t="str">
        <f t="shared" si="365"/>
        <v>plays</v>
      </c>
    </row>
    <row r="3850" spans="1:20" ht="60" x14ac:dyDescent="0.25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s="12">
        <f t="shared" si="360"/>
        <v>42265.817002314812</v>
      </c>
      <c r="L3850" s="12">
        <f t="shared" si="361"/>
        <v>42295.817002314812</v>
      </c>
      <c r="M3850" t="b">
        <v>1</v>
      </c>
      <c r="N3850">
        <v>43</v>
      </c>
      <c r="O3850" t="b">
        <v>0</v>
      </c>
      <c r="P3850" t="s">
        <v>8271</v>
      </c>
      <c r="Q3850" s="5">
        <f t="shared" si="362"/>
        <v>0.16376923076923078</v>
      </c>
      <c r="R3850" s="6">
        <f t="shared" si="363"/>
        <v>49.511627906976742</v>
      </c>
      <c r="S3850" t="str">
        <f t="shared" si="364"/>
        <v>theater</v>
      </c>
      <c r="T3850" t="str">
        <f t="shared" si="365"/>
        <v>plays</v>
      </c>
    </row>
    <row r="3851" spans="1:20" ht="75" x14ac:dyDescent="0.25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s="12">
        <f t="shared" si="360"/>
        <v>42136.767175925925</v>
      </c>
      <c r="L3851" s="12">
        <f t="shared" si="361"/>
        <v>42166.767175925925</v>
      </c>
      <c r="M3851" t="b">
        <v>1</v>
      </c>
      <c r="N3851">
        <v>28</v>
      </c>
      <c r="O3851" t="b">
        <v>0</v>
      </c>
      <c r="P3851" t="s">
        <v>8271</v>
      </c>
      <c r="Q3851" s="5">
        <f t="shared" si="362"/>
        <v>7.0433333333333334E-2</v>
      </c>
      <c r="R3851" s="6">
        <f t="shared" si="363"/>
        <v>75.464285714285708</v>
      </c>
      <c r="S3851" t="str">
        <f t="shared" si="364"/>
        <v>theater</v>
      </c>
      <c r="T3851" t="str">
        <f t="shared" si="365"/>
        <v>plays</v>
      </c>
    </row>
    <row r="3852" spans="1:20" ht="30" x14ac:dyDescent="0.25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s="12">
        <f t="shared" si="360"/>
        <v>41975.124340277776</v>
      </c>
      <c r="L3852" s="12">
        <f t="shared" si="361"/>
        <v>42005.124340277776</v>
      </c>
      <c r="M3852" t="b">
        <v>1</v>
      </c>
      <c r="N3852">
        <v>4</v>
      </c>
      <c r="O3852" t="b">
        <v>0</v>
      </c>
      <c r="P3852" t="s">
        <v>8271</v>
      </c>
      <c r="Q3852" s="5">
        <f t="shared" si="362"/>
        <v>3.7999999999999999E-2</v>
      </c>
      <c r="R3852" s="6">
        <f t="shared" si="363"/>
        <v>9.5</v>
      </c>
      <c r="S3852" t="str">
        <f t="shared" si="364"/>
        <v>theater</v>
      </c>
      <c r="T3852" t="str">
        <f t="shared" si="365"/>
        <v>plays</v>
      </c>
    </row>
    <row r="3853" spans="1:20" ht="45" x14ac:dyDescent="0.25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s="12">
        <f t="shared" si="360"/>
        <v>42172.439571759256</v>
      </c>
      <c r="L3853" s="12">
        <f t="shared" si="361"/>
        <v>42202.439571759256</v>
      </c>
      <c r="M3853" t="b">
        <v>1</v>
      </c>
      <c r="N3853">
        <v>24</v>
      </c>
      <c r="O3853" t="b">
        <v>0</v>
      </c>
      <c r="P3853" t="s">
        <v>8271</v>
      </c>
      <c r="Q3853" s="5">
        <f t="shared" si="362"/>
        <v>0.34079999999999999</v>
      </c>
      <c r="R3853" s="6">
        <f t="shared" si="363"/>
        <v>35.5</v>
      </c>
      <c r="S3853" t="str">
        <f t="shared" si="364"/>
        <v>theater</v>
      </c>
      <c r="T3853" t="str">
        <f t="shared" si="365"/>
        <v>plays</v>
      </c>
    </row>
    <row r="3854" spans="1:20" ht="45" x14ac:dyDescent="0.25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s="12">
        <f t="shared" si="360"/>
        <v>42065.190694444449</v>
      </c>
      <c r="L3854" s="12">
        <f t="shared" si="361"/>
        <v>42090.149027777778</v>
      </c>
      <c r="M3854" t="b">
        <v>0</v>
      </c>
      <c r="N3854">
        <v>2</v>
      </c>
      <c r="O3854" t="b">
        <v>0</v>
      </c>
      <c r="P3854" t="s">
        <v>8271</v>
      </c>
      <c r="Q3854" s="5">
        <f t="shared" si="362"/>
        <v>2E-3</v>
      </c>
      <c r="R3854" s="6">
        <f t="shared" si="363"/>
        <v>10</v>
      </c>
      <c r="S3854" t="str">
        <f t="shared" si="364"/>
        <v>theater</v>
      </c>
      <c r="T3854" t="str">
        <f t="shared" si="365"/>
        <v>plays</v>
      </c>
    </row>
    <row r="3855" spans="1:20" ht="45" x14ac:dyDescent="0.25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s="12">
        <f t="shared" si="360"/>
        <v>41848.84002314815</v>
      </c>
      <c r="L3855" s="12">
        <f t="shared" si="361"/>
        <v>41883.84002314815</v>
      </c>
      <c r="M3855" t="b">
        <v>0</v>
      </c>
      <c r="N3855">
        <v>2</v>
      </c>
      <c r="O3855" t="b">
        <v>0</v>
      </c>
      <c r="P3855" t="s">
        <v>8271</v>
      </c>
      <c r="Q3855" s="5">
        <f t="shared" si="362"/>
        <v>2.5999999999999998E-4</v>
      </c>
      <c r="R3855" s="6">
        <f t="shared" si="363"/>
        <v>13</v>
      </c>
      <c r="S3855" t="str">
        <f t="shared" si="364"/>
        <v>theater</v>
      </c>
      <c r="T3855" t="str">
        <f t="shared" si="365"/>
        <v>plays</v>
      </c>
    </row>
    <row r="3856" spans="1:20" ht="30" x14ac:dyDescent="0.25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s="12">
        <f t="shared" si="360"/>
        <v>42103.884930555556</v>
      </c>
      <c r="L3856" s="12">
        <f t="shared" si="361"/>
        <v>42133.884930555556</v>
      </c>
      <c r="M3856" t="b">
        <v>0</v>
      </c>
      <c r="N3856">
        <v>20</v>
      </c>
      <c r="O3856" t="b">
        <v>0</v>
      </c>
      <c r="P3856" t="s">
        <v>8271</v>
      </c>
      <c r="Q3856" s="5">
        <f t="shared" si="362"/>
        <v>0.16254545454545455</v>
      </c>
      <c r="R3856" s="6">
        <f t="shared" si="363"/>
        <v>89.4</v>
      </c>
      <c r="S3856" t="str">
        <f t="shared" si="364"/>
        <v>theater</v>
      </c>
      <c r="T3856" t="str">
        <f t="shared" si="365"/>
        <v>plays</v>
      </c>
    </row>
    <row r="3857" spans="1:20" ht="75" x14ac:dyDescent="0.25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s="12">
        <f t="shared" si="360"/>
        <v>42059.970729166671</v>
      </c>
      <c r="L3857" s="12">
        <f t="shared" si="361"/>
        <v>42089.929062499999</v>
      </c>
      <c r="M3857" t="b">
        <v>0</v>
      </c>
      <c r="N3857">
        <v>1</v>
      </c>
      <c r="O3857" t="b">
        <v>0</v>
      </c>
      <c r="P3857" t="s">
        <v>8271</v>
      </c>
      <c r="Q3857" s="5">
        <f t="shared" si="362"/>
        <v>2.5000000000000001E-2</v>
      </c>
      <c r="R3857" s="6">
        <f t="shared" si="363"/>
        <v>25</v>
      </c>
      <c r="S3857" t="str">
        <f t="shared" si="364"/>
        <v>theater</v>
      </c>
      <c r="T3857" t="str">
        <f t="shared" si="365"/>
        <v>plays</v>
      </c>
    </row>
    <row r="3858" spans="1:20" ht="60" x14ac:dyDescent="0.25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s="12">
        <f t="shared" si="360"/>
        <v>42041.743090277778</v>
      </c>
      <c r="L3858" s="12">
        <f t="shared" si="361"/>
        <v>42071.701423611114</v>
      </c>
      <c r="M3858" t="b">
        <v>0</v>
      </c>
      <c r="N3858">
        <v>1</v>
      </c>
      <c r="O3858" t="b">
        <v>0</v>
      </c>
      <c r="P3858" t="s">
        <v>8271</v>
      </c>
      <c r="Q3858" s="5">
        <f t="shared" si="362"/>
        <v>2.0000000000000001E-4</v>
      </c>
      <c r="R3858" s="6">
        <f t="shared" si="363"/>
        <v>1</v>
      </c>
      <c r="S3858" t="str">
        <f t="shared" si="364"/>
        <v>theater</v>
      </c>
      <c r="T3858" t="str">
        <f t="shared" si="365"/>
        <v>plays</v>
      </c>
    </row>
    <row r="3859" spans="1:20" ht="60" x14ac:dyDescent="0.25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s="12">
        <f t="shared" si="360"/>
        <v>41829.73715277778</v>
      </c>
      <c r="L3859" s="12">
        <f t="shared" si="361"/>
        <v>41852.716666666667</v>
      </c>
      <c r="M3859" t="b">
        <v>0</v>
      </c>
      <c r="N3859">
        <v>4</v>
      </c>
      <c r="O3859" t="b">
        <v>0</v>
      </c>
      <c r="P3859" t="s">
        <v>8271</v>
      </c>
      <c r="Q3859" s="5">
        <f t="shared" si="362"/>
        <v>5.1999999999999998E-2</v>
      </c>
      <c r="R3859" s="6">
        <f t="shared" si="363"/>
        <v>65</v>
      </c>
      <c r="S3859" t="str">
        <f t="shared" si="364"/>
        <v>theater</v>
      </c>
      <c r="T3859" t="str">
        <f t="shared" si="365"/>
        <v>plays</v>
      </c>
    </row>
    <row r="3860" spans="1:20" ht="60" x14ac:dyDescent="0.25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s="12">
        <f t="shared" si="360"/>
        <v>42128.431064814817</v>
      </c>
      <c r="L3860" s="12">
        <f t="shared" si="361"/>
        <v>42146.875</v>
      </c>
      <c r="M3860" t="b">
        <v>0</v>
      </c>
      <c r="N3860">
        <v>1</v>
      </c>
      <c r="O3860" t="b">
        <v>0</v>
      </c>
      <c r="P3860" t="s">
        <v>8271</v>
      </c>
      <c r="Q3860" s="5">
        <f t="shared" si="362"/>
        <v>0.02</v>
      </c>
      <c r="R3860" s="6">
        <f t="shared" si="363"/>
        <v>10</v>
      </c>
      <c r="S3860" t="str">
        <f t="shared" si="364"/>
        <v>theater</v>
      </c>
      <c r="T3860" t="str">
        <f t="shared" si="365"/>
        <v>plays</v>
      </c>
    </row>
    <row r="3861" spans="1:20" ht="45" x14ac:dyDescent="0.25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s="12">
        <f t="shared" si="360"/>
        <v>41789.893599537041</v>
      </c>
      <c r="L3861" s="12">
        <f t="shared" si="361"/>
        <v>41815.875</v>
      </c>
      <c r="M3861" t="b">
        <v>0</v>
      </c>
      <c r="N3861">
        <v>1</v>
      </c>
      <c r="O3861" t="b">
        <v>0</v>
      </c>
      <c r="P3861" t="s">
        <v>8271</v>
      </c>
      <c r="Q3861" s="5">
        <f t="shared" si="362"/>
        <v>4.0000000000000002E-4</v>
      </c>
      <c r="R3861" s="6">
        <f t="shared" si="363"/>
        <v>1</v>
      </c>
      <c r="S3861" t="str">
        <f t="shared" si="364"/>
        <v>theater</v>
      </c>
      <c r="T3861" t="str">
        <f t="shared" si="365"/>
        <v>plays</v>
      </c>
    </row>
    <row r="3862" spans="1:20" ht="60" x14ac:dyDescent="0.25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s="12">
        <f t="shared" si="360"/>
        <v>41833.660995370366</v>
      </c>
      <c r="L3862" s="12">
        <f t="shared" si="361"/>
        <v>41863.660995370366</v>
      </c>
      <c r="M3862" t="b">
        <v>0</v>
      </c>
      <c r="N3862">
        <v>13</v>
      </c>
      <c r="O3862" t="b">
        <v>0</v>
      </c>
      <c r="P3862" t="s">
        <v>8271</v>
      </c>
      <c r="Q3862" s="5">
        <f t="shared" si="362"/>
        <v>0.17666666666666667</v>
      </c>
      <c r="R3862" s="6">
        <f t="shared" si="363"/>
        <v>81.538461538461533</v>
      </c>
      <c r="S3862" t="str">
        <f t="shared" si="364"/>
        <v>theater</v>
      </c>
      <c r="T3862" t="str">
        <f t="shared" si="365"/>
        <v>plays</v>
      </c>
    </row>
    <row r="3863" spans="1:20" x14ac:dyDescent="0.25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s="12">
        <f t="shared" si="360"/>
        <v>41914.590011574073</v>
      </c>
      <c r="L3863" s="12">
        <f t="shared" si="361"/>
        <v>41955.907638888893</v>
      </c>
      <c r="M3863" t="b">
        <v>0</v>
      </c>
      <c r="N3863">
        <v>1</v>
      </c>
      <c r="O3863" t="b">
        <v>0</v>
      </c>
      <c r="P3863" t="s">
        <v>8271</v>
      </c>
      <c r="Q3863" s="5">
        <f t="shared" si="362"/>
        <v>0.05</v>
      </c>
      <c r="R3863" s="6">
        <f t="shared" si="363"/>
        <v>100</v>
      </c>
      <c r="S3863" t="str">
        <f t="shared" si="364"/>
        <v>theater</v>
      </c>
      <c r="T3863" t="str">
        <f t="shared" si="365"/>
        <v>plays</v>
      </c>
    </row>
    <row r="3864" spans="1:20" ht="30" x14ac:dyDescent="0.25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s="12">
        <f t="shared" si="360"/>
        <v>42611.261064814811</v>
      </c>
      <c r="L3864" s="12">
        <f t="shared" si="361"/>
        <v>42625.707638888889</v>
      </c>
      <c r="M3864" t="b">
        <v>0</v>
      </c>
      <c r="N3864">
        <v>1</v>
      </c>
      <c r="O3864" t="b">
        <v>0</v>
      </c>
      <c r="P3864" t="s">
        <v>8271</v>
      </c>
      <c r="Q3864" s="5">
        <f t="shared" si="362"/>
        <v>1.3333333333333334E-4</v>
      </c>
      <c r="R3864" s="6">
        <f t="shared" si="363"/>
        <v>1</v>
      </c>
      <c r="S3864" t="str">
        <f t="shared" si="364"/>
        <v>theater</v>
      </c>
      <c r="T3864" t="str">
        <f t="shared" si="365"/>
        <v>plays</v>
      </c>
    </row>
    <row r="3865" spans="1:20" ht="60" x14ac:dyDescent="0.25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s="12">
        <f t="shared" si="360"/>
        <v>42253.633159722223</v>
      </c>
      <c r="L3865" s="12">
        <f t="shared" si="361"/>
        <v>42313.674826388888</v>
      </c>
      <c r="M3865" t="b">
        <v>0</v>
      </c>
      <c r="N3865">
        <v>0</v>
      </c>
      <c r="O3865" t="b">
        <v>0</v>
      </c>
      <c r="P3865" t="s">
        <v>8271</v>
      </c>
      <c r="Q3865" s="5">
        <f t="shared" si="362"/>
        <v>0</v>
      </c>
      <c r="R3865" s="6" t="e">
        <f t="shared" si="363"/>
        <v>#DIV/0!</v>
      </c>
      <c r="S3865" t="str">
        <f t="shared" si="364"/>
        <v>theater</v>
      </c>
      <c r="T3865" t="str">
        <f t="shared" si="365"/>
        <v>plays</v>
      </c>
    </row>
    <row r="3866" spans="1:20" ht="60" x14ac:dyDescent="0.25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s="12">
        <f t="shared" si="360"/>
        <v>42295.891828703709</v>
      </c>
      <c r="L3866" s="12">
        <f t="shared" si="361"/>
        <v>42325.933495370366</v>
      </c>
      <c r="M3866" t="b">
        <v>0</v>
      </c>
      <c r="N3866">
        <v>3</v>
      </c>
      <c r="O3866" t="b">
        <v>0</v>
      </c>
      <c r="P3866" t="s">
        <v>8271</v>
      </c>
      <c r="Q3866" s="5">
        <f t="shared" si="362"/>
        <v>1.2E-2</v>
      </c>
      <c r="R3866" s="6">
        <f t="shared" si="363"/>
        <v>20</v>
      </c>
      <c r="S3866" t="str">
        <f t="shared" si="364"/>
        <v>theater</v>
      </c>
      <c r="T3866" t="str">
        <f t="shared" si="365"/>
        <v>plays</v>
      </c>
    </row>
    <row r="3867" spans="1:20" ht="45" x14ac:dyDescent="0.25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s="12">
        <f t="shared" si="360"/>
        <v>41841.651597222226</v>
      </c>
      <c r="L3867" s="12">
        <f t="shared" si="361"/>
        <v>41881.229166666664</v>
      </c>
      <c r="M3867" t="b">
        <v>0</v>
      </c>
      <c r="N3867">
        <v>14</v>
      </c>
      <c r="O3867" t="b">
        <v>0</v>
      </c>
      <c r="P3867" t="s">
        <v>8271</v>
      </c>
      <c r="Q3867" s="5">
        <f t="shared" si="362"/>
        <v>0.26937422295897223</v>
      </c>
      <c r="R3867" s="6">
        <f t="shared" si="363"/>
        <v>46.428571428571431</v>
      </c>
      <c r="S3867" t="str">
        <f t="shared" si="364"/>
        <v>theater</v>
      </c>
      <c r="T3867" t="str">
        <f t="shared" si="365"/>
        <v>plays</v>
      </c>
    </row>
    <row r="3868" spans="1:20" ht="30" x14ac:dyDescent="0.25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s="12">
        <f t="shared" si="360"/>
        <v>42402.947002314817</v>
      </c>
      <c r="L3868" s="12">
        <f t="shared" si="361"/>
        <v>42452.145138888889</v>
      </c>
      <c r="M3868" t="b">
        <v>0</v>
      </c>
      <c r="N3868">
        <v>2</v>
      </c>
      <c r="O3868" t="b">
        <v>0</v>
      </c>
      <c r="P3868" t="s">
        <v>8271</v>
      </c>
      <c r="Q3868" s="5">
        <f t="shared" si="362"/>
        <v>5.4999999999999997E-3</v>
      </c>
      <c r="R3868" s="6">
        <f t="shared" si="363"/>
        <v>5.5</v>
      </c>
      <c r="S3868" t="str">
        <f t="shared" si="364"/>
        <v>theater</v>
      </c>
      <c r="T3868" t="str">
        <f t="shared" si="365"/>
        <v>plays</v>
      </c>
    </row>
    <row r="3869" spans="1:20" ht="45" x14ac:dyDescent="0.25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s="12">
        <f t="shared" si="360"/>
        <v>42509.814108796301</v>
      </c>
      <c r="L3869" s="12">
        <f t="shared" si="361"/>
        <v>42539.814108796301</v>
      </c>
      <c r="M3869" t="b">
        <v>0</v>
      </c>
      <c r="N3869">
        <v>5</v>
      </c>
      <c r="O3869" t="b">
        <v>0</v>
      </c>
      <c r="P3869" t="s">
        <v>8271</v>
      </c>
      <c r="Q3869" s="5">
        <f t="shared" si="362"/>
        <v>0.1255</v>
      </c>
      <c r="R3869" s="6">
        <f t="shared" si="363"/>
        <v>50.2</v>
      </c>
      <c r="S3869" t="str">
        <f t="shared" si="364"/>
        <v>theater</v>
      </c>
      <c r="T3869" t="str">
        <f t="shared" si="365"/>
        <v>plays</v>
      </c>
    </row>
    <row r="3870" spans="1:20" ht="30" x14ac:dyDescent="0.25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s="12">
        <f t="shared" si="360"/>
        <v>41865.659780092588</v>
      </c>
      <c r="L3870" s="12">
        <f t="shared" si="361"/>
        <v>41890.659780092588</v>
      </c>
      <c r="M3870" t="b">
        <v>0</v>
      </c>
      <c r="N3870">
        <v>1</v>
      </c>
      <c r="O3870" t="b">
        <v>0</v>
      </c>
      <c r="P3870" t="s">
        <v>8305</v>
      </c>
      <c r="Q3870" s="5">
        <f t="shared" si="362"/>
        <v>2E-3</v>
      </c>
      <c r="R3870" s="6">
        <f t="shared" si="363"/>
        <v>10</v>
      </c>
      <c r="S3870" t="str">
        <f t="shared" si="364"/>
        <v>theater</v>
      </c>
      <c r="T3870" t="str">
        <f t="shared" si="365"/>
        <v>musical</v>
      </c>
    </row>
    <row r="3871" spans="1:20" ht="30" x14ac:dyDescent="0.25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s="12">
        <f t="shared" si="360"/>
        <v>42047.724444444444</v>
      </c>
      <c r="L3871" s="12">
        <f t="shared" si="361"/>
        <v>42077.132638888885</v>
      </c>
      <c r="M3871" t="b">
        <v>0</v>
      </c>
      <c r="N3871">
        <v>15</v>
      </c>
      <c r="O3871" t="b">
        <v>0</v>
      </c>
      <c r="P3871" t="s">
        <v>8305</v>
      </c>
      <c r="Q3871" s="5">
        <f t="shared" si="362"/>
        <v>3.44748684310884E-2</v>
      </c>
      <c r="R3871" s="6">
        <f t="shared" si="363"/>
        <v>30.133333333333333</v>
      </c>
      <c r="S3871" t="str">
        <f t="shared" si="364"/>
        <v>theater</v>
      </c>
      <c r="T3871" t="str">
        <f t="shared" si="365"/>
        <v>musical</v>
      </c>
    </row>
    <row r="3872" spans="1:20" ht="60" x14ac:dyDescent="0.25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s="12">
        <f t="shared" si="360"/>
        <v>41793.17219907407</v>
      </c>
      <c r="L3872" s="12">
        <f t="shared" si="361"/>
        <v>41823.17219907407</v>
      </c>
      <c r="M3872" t="b">
        <v>0</v>
      </c>
      <c r="N3872">
        <v>10</v>
      </c>
      <c r="O3872" t="b">
        <v>0</v>
      </c>
      <c r="P3872" t="s">
        <v>8305</v>
      </c>
      <c r="Q3872" s="5">
        <f t="shared" si="362"/>
        <v>0.15</v>
      </c>
      <c r="R3872" s="6">
        <f t="shared" si="363"/>
        <v>150</v>
      </c>
      <c r="S3872" t="str">
        <f t="shared" si="364"/>
        <v>theater</v>
      </c>
      <c r="T3872" t="str">
        <f t="shared" si="365"/>
        <v>musical</v>
      </c>
    </row>
    <row r="3873" spans="1:20" ht="45" x14ac:dyDescent="0.25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s="12">
        <f t="shared" si="360"/>
        <v>42763.780671296292</v>
      </c>
      <c r="L3873" s="12">
        <f t="shared" si="361"/>
        <v>42823.739004629635</v>
      </c>
      <c r="M3873" t="b">
        <v>0</v>
      </c>
      <c r="N3873">
        <v>3</v>
      </c>
      <c r="O3873" t="b">
        <v>0</v>
      </c>
      <c r="P3873" t="s">
        <v>8305</v>
      </c>
      <c r="Q3873" s="5">
        <f t="shared" si="362"/>
        <v>2.6666666666666668E-2</v>
      </c>
      <c r="R3873" s="6">
        <f t="shared" si="363"/>
        <v>13.333333333333334</v>
      </c>
      <c r="S3873" t="str">
        <f t="shared" si="364"/>
        <v>theater</v>
      </c>
      <c r="T3873" t="str">
        <f t="shared" si="365"/>
        <v>musical</v>
      </c>
    </row>
    <row r="3874" spans="1:20" ht="60" x14ac:dyDescent="0.25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s="12">
        <f t="shared" si="360"/>
        <v>42180.145787037036</v>
      </c>
      <c r="L3874" s="12">
        <f t="shared" si="361"/>
        <v>42230.145787037036</v>
      </c>
      <c r="M3874" t="b">
        <v>0</v>
      </c>
      <c r="N3874">
        <v>0</v>
      </c>
      <c r="O3874" t="b">
        <v>0</v>
      </c>
      <c r="P3874" t="s">
        <v>8305</v>
      </c>
      <c r="Q3874" s="5">
        <f t="shared" si="362"/>
        <v>0</v>
      </c>
      <c r="R3874" s="6" t="e">
        <f t="shared" si="363"/>
        <v>#DIV/0!</v>
      </c>
      <c r="S3874" t="str">
        <f t="shared" si="364"/>
        <v>theater</v>
      </c>
      <c r="T3874" t="str">
        <f t="shared" si="365"/>
        <v>musical</v>
      </c>
    </row>
    <row r="3875" spans="1:20" ht="60" x14ac:dyDescent="0.25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s="12">
        <f t="shared" si="360"/>
        <v>42255.696006944447</v>
      </c>
      <c r="L3875" s="12">
        <f t="shared" si="361"/>
        <v>42285.696006944447</v>
      </c>
      <c r="M3875" t="b">
        <v>0</v>
      </c>
      <c r="N3875">
        <v>0</v>
      </c>
      <c r="O3875" t="b">
        <v>0</v>
      </c>
      <c r="P3875" t="s">
        <v>8305</v>
      </c>
      <c r="Q3875" s="5">
        <f t="shared" si="362"/>
        <v>0</v>
      </c>
      <c r="R3875" s="6" t="e">
        <f t="shared" si="363"/>
        <v>#DIV/0!</v>
      </c>
      <c r="S3875" t="str">
        <f t="shared" si="364"/>
        <v>theater</v>
      </c>
      <c r="T3875" t="str">
        <f t="shared" si="365"/>
        <v>musical</v>
      </c>
    </row>
    <row r="3876" spans="1:20" ht="60" x14ac:dyDescent="0.25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s="12">
        <f t="shared" si="360"/>
        <v>42007.016458333332</v>
      </c>
      <c r="L3876" s="12">
        <f t="shared" si="361"/>
        <v>42028.041666666672</v>
      </c>
      <c r="M3876" t="b">
        <v>0</v>
      </c>
      <c r="N3876">
        <v>0</v>
      </c>
      <c r="O3876" t="b">
        <v>0</v>
      </c>
      <c r="P3876" t="s">
        <v>8305</v>
      </c>
      <c r="Q3876" s="5">
        <f t="shared" si="362"/>
        <v>0</v>
      </c>
      <c r="R3876" s="6" t="e">
        <f t="shared" si="363"/>
        <v>#DIV/0!</v>
      </c>
      <c r="S3876" t="str">
        <f t="shared" si="364"/>
        <v>theater</v>
      </c>
      <c r="T3876" t="str">
        <f t="shared" si="365"/>
        <v>musical</v>
      </c>
    </row>
    <row r="3877" spans="1:20" ht="45" x14ac:dyDescent="0.25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s="12">
        <f t="shared" si="360"/>
        <v>42615.346817129626</v>
      </c>
      <c r="L3877" s="12">
        <f t="shared" si="361"/>
        <v>42616.416666666672</v>
      </c>
      <c r="M3877" t="b">
        <v>0</v>
      </c>
      <c r="N3877">
        <v>0</v>
      </c>
      <c r="O3877" t="b">
        <v>0</v>
      </c>
      <c r="P3877" t="s">
        <v>8305</v>
      </c>
      <c r="Q3877" s="5">
        <f t="shared" si="362"/>
        <v>0</v>
      </c>
      <c r="R3877" s="6" t="e">
        <f t="shared" si="363"/>
        <v>#DIV/0!</v>
      </c>
      <c r="S3877" t="str">
        <f t="shared" si="364"/>
        <v>theater</v>
      </c>
      <c r="T3877" t="str">
        <f t="shared" si="365"/>
        <v>musical</v>
      </c>
    </row>
    <row r="3878" spans="1:20" ht="60" x14ac:dyDescent="0.25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s="12">
        <f t="shared" si="360"/>
        <v>42372.624166666668</v>
      </c>
      <c r="L3878" s="12">
        <f t="shared" si="361"/>
        <v>42402.624166666668</v>
      </c>
      <c r="M3878" t="b">
        <v>0</v>
      </c>
      <c r="N3878">
        <v>46</v>
      </c>
      <c r="O3878" t="b">
        <v>0</v>
      </c>
      <c r="P3878" t="s">
        <v>8305</v>
      </c>
      <c r="Q3878" s="5">
        <f t="shared" si="362"/>
        <v>0.52794871794871789</v>
      </c>
      <c r="R3878" s="6">
        <f t="shared" si="363"/>
        <v>44.760869565217391</v>
      </c>
      <c r="S3878" t="str">
        <f t="shared" si="364"/>
        <v>theater</v>
      </c>
      <c r="T3878" t="str">
        <f t="shared" si="365"/>
        <v>musical</v>
      </c>
    </row>
    <row r="3879" spans="1:20" ht="60" x14ac:dyDescent="0.25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s="12">
        <f t="shared" si="360"/>
        <v>42682.67768518519</v>
      </c>
      <c r="L3879" s="12">
        <f t="shared" si="361"/>
        <v>42712.67768518519</v>
      </c>
      <c r="M3879" t="b">
        <v>0</v>
      </c>
      <c r="N3879">
        <v>14</v>
      </c>
      <c r="O3879" t="b">
        <v>0</v>
      </c>
      <c r="P3879" t="s">
        <v>8305</v>
      </c>
      <c r="Q3879" s="5">
        <f t="shared" si="362"/>
        <v>4.9639999999999997E-2</v>
      </c>
      <c r="R3879" s="6">
        <f t="shared" si="363"/>
        <v>88.642857142857139</v>
      </c>
      <c r="S3879" t="str">
        <f t="shared" si="364"/>
        <v>theater</v>
      </c>
      <c r="T3879" t="str">
        <f t="shared" si="365"/>
        <v>musical</v>
      </c>
    </row>
    <row r="3880" spans="1:20" ht="45" x14ac:dyDescent="0.25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s="12">
        <f t="shared" si="360"/>
        <v>42154.818819444445</v>
      </c>
      <c r="L3880" s="12">
        <f t="shared" si="361"/>
        <v>42185.165972222225</v>
      </c>
      <c r="M3880" t="b">
        <v>0</v>
      </c>
      <c r="N3880">
        <v>1</v>
      </c>
      <c r="O3880" t="b">
        <v>0</v>
      </c>
      <c r="P3880" t="s">
        <v>8305</v>
      </c>
      <c r="Q3880" s="5">
        <f t="shared" si="362"/>
        <v>5.5555555555555556E-4</v>
      </c>
      <c r="R3880" s="6">
        <f t="shared" si="363"/>
        <v>10</v>
      </c>
      <c r="S3880" t="str">
        <f t="shared" si="364"/>
        <v>theater</v>
      </c>
      <c r="T3880" t="str">
        <f t="shared" si="365"/>
        <v>musical</v>
      </c>
    </row>
    <row r="3881" spans="1:20" ht="45" x14ac:dyDescent="0.25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s="12">
        <f t="shared" si="360"/>
        <v>41999.861064814817</v>
      </c>
      <c r="L3881" s="12">
        <f t="shared" si="361"/>
        <v>42029.861064814817</v>
      </c>
      <c r="M3881" t="b">
        <v>0</v>
      </c>
      <c r="N3881">
        <v>0</v>
      </c>
      <c r="O3881" t="b">
        <v>0</v>
      </c>
      <c r="P3881" t="s">
        <v>8305</v>
      </c>
      <c r="Q3881" s="5">
        <f t="shared" si="362"/>
        <v>0</v>
      </c>
      <c r="R3881" s="6" t="e">
        <f t="shared" si="363"/>
        <v>#DIV/0!</v>
      </c>
      <c r="S3881" t="str">
        <f t="shared" si="364"/>
        <v>theater</v>
      </c>
      <c r="T3881" t="str">
        <f t="shared" si="365"/>
        <v>musical</v>
      </c>
    </row>
    <row r="3882" spans="1:20" ht="60" x14ac:dyDescent="0.25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s="12">
        <f t="shared" si="360"/>
        <v>41815.815046296295</v>
      </c>
      <c r="L3882" s="12">
        <f t="shared" si="361"/>
        <v>41850.958333333336</v>
      </c>
      <c r="M3882" t="b">
        <v>0</v>
      </c>
      <c r="N3882">
        <v>17</v>
      </c>
      <c r="O3882" t="b">
        <v>0</v>
      </c>
      <c r="P3882" t="s">
        <v>8305</v>
      </c>
      <c r="Q3882" s="5">
        <f t="shared" si="362"/>
        <v>0.13066666666666665</v>
      </c>
      <c r="R3882" s="6">
        <f t="shared" si="363"/>
        <v>57.647058823529413</v>
      </c>
      <c r="S3882" t="str">
        <f t="shared" si="364"/>
        <v>theater</v>
      </c>
      <c r="T3882" t="str">
        <f t="shared" si="365"/>
        <v>musical</v>
      </c>
    </row>
    <row r="3883" spans="1:20" ht="30" x14ac:dyDescent="0.25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s="12">
        <f t="shared" si="360"/>
        <v>42756.018506944441</v>
      </c>
      <c r="L3883" s="12">
        <f t="shared" si="361"/>
        <v>42786.018506944441</v>
      </c>
      <c r="M3883" t="b">
        <v>0</v>
      </c>
      <c r="N3883">
        <v>1</v>
      </c>
      <c r="O3883" t="b">
        <v>0</v>
      </c>
      <c r="P3883" t="s">
        <v>8305</v>
      </c>
      <c r="Q3883" s="5">
        <f t="shared" si="362"/>
        <v>0.05</v>
      </c>
      <c r="R3883" s="6">
        <f t="shared" si="363"/>
        <v>25</v>
      </c>
      <c r="S3883" t="str">
        <f t="shared" si="364"/>
        <v>theater</v>
      </c>
      <c r="T3883" t="str">
        <f t="shared" si="365"/>
        <v>musical</v>
      </c>
    </row>
    <row r="3884" spans="1:20" ht="60" x14ac:dyDescent="0.25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s="12">
        <f t="shared" si="360"/>
        <v>42373.983449074076</v>
      </c>
      <c r="L3884" s="12">
        <f t="shared" si="361"/>
        <v>42400.960416666669</v>
      </c>
      <c r="M3884" t="b">
        <v>0</v>
      </c>
      <c r="N3884">
        <v>0</v>
      </c>
      <c r="O3884" t="b">
        <v>0</v>
      </c>
      <c r="P3884" t="s">
        <v>8305</v>
      </c>
      <c r="Q3884" s="5">
        <f t="shared" si="362"/>
        <v>0</v>
      </c>
      <c r="R3884" s="6" t="e">
        <f t="shared" si="363"/>
        <v>#DIV/0!</v>
      </c>
      <c r="S3884" t="str">
        <f t="shared" si="364"/>
        <v>theater</v>
      </c>
      <c r="T3884" t="str">
        <f t="shared" si="365"/>
        <v>musical</v>
      </c>
    </row>
    <row r="3885" spans="1:20" ht="60" x14ac:dyDescent="0.25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s="12">
        <f t="shared" si="360"/>
        <v>41854.602650462963</v>
      </c>
      <c r="L3885" s="12">
        <f t="shared" si="361"/>
        <v>41884.602650462963</v>
      </c>
      <c r="M3885" t="b">
        <v>0</v>
      </c>
      <c r="N3885">
        <v>0</v>
      </c>
      <c r="O3885" t="b">
        <v>0</v>
      </c>
      <c r="P3885" t="s">
        <v>8305</v>
      </c>
      <c r="Q3885" s="5">
        <f t="shared" si="362"/>
        <v>0</v>
      </c>
      <c r="R3885" s="6" t="e">
        <f t="shared" si="363"/>
        <v>#DIV/0!</v>
      </c>
      <c r="S3885" t="str">
        <f t="shared" si="364"/>
        <v>theater</v>
      </c>
      <c r="T3885" t="str">
        <f t="shared" si="365"/>
        <v>musical</v>
      </c>
    </row>
    <row r="3886" spans="1:20" ht="45" x14ac:dyDescent="0.25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s="12">
        <f t="shared" si="360"/>
        <v>42065.791574074072</v>
      </c>
      <c r="L3886" s="12">
        <f t="shared" si="361"/>
        <v>42090.749907407408</v>
      </c>
      <c r="M3886" t="b">
        <v>0</v>
      </c>
      <c r="N3886">
        <v>0</v>
      </c>
      <c r="O3886" t="b">
        <v>0</v>
      </c>
      <c r="P3886" t="s">
        <v>8305</v>
      </c>
      <c r="Q3886" s="5">
        <f t="shared" si="362"/>
        <v>0</v>
      </c>
      <c r="R3886" s="6" t="e">
        <f t="shared" si="363"/>
        <v>#DIV/0!</v>
      </c>
      <c r="S3886" t="str">
        <f t="shared" si="364"/>
        <v>theater</v>
      </c>
      <c r="T3886" t="str">
        <f t="shared" si="365"/>
        <v>musical</v>
      </c>
    </row>
    <row r="3887" spans="1:20" ht="45" x14ac:dyDescent="0.25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s="12">
        <f t="shared" si="360"/>
        <v>42469.951284722221</v>
      </c>
      <c r="L3887" s="12">
        <f t="shared" si="361"/>
        <v>42499.951284722221</v>
      </c>
      <c r="M3887" t="b">
        <v>0</v>
      </c>
      <c r="N3887">
        <v>0</v>
      </c>
      <c r="O3887" t="b">
        <v>0</v>
      </c>
      <c r="P3887" t="s">
        <v>8305</v>
      </c>
      <c r="Q3887" s="5">
        <f t="shared" si="362"/>
        <v>0</v>
      </c>
      <c r="R3887" s="6" t="e">
        <f t="shared" si="363"/>
        <v>#DIV/0!</v>
      </c>
      <c r="S3887" t="str">
        <f t="shared" si="364"/>
        <v>theater</v>
      </c>
      <c r="T3887" t="str">
        <f t="shared" si="365"/>
        <v>musical</v>
      </c>
    </row>
    <row r="3888" spans="1:20" x14ac:dyDescent="0.25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s="12">
        <f t="shared" si="360"/>
        <v>41954.228032407409</v>
      </c>
      <c r="L3888" s="12">
        <f t="shared" si="361"/>
        <v>41984.228032407409</v>
      </c>
      <c r="M3888" t="b">
        <v>0</v>
      </c>
      <c r="N3888">
        <v>0</v>
      </c>
      <c r="O3888" t="b">
        <v>0</v>
      </c>
      <c r="P3888" t="s">
        <v>8305</v>
      </c>
      <c r="Q3888" s="5">
        <f t="shared" si="362"/>
        <v>0</v>
      </c>
      <c r="R3888" s="6" t="e">
        <f t="shared" si="363"/>
        <v>#DIV/0!</v>
      </c>
      <c r="S3888" t="str">
        <f t="shared" si="364"/>
        <v>theater</v>
      </c>
      <c r="T3888" t="str">
        <f t="shared" si="365"/>
        <v>musical</v>
      </c>
    </row>
    <row r="3889" spans="1:20" ht="60" x14ac:dyDescent="0.25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s="12">
        <f t="shared" si="360"/>
        <v>42079.857974537037</v>
      </c>
      <c r="L3889" s="12">
        <f t="shared" si="361"/>
        <v>42125.916666666672</v>
      </c>
      <c r="M3889" t="b">
        <v>0</v>
      </c>
      <c r="N3889">
        <v>2</v>
      </c>
      <c r="O3889" t="b">
        <v>0</v>
      </c>
      <c r="P3889" t="s">
        <v>8305</v>
      </c>
      <c r="Q3889" s="5">
        <f t="shared" si="362"/>
        <v>1.7500000000000002E-2</v>
      </c>
      <c r="R3889" s="6">
        <f t="shared" si="363"/>
        <v>17.5</v>
      </c>
      <c r="S3889" t="str">
        <f t="shared" si="364"/>
        <v>theater</v>
      </c>
      <c r="T3889" t="str">
        <f t="shared" si="365"/>
        <v>musical</v>
      </c>
    </row>
    <row r="3890" spans="1:20" ht="60" x14ac:dyDescent="0.25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s="12">
        <f t="shared" si="360"/>
        <v>42762.545810185184</v>
      </c>
      <c r="L3890" s="12">
        <f t="shared" si="361"/>
        <v>42792.545810185184</v>
      </c>
      <c r="M3890" t="b">
        <v>0</v>
      </c>
      <c r="N3890">
        <v>14</v>
      </c>
      <c r="O3890" t="b">
        <v>0</v>
      </c>
      <c r="P3890" t="s">
        <v>8271</v>
      </c>
      <c r="Q3890" s="5">
        <f t="shared" si="362"/>
        <v>0.27100000000000002</v>
      </c>
      <c r="R3890" s="6">
        <f t="shared" si="363"/>
        <v>38.714285714285715</v>
      </c>
      <c r="S3890" t="str">
        <f t="shared" si="364"/>
        <v>theater</v>
      </c>
      <c r="T3890" t="str">
        <f t="shared" si="365"/>
        <v>plays</v>
      </c>
    </row>
    <row r="3891" spans="1:20" ht="45" x14ac:dyDescent="0.25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s="12">
        <f t="shared" si="360"/>
        <v>41977.004976851851</v>
      </c>
      <c r="L3891" s="12">
        <f t="shared" si="361"/>
        <v>42008.976388888885</v>
      </c>
      <c r="M3891" t="b">
        <v>0</v>
      </c>
      <c r="N3891">
        <v>9</v>
      </c>
      <c r="O3891" t="b">
        <v>0</v>
      </c>
      <c r="P3891" t="s">
        <v>8271</v>
      </c>
      <c r="Q3891" s="5">
        <f t="shared" si="362"/>
        <v>1.4749999999999999E-2</v>
      </c>
      <c r="R3891" s="6">
        <f t="shared" si="363"/>
        <v>13.111111111111111</v>
      </c>
      <c r="S3891" t="str">
        <f t="shared" si="364"/>
        <v>theater</v>
      </c>
      <c r="T3891" t="str">
        <f t="shared" si="365"/>
        <v>plays</v>
      </c>
    </row>
    <row r="3892" spans="1:20" ht="60" x14ac:dyDescent="0.25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s="12">
        <f t="shared" si="360"/>
        <v>42171.758611111116</v>
      </c>
      <c r="L3892" s="12">
        <f t="shared" si="361"/>
        <v>42231.758611111116</v>
      </c>
      <c r="M3892" t="b">
        <v>0</v>
      </c>
      <c r="N3892">
        <v>8</v>
      </c>
      <c r="O3892" t="b">
        <v>0</v>
      </c>
      <c r="P3892" t="s">
        <v>8271</v>
      </c>
      <c r="Q3892" s="5">
        <f t="shared" si="362"/>
        <v>0.16826666666666668</v>
      </c>
      <c r="R3892" s="6">
        <f t="shared" si="363"/>
        <v>315.5</v>
      </c>
      <c r="S3892" t="str">
        <f t="shared" si="364"/>
        <v>theater</v>
      </c>
      <c r="T3892" t="str">
        <f t="shared" si="365"/>
        <v>plays</v>
      </c>
    </row>
    <row r="3893" spans="1:20" ht="30" x14ac:dyDescent="0.25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s="12">
        <f t="shared" si="360"/>
        <v>42056.1324537037</v>
      </c>
      <c r="L3893" s="12">
        <f t="shared" si="361"/>
        <v>42086.207638888889</v>
      </c>
      <c r="M3893" t="b">
        <v>0</v>
      </c>
      <c r="N3893">
        <v>7</v>
      </c>
      <c r="O3893" t="b">
        <v>0</v>
      </c>
      <c r="P3893" t="s">
        <v>8271</v>
      </c>
      <c r="Q3893" s="5">
        <f t="shared" si="362"/>
        <v>0.32500000000000001</v>
      </c>
      <c r="R3893" s="6">
        <f t="shared" si="363"/>
        <v>37.142857142857146</v>
      </c>
      <c r="S3893" t="str">
        <f t="shared" si="364"/>
        <v>theater</v>
      </c>
      <c r="T3893" t="str">
        <f t="shared" si="365"/>
        <v>plays</v>
      </c>
    </row>
    <row r="3894" spans="1:20" ht="60" x14ac:dyDescent="0.25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s="12">
        <f t="shared" si="360"/>
        <v>41867.652280092596</v>
      </c>
      <c r="L3894" s="12">
        <f t="shared" si="361"/>
        <v>41875.291666666664</v>
      </c>
      <c r="M3894" t="b">
        <v>0</v>
      </c>
      <c r="N3894">
        <v>0</v>
      </c>
      <c r="O3894" t="b">
        <v>0</v>
      </c>
      <c r="P3894" t="s">
        <v>8271</v>
      </c>
      <c r="Q3894" s="5">
        <f t="shared" si="362"/>
        <v>0</v>
      </c>
      <c r="R3894" s="6" t="e">
        <f t="shared" si="363"/>
        <v>#DIV/0!</v>
      </c>
      <c r="S3894" t="str">
        <f t="shared" si="364"/>
        <v>theater</v>
      </c>
      <c r="T3894" t="str">
        <f t="shared" si="365"/>
        <v>plays</v>
      </c>
    </row>
    <row r="3895" spans="1:20" ht="60" x14ac:dyDescent="0.25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s="12">
        <f t="shared" si="360"/>
        <v>41779.657870370371</v>
      </c>
      <c r="L3895" s="12">
        <f t="shared" si="361"/>
        <v>41821.25</v>
      </c>
      <c r="M3895" t="b">
        <v>0</v>
      </c>
      <c r="N3895">
        <v>84</v>
      </c>
      <c r="O3895" t="b">
        <v>0</v>
      </c>
      <c r="P3895" t="s">
        <v>8271</v>
      </c>
      <c r="Q3895" s="5">
        <f t="shared" si="362"/>
        <v>0.2155</v>
      </c>
      <c r="R3895" s="6">
        <f t="shared" si="363"/>
        <v>128.27380952380952</v>
      </c>
      <c r="S3895" t="str">
        <f t="shared" si="364"/>
        <v>theater</v>
      </c>
      <c r="T3895" t="str">
        <f t="shared" si="365"/>
        <v>plays</v>
      </c>
    </row>
    <row r="3896" spans="1:20" ht="60" x14ac:dyDescent="0.25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s="12">
        <f t="shared" si="360"/>
        <v>42679.958472222221</v>
      </c>
      <c r="L3896" s="12">
        <f t="shared" si="361"/>
        <v>42710.207638888889</v>
      </c>
      <c r="M3896" t="b">
        <v>0</v>
      </c>
      <c r="N3896">
        <v>11</v>
      </c>
      <c r="O3896" t="b">
        <v>0</v>
      </c>
      <c r="P3896" t="s">
        <v>8271</v>
      </c>
      <c r="Q3896" s="5">
        <f t="shared" si="362"/>
        <v>3.4666666666666665E-2</v>
      </c>
      <c r="R3896" s="6">
        <f t="shared" si="363"/>
        <v>47.272727272727273</v>
      </c>
      <c r="S3896" t="str">
        <f t="shared" si="364"/>
        <v>theater</v>
      </c>
      <c r="T3896" t="str">
        <f t="shared" si="365"/>
        <v>plays</v>
      </c>
    </row>
    <row r="3897" spans="1:20" ht="60" x14ac:dyDescent="0.25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s="12">
        <f t="shared" si="360"/>
        <v>42032.250208333338</v>
      </c>
      <c r="L3897" s="12">
        <f t="shared" si="361"/>
        <v>42063.250208333338</v>
      </c>
      <c r="M3897" t="b">
        <v>0</v>
      </c>
      <c r="N3897">
        <v>1</v>
      </c>
      <c r="O3897" t="b">
        <v>0</v>
      </c>
      <c r="P3897" t="s">
        <v>8271</v>
      </c>
      <c r="Q3897" s="5">
        <f t="shared" si="362"/>
        <v>0.05</v>
      </c>
      <c r="R3897" s="6">
        <f t="shared" si="363"/>
        <v>50</v>
      </c>
      <c r="S3897" t="str">
        <f t="shared" si="364"/>
        <v>theater</v>
      </c>
      <c r="T3897" t="str">
        <f t="shared" si="365"/>
        <v>plays</v>
      </c>
    </row>
    <row r="3898" spans="1:20" ht="60" x14ac:dyDescent="0.25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s="12">
        <f t="shared" si="360"/>
        <v>41793.191875000004</v>
      </c>
      <c r="L3898" s="12">
        <f t="shared" si="361"/>
        <v>41807.191875000004</v>
      </c>
      <c r="M3898" t="b">
        <v>0</v>
      </c>
      <c r="N3898">
        <v>4</v>
      </c>
      <c r="O3898" t="b">
        <v>0</v>
      </c>
      <c r="P3898" t="s">
        <v>8271</v>
      </c>
      <c r="Q3898" s="5">
        <f t="shared" si="362"/>
        <v>0.10625</v>
      </c>
      <c r="R3898" s="6">
        <f t="shared" si="363"/>
        <v>42.5</v>
      </c>
      <c r="S3898" t="str">
        <f t="shared" si="364"/>
        <v>theater</v>
      </c>
      <c r="T3898" t="str">
        <f t="shared" si="365"/>
        <v>plays</v>
      </c>
    </row>
    <row r="3899" spans="1:20" ht="60" x14ac:dyDescent="0.25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s="12">
        <f t="shared" si="360"/>
        <v>41982.87364583333</v>
      </c>
      <c r="L3899" s="12">
        <f t="shared" si="361"/>
        <v>42012.87364583333</v>
      </c>
      <c r="M3899" t="b">
        <v>0</v>
      </c>
      <c r="N3899">
        <v>10</v>
      </c>
      <c r="O3899" t="b">
        <v>0</v>
      </c>
      <c r="P3899" t="s">
        <v>8271</v>
      </c>
      <c r="Q3899" s="5">
        <f t="shared" si="362"/>
        <v>0.17599999999999999</v>
      </c>
      <c r="R3899" s="6">
        <f t="shared" si="363"/>
        <v>44</v>
      </c>
      <c r="S3899" t="str">
        <f t="shared" si="364"/>
        <v>theater</v>
      </c>
      <c r="T3899" t="str">
        <f t="shared" si="365"/>
        <v>plays</v>
      </c>
    </row>
    <row r="3900" spans="1:20" ht="60" x14ac:dyDescent="0.25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s="12">
        <f t="shared" si="360"/>
        <v>42193.482291666667</v>
      </c>
      <c r="L3900" s="12">
        <f t="shared" si="361"/>
        <v>42233.666666666672</v>
      </c>
      <c r="M3900" t="b">
        <v>0</v>
      </c>
      <c r="N3900">
        <v>16</v>
      </c>
      <c r="O3900" t="b">
        <v>0</v>
      </c>
      <c r="P3900" t="s">
        <v>8271</v>
      </c>
      <c r="Q3900" s="5">
        <f t="shared" si="362"/>
        <v>0.3256</v>
      </c>
      <c r="R3900" s="6">
        <f t="shared" si="363"/>
        <v>50.875</v>
      </c>
      <c r="S3900" t="str">
        <f t="shared" si="364"/>
        <v>theater</v>
      </c>
      <c r="T3900" t="str">
        <f t="shared" si="365"/>
        <v>plays</v>
      </c>
    </row>
    <row r="3901" spans="1:20" ht="45" x14ac:dyDescent="0.25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s="12">
        <f t="shared" si="360"/>
        <v>41843.775011574071</v>
      </c>
      <c r="L3901" s="12">
        <f t="shared" si="361"/>
        <v>41863.775011574071</v>
      </c>
      <c r="M3901" t="b">
        <v>0</v>
      </c>
      <c r="N3901">
        <v>2</v>
      </c>
      <c r="O3901" t="b">
        <v>0</v>
      </c>
      <c r="P3901" t="s">
        <v>8271</v>
      </c>
      <c r="Q3901" s="5">
        <f t="shared" si="362"/>
        <v>1.2500000000000001E-2</v>
      </c>
      <c r="R3901" s="6">
        <f t="shared" si="363"/>
        <v>62.5</v>
      </c>
      <c r="S3901" t="str">
        <f t="shared" si="364"/>
        <v>theater</v>
      </c>
      <c r="T3901" t="str">
        <f t="shared" si="365"/>
        <v>plays</v>
      </c>
    </row>
    <row r="3902" spans="1:20" ht="45" x14ac:dyDescent="0.25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s="12">
        <f t="shared" si="360"/>
        <v>42136.092488425929</v>
      </c>
      <c r="L3902" s="12">
        <f t="shared" si="361"/>
        <v>42166.092488425929</v>
      </c>
      <c r="M3902" t="b">
        <v>0</v>
      </c>
      <c r="N3902">
        <v>5</v>
      </c>
      <c r="O3902" t="b">
        <v>0</v>
      </c>
      <c r="P3902" t="s">
        <v>8271</v>
      </c>
      <c r="Q3902" s="5">
        <f t="shared" si="362"/>
        <v>5.3999999999999999E-2</v>
      </c>
      <c r="R3902" s="6">
        <f t="shared" si="363"/>
        <v>27</v>
      </c>
      <c r="S3902" t="str">
        <f t="shared" si="364"/>
        <v>theater</v>
      </c>
      <c r="T3902" t="str">
        <f t="shared" si="365"/>
        <v>plays</v>
      </c>
    </row>
    <row r="3903" spans="1:20" ht="60" x14ac:dyDescent="0.25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s="12">
        <f t="shared" si="360"/>
        <v>42317.826377314821</v>
      </c>
      <c r="L3903" s="12">
        <f t="shared" si="361"/>
        <v>42357.826377314821</v>
      </c>
      <c r="M3903" t="b">
        <v>0</v>
      </c>
      <c r="N3903">
        <v>1</v>
      </c>
      <c r="O3903" t="b">
        <v>0</v>
      </c>
      <c r="P3903" t="s">
        <v>8271</v>
      </c>
      <c r="Q3903" s="5">
        <f t="shared" si="362"/>
        <v>8.3333333333333332E-3</v>
      </c>
      <c r="R3903" s="6">
        <f t="shared" si="363"/>
        <v>25</v>
      </c>
      <c r="S3903" t="str">
        <f t="shared" si="364"/>
        <v>theater</v>
      </c>
      <c r="T3903" t="str">
        <f t="shared" si="365"/>
        <v>plays</v>
      </c>
    </row>
    <row r="3904" spans="1:20" ht="60" x14ac:dyDescent="0.25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s="12">
        <f t="shared" si="360"/>
        <v>42663.468078703707</v>
      </c>
      <c r="L3904" s="12">
        <f t="shared" si="361"/>
        <v>42688.509745370371</v>
      </c>
      <c r="M3904" t="b">
        <v>0</v>
      </c>
      <c r="N3904">
        <v>31</v>
      </c>
      <c r="O3904" t="b">
        <v>0</v>
      </c>
      <c r="P3904" t="s">
        <v>8271</v>
      </c>
      <c r="Q3904" s="5">
        <f t="shared" si="362"/>
        <v>0.48833333333333334</v>
      </c>
      <c r="R3904" s="6">
        <f t="shared" si="363"/>
        <v>47.258064516129032</v>
      </c>
      <c r="S3904" t="str">
        <f t="shared" si="364"/>
        <v>theater</v>
      </c>
      <c r="T3904" t="str">
        <f t="shared" si="365"/>
        <v>plays</v>
      </c>
    </row>
    <row r="3905" spans="1:20" ht="60" x14ac:dyDescent="0.25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s="12">
        <f t="shared" si="360"/>
        <v>42186.01116898148</v>
      </c>
      <c r="L3905" s="12">
        <f t="shared" si="361"/>
        <v>42230.818055555559</v>
      </c>
      <c r="M3905" t="b">
        <v>0</v>
      </c>
      <c r="N3905">
        <v>0</v>
      </c>
      <c r="O3905" t="b">
        <v>0</v>
      </c>
      <c r="P3905" t="s">
        <v>8271</v>
      </c>
      <c r="Q3905" s="5">
        <f t="shared" si="362"/>
        <v>0</v>
      </c>
      <c r="R3905" s="6" t="e">
        <f t="shared" si="363"/>
        <v>#DIV/0!</v>
      </c>
      <c r="S3905" t="str">
        <f t="shared" si="364"/>
        <v>theater</v>
      </c>
      <c r="T3905" t="str">
        <f t="shared" si="365"/>
        <v>plays</v>
      </c>
    </row>
    <row r="3906" spans="1:20" ht="30" x14ac:dyDescent="0.25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s="12">
        <f t="shared" ref="K3906:K3969" si="366">(((J3906/60)/60)/24)+DATE(1970,1,1)</f>
        <v>42095.229166666672</v>
      </c>
      <c r="L3906" s="12">
        <f t="shared" ref="L3906:L3969" si="367">(((I3906/60)/60)/24)+DATE(1970,1,1)</f>
        <v>42109.211111111115</v>
      </c>
      <c r="M3906" t="b">
        <v>0</v>
      </c>
      <c r="N3906">
        <v>2</v>
      </c>
      <c r="O3906" t="b">
        <v>0</v>
      </c>
      <c r="P3906" t="s">
        <v>8271</v>
      </c>
      <c r="Q3906" s="5">
        <f t="shared" ref="Q3906:Q3969" si="368">E3906/D3906</f>
        <v>2.9999999999999997E-4</v>
      </c>
      <c r="R3906" s="6">
        <f t="shared" ref="R3906:R3969" si="369">E3906/N3906</f>
        <v>1.5</v>
      </c>
      <c r="S3906" t="str">
        <f t="shared" ref="S3906:S3969" si="370">LEFT(P3906,FIND("/",P3906,1)-1)</f>
        <v>theater</v>
      </c>
      <c r="T3906" t="str">
        <f t="shared" ref="T3906:T3969" si="371">MID(P3906,FIND("/",P3906,1)+1,LEN(P3905))</f>
        <v>plays</v>
      </c>
    </row>
    <row r="3907" spans="1:20" ht="60" x14ac:dyDescent="0.25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s="12">
        <f t="shared" si="366"/>
        <v>42124.623877314814</v>
      </c>
      <c r="L3907" s="12">
        <f t="shared" si="367"/>
        <v>42166.958333333328</v>
      </c>
      <c r="M3907" t="b">
        <v>0</v>
      </c>
      <c r="N3907">
        <v>7</v>
      </c>
      <c r="O3907" t="b">
        <v>0</v>
      </c>
      <c r="P3907" t="s">
        <v>8271</v>
      </c>
      <c r="Q3907" s="5">
        <f t="shared" si="368"/>
        <v>0.11533333333333333</v>
      </c>
      <c r="R3907" s="6">
        <f t="shared" si="369"/>
        <v>24.714285714285715</v>
      </c>
      <c r="S3907" t="str">
        <f t="shared" si="370"/>
        <v>theater</v>
      </c>
      <c r="T3907" t="str">
        <f t="shared" si="371"/>
        <v>plays</v>
      </c>
    </row>
    <row r="3908" spans="1:20" ht="45" x14ac:dyDescent="0.25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s="12">
        <f t="shared" si="366"/>
        <v>42143.917743055557</v>
      </c>
      <c r="L3908" s="12">
        <f t="shared" si="367"/>
        <v>42181.559027777781</v>
      </c>
      <c r="M3908" t="b">
        <v>0</v>
      </c>
      <c r="N3908">
        <v>16</v>
      </c>
      <c r="O3908" t="b">
        <v>0</v>
      </c>
      <c r="P3908" t="s">
        <v>8271</v>
      </c>
      <c r="Q3908" s="5">
        <f t="shared" si="368"/>
        <v>0.67333333333333334</v>
      </c>
      <c r="R3908" s="6">
        <f t="shared" si="369"/>
        <v>63.125</v>
      </c>
      <c r="S3908" t="str">
        <f t="shared" si="370"/>
        <v>theater</v>
      </c>
      <c r="T3908" t="str">
        <f t="shared" si="371"/>
        <v>plays</v>
      </c>
    </row>
    <row r="3909" spans="1:20" ht="45" x14ac:dyDescent="0.25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s="12">
        <f t="shared" si="366"/>
        <v>41906.819513888891</v>
      </c>
      <c r="L3909" s="12">
        <f t="shared" si="367"/>
        <v>41938.838888888888</v>
      </c>
      <c r="M3909" t="b">
        <v>0</v>
      </c>
      <c r="N3909">
        <v>4</v>
      </c>
      <c r="O3909" t="b">
        <v>0</v>
      </c>
      <c r="P3909" t="s">
        <v>8271</v>
      </c>
      <c r="Q3909" s="5">
        <f t="shared" si="368"/>
        <v>0.153</v>
      </c>
      <c r="R3909" s="6">
        <f t="shared" si="369"/>
        <v>38.25</v>
      </c>
      <c r="S3909" t="str">
        <f t="shared" si="370"/>
        <v>theater</v>
      </c>
      <c r="T3909" t="str">
        <f t="shared" si="371"/>
        <v>plays</v>
      </c>
    </row>
    <row r="3910" spans="1:20" ht="60" x14ac:dyDescent="0.25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s="12">
        <f t="shared" si="366"/>
        <v>41834.135370370372</v>
      </c>
      <c r="L3910" s="12">
        <f t="shared" si="367"/>
        <v>41849.135370370372</v>
      </c>
      <c r="M3910" t="b">
        <v>0</v>
      </c>
      <c r="N3910">
        <v>4</v>
      </c>
      <c r="O3910" t="b">
        <v>0</v>
      </c>
      <c r="P3910" t="s">
        <v>8271</v>
      </c>
      <c r="Q3910" s="5">
        <f t="shared" si="368"/>
        <v>8.666666666666667E-2</v>
      </c>
      <c r="R3910" s="6">
        <f t="shared" si="369"/>
        <v>16.25</v>
      </c>
      <c r="S3910" t="str">
        <f t="shared" si="370"/>
        <v>theater</v>
      </c>
      <c r="T3910" t="str">
        <f t="shared" si="371"/>
        <v>plays</v>
      </c>
    </row>
    <row r="3911" spans="1:20" ht="45" x14ac:dyDescent="0.25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s="12">
        <f t="shared" si="366"/>
        <v>41863.359282407408</v>
      </c>
      <c r="L3911" s="12">
        <f t="shared" si="367"/>
        <v>41893.359282407408</v>
      </c>
      <c r="M3911" t="b">
        <v>0</v>
      </c>
      <c r="N3911">
        <v>4</v>
      </c>
      <c r="O3911" t="b">
        <v>0</v>
      </c>
      <c r="P3911" t="s">
        <v>8271</v>
      </c>
      <c r="Q3911" s="5">
        <f t="shared" si="368"/>
        <v>2.2499999999999998E-3</v>
      </c>
      <c r="R3911" s="6">
        <f t="shared" si="369"/>
        <v>33.75</v>
      </c>
      <c r="S3911" t="str">
        <f t="shared" si="370"/>
        <v>theater</v>
      </c>
      <c r="T3911" t="str">
        <f t="shared" si="371"/>
        <v>plays</v>
      </c>
    </row>
    <row r="3912" spans="1:20" ht="45" x14ac:dyDescent="0.25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s="12">
        <f t="shared" si="366"/>
        <v>42224.756909722222</v>
      </c>
      <c r="L3912" s="12">
        <f t="shared" si="367"/>
        <v>42254.756909722222</v>
      </c>
      <c r="M3912" t="b">
        <v>0</v>
      </c>
      <c r="N3912">
        <v>3</v>
      </c>
      <c r="O3912" t="b">
        <v>0</v>
      </c>
      <c r="P3912" t="s">
        <v>8271</v>
      </c>
      <c r="Q3912" s="5">
        <f t="shared" si="368"/>
        <v>3.0833333333333334E-2</v>
      </c>
      <c r="R3912" s="6">
        <f t="shared" si="369"/>
        <v>61.666666666666664</v>
      </c>
      <c r="S3912" t="str">
        <f t="shared" si="370"/>
        <v>theater</v>
      </c>
      <c r="T3912" t="str">
        <f t="shared" si="371"/>
        <v>plays</v>
      </c>
    </row>
    <row r="3913" spans="1:20" ht="45" x14ac:dyDescent="0.25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s="12">
        <f t="shared" si="366"/>
        <v>41939.8122337963</v>
      </c>
      <c r="L3913" s="12">
        <f t="shared" si="367"/>
        <v>41969.853900462964</v>
      </c>
      <c r="M3913" t="b">
        <v>0</v>
      </c>
      <c r="N3913">
        <v>36</v>
      </c>
      <c r="O3913" t="b">
        <v>0</v>
      </c>
      <c r="P3913" t="s">
        <v>8271</v>
      </c>
      <c r="Q3913" s="5">
        <f t="shared" si="368"/>
        <v>0.37412499999999999</v>
      </c>
      <c r="R3913" s="6">
        <f t="shared" si="369"/>
        <v>83.138888888888886</v>
      </c>
      <c r="S3913" t="str">
        <f t="shared" si="370"/>
        <v>theater</v>
      </c>
      <c r="T3913" t="str">
        <f t="shared" si="371"/>
        <v>plays</v>
      </c>
    </row>
    <row r="3914" spans="1:20" ht="45" x14ac:dyDescent="0.25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s="12">
        <f t="shared" si="366"/>
        <v>42059.270023148143</v>
      </c>
      <c r="L3914" s="12">
        <f t="shared" si="367"/>
        <v>42119.190972222219</v>
      </c>
      <c r="M3914" t="b">
        <v>0</v>
      </c>
      <c r="N3914">
        <v>1</v>
      </c>
      <c r="O3914" t="b">
        <v>0</v>
      </c>
      <c r="P3914" t="s">
        <v>8271</v>
      </c>
      <c r="Q3914" s="5">
        <f t="shared" si="368"/>
        <v>6.666666666666667E-5</v>
      </c>
      <c r="R3914" s="6">
        <f t="shared" si="369"/>
        <v>1</v>
      </c>
      <c r="S3914" t="str">
        <f t="shared" si="370"/>
        <v>theater</v>
      </c>
      <c r="T3914" t="str">
        <f t="shared" si="371"/>
        <v>plays</v>
      </c>
    </row>
    <row r="3915" spans="1:20" ht="45" x14ac:dyDescent="0.25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s="12">
        <f t="shared" si="366"/>
        <v>42308.211215277777</v>
      </c>
      <c r="L3915" s="12">
        <f t="shared" si="367"/>
        <v>42338.252881944441</v>
      </c>
      <c r="M3915" t="b">
        <v>0</v>
      </c>
      <c r="N3915">
        <v>7</v>
      </c>
      <c r="O3915" t="b">
        <v>0</v>
      </c>
      <c r="P3915" t="s">
        <v>8271</v>
      </c>
      <c r="Q3915" s="5">
        <f t="shared" si="368"/>
        <v>0.1</v>
      </c>
      <c r="R3915" s="6">
        <f t="shared" si="369"/>
        <v>142.85714285714286</v>
      </c>
      <c r="S3915" t="str">
        <f t="shared" si="370"/>
        <v>theater</v>
      </c>
      <c r="T3915" t="str">
        <f t="shared" si="371"/>
        <v>plays</v>
      </c>
    </row>
    <row r="3916" spans="1:20" ht="60" x14ac:dyDescent="0.25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s="12">
        <f t="shared" si="366"/>
        <v>42114.818935185183</v>
      </c>
      <c r="L3916" s="12">
        <f t="shared" si="367"/>
        <v>42134.957638888889</v>
      </c>
      <c r="M3916" t="b">
        <v>0</v>
      </c>
      <c r="N3916">
        <v>27</v>
      </c>
      <c r="O3916" t="b">
        <v>0</v>
      </c>
      <c r="P3916" t="s">
        <v>8271</v>
      </c>
      <c r="Q3916" s="5">
        <f t="shared" si="368"/>
        <v>0.36359999999999998</v>
      </c>
      <c r="R3916" s="6">
        <f t="shared" si="369"/>
        <v>33.666666666666664</v>
      </c>
      <c r="S3916" t="str">
        <f t="shared" si="370"/>
        <v>theater</v>
      </c>
      <c r="T3916" t="str">
        <f t="shared" si="371"/>
        <v>plays</v>
      </c>
    </row>
    <row r="3917" spans="1:20" ht="60" x14ac:dyDescent="0.25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s="12">
        <f t="shared" si="366"/>
        <v>42492.98505787037</v>
      </c>
      <c r="L3917" s="12">
        <f t="shared" si="367"/>
        <v>42522.98505787037</v>
      </c>
      <c r="M3917" t="b">
        <v>0</v>
      </c>
      <c r="N3917">
        <v>1</v>
      </c>
      <c r="O3917" t="b">
        <v>0</v>
      </c>
      <c r="P3917" t="s">
        <v>8271</v>
      </c>
      <c r="Q3917" s="5">
        <f t="shared" si="368"/>
        <v>3.3333333333333335E-3</v>
      </c>
      <c r="R3917" s="6">
        <f t="shared" si="369"/>
        <v>5</v>
      </c>
      <c r="S3917" t="str">
        <f t="shared" si="370"/>
        <v>theater</v>
      </c>
      <c r="T3917" t="str">
        <f t="shared" si="371"/>
        <v>plays</v>
      </c>
    </row>
    <row r="3918" spans="1:20" ht="60" x14ac:dyDescent="0.25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s="12">
        <f t="shared" si="366"/>
        <v>42494.471666666665</v>
      </c>
      <c r="L3918" s="12">
        <f t="shared" si="367"/>
        <v>42524.471666666665</v>
      </c>
      <c r="M3918" t="b">
        <v>0</v>
      </c>
      <c r="N3918">
        <v>0</v>
      </c>
      <c r="O3918" t="b">
        <v>0</v>
      </c>
      <c r="P3918" t="s">
        <v>8271</v>
      </c>
      <c r="Q3918" s="5">
        <f t="shared" si="368"/>
        <v>0</v>
      </c>
      <c r="R3918" s="6" t="e">
        <f t="shared" si="369"/>
        <v>#DIV/0!</v>
      </c>
      <c r="S3918" t="str">
        <f t="shared" si="370"/>
        <v>theater</v>
      </c>
      <c r="T3918" t="str">
        <f t="shared" si="371"/>
        <v>plays</v>
      </c>
    </row>
    <row r="3919" spans="1:20" ht="45" x14ac:dyDescent="0.25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s="12">
        <f t="shared" si="366"/>
        <v>41863.527326388888</v>
      </c>
      <c r="L3919" s="12">
        <f t="shared" si="367"/>
        <v>41893.527326388888</v>
      </c>
      <c r="M3919" t="b">
        <v>0</v>
      </c>
      <c r="N3919">
        <v>1</v>
      </c>
      <c r="O3919" t="b">
        <v>0</v>
      </c>
      <c r="P3919" t="s">
        <v>8271</v>
      </c>
      <c r="Q3919" s="5">
        <f t="shared" si="368"/>
        <v>2.8571428571428571E-3</v>
      </c>
      <c r="R3919" s="6">
        <f t="shared" si="369"/>
        <v>10</v>
      </c>
      <c r="S3919" t="str">
        <f t="shared" si="370"/>
        <v>theater</v>
      </c>
      <c r="T3919" t="str">
        <f t="shared" si="371"/>
        <v>plays</v>
      </c>
    </row>
    <row r="3920" spans="1:20" ht="60" x14ac:dyDescent="0.25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s="12">
        <f t="shared" si="366"/>
        <v>41843.664618055554</v>
      </c>
      <c r="L3920" s="12">
        <f t="shared" si="367"/>
        <v>41855.666666666664</v>
      </c>
      <c r="M3920" t="b">
        <v>0</v>
      </c>
      <c r="N3920">
        <v>3</v>
      </c>
      <c r="O3920" t="b">
        <v>0</v>
      </c>
      <c r="P3920" t="s">
        <v>8271</v>
      </c>
      <c r="Q3920" s="5">
        <f t="shared" si="368"/>
        <v>2E-3</v>
      </c>
      <c r="R3920" s="6">
        <f t="shared" si="369"/>
        <v>40</v>
      </c>
      <c r="S3920" t="str">
        <f t="shared" si="370"/>
        <v>theater</v>
      </c>
      <c r="T3920" t="str">
        <f t="shared" si="371"/>
        <v>plays</v>
      </c>
    </row>
    <row r="3921" spans="1:20" ht="45" x14ac:dyDescent="0.25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s="12">
        <f t="shared" si="366"/>
        <v>42358.684872685189</v>
      </c>
      <c r="L3921" s="12">
        <f t="shared" si="367"/>
        <v>42387</v>
      </c>
      <c r="M3921" t="b">
        <v>0</v>
      </c>
      <c r="N3921">
        <v>3</v>
      </c>
      <c r="O3921" t="b">
        <v>0</v>
      </c>
      <c r="P3921" t="s">
        <v>8271</v>
      </c>
      <c r="Q3921" s="5">
        <f t="shared" si="368"/>
        <v>1.7999999999999999E-2</v>
      </c>
      <c r="R3921" s="6">
        <f t="shared" si="369"/>
        <v>30</v>
      </c>
      <c r="S3921" t="str">
        <f t="shared" si="370"/>
        <v>theater</v>
      </c>
      <c r="T3921" t="str">
        <f t="shared" si="371"/>
        <v>plays</v>
      </c>
    </row>
    <row r="3922" spans="1:20" ht="60" x14ac:dyDescent="0.25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s="12">
        <f t="shared" si="366"/>
        <v>42657.38726851852</v>
      </c>
      <c r="L3922" s="12">
        <f t="shared" si="367"/>
        <v>42687.428935185191</v>
      </c>
      <c r="M3922" t="b">
        <v>0</v>
      </c>
      <c r="N3922">
        <v>3</v>
      </c>
      <c r="O3922" t="b">
        <v>0</v>
      </c>
      <c r="P3922" t="s">
        <v>8271</v>
      </c>
      <c r="Q3922" s="5">
        <f t="shared" si="368"/>
        <v>5.3999999999999999E-2</v>
      </c>
      <c r="R3922" s="6">
        <f t="shared" si="369"/>
        <v>45</v>
      </c>
      <c r="S3922" t="str">
        <f t="shared" si="370"/>
        <v>theater</v>
      </c>
      <c r="T3922" t="str">
        <f t="shared" si="371"/>
        <v>plays</v>
      </c>
    </row>
    <row r="3923" spans="1:20" ht="60" x14ac:dyDescent="0.25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s="12">
        <f t="shared" si="366"/>
        <v>41926.542303240742</v>
      </c>
      <c r="L3923" s="12">
        <f t="shared" si="367"/>
        <v>41938.75</v>
      </c>
      <c r="M3923" t="b">
        <v>0</v>
      </c>
      <c r="N3923">
        <v>0</v>
      </c>
      <c r="O3923" t="b">
        <v>0</v>
      </c>
      <c r="P3923" t="s">
        <v>8271</v>
      </c>
      <c r="Q3923" s="5">
        <f t="shared" si="368"/>
        <v>0</v>
      </c>
      <c r="R3923" s="6" t="e">
        <f t="shared" si="369"/>
        <v>#DIV/0!</v>
      </c>
      <c r="S3923" t="str">
        <f t="shared" si="370"/>
        <v>theater</v>
      </c>
      <c r="T3923" t="str">
        <f t="shared" si="371"/>
        <v>plays</v>
      </c>
    </row>
    <row r="3924" spans="1:20" ht="60" x14ac:dyDescent="0.25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s="12">
        <f t="shared" si="366"/>
        <v>42020.768634259264</v>
      </c>
      <c r="L3924" s="12">
        <f t="shared" si="367"/>
        <v>42065.958333333328</v>
      </c>
      <c r="M3924" t="b">
        <v>0</v>
      </c>
      <c r="N3924">
        <v>6</v>
      </c>
      <c r="O3924" t="b">
        <v>0</v>
      </c>
      <c r="P3924" t="s">
        <v>8271</v>
      </c>
      <c r="Q3924" s="5">
        <f t="shared" si="368"/>
        <v>8.1333333333333327E-2</v>
      </c>
      <c r="R3924" s="6">
        <f t="shared" si="369"/>
        <v>10.166666666666666</v>
      </c>
      <c r="S3924" t="str">
        <f t="shared" si="370"/>
        <v>theater</v>
      </c>
      <c r="T3924" t="str">
        <f t="shared" si="371"/>
        <v>plays</v>
      </c>
    </row>
    <row r="3925" spans="1:20" ht="60" x14ac:dyDescent="0.25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s="12">
        <f t="shared" si="366"/>
        <v>42075.979988425926</v>
      </c>
      <c r="L3925" s="12">
        <f t="shared" si="367"/>
        <v>42103.979988425926</v>
      </c>
      <c r="M3925" t="b">
        <v>0</v>
      </c>
      <c r="N3925">
        <v>17</v>
      </c>
      <c r="O3925" t="b">
        <v>0</v>
      </c>
      <c r="P3925" t="s">
        <v>8271</v>
      </c>
      <c r="Q3925" s="5">
        <f t="shared" si="368"/>
        <v>0.12034782608695652</v>
      </c>
      <c r="R3925" s="6">
        <f t="shared" si="369"/>
        <v>81.411764705882348</v>
      </c>
      <c r="S3925" t="str">
        <f t="shared" si="370"/>
        <v>theater</v>
      </c>
      <c r="T3925" t="str">
        <f t="shared" si="371"/>
        <v>plays</v>
      </c>
    </row>
    <row r="3926" spans="1:20" ht="45" x14ac:dyDescent="0.25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s="12">
        <f t="shared" si="366"/>
        <v>41786.959745370368</v>
      </c>
      <c r="L3926" s="12">
        <f t="shared" si="367"/>
        <v>41816.959745370368</v>
      </c>
      <c r="M3926" t="b">
        <v>0</v>
      </c>
      <c r="N3926">
        <v>40</v>
      </c>
      <c r="O3926" t="b">
        <v>0</v>
      </c>
      <c r="P3926" t="s">
        <v>8271</v>
      </c>
      <c r="Q3926" s="5">
        <f t="shared" si="368"/>
        <v>0.15266666666666667</v>
      </c>
      <c r="R3926" s="6">
        <f t="shared" si="369"/>
        <v>57.25</v>
      </c>
      <c r="S3926" t="str">
        <f t="shared" si="370"/>
        <v>theater</v>
      </c>
      <c r="T3926" t="str">
        <f t="shared" si="371"/>
        <v>plays</v>
      </c>
    </row>
    <row r="3927" spans="1:20" ht="45" x14ac:dyDescent="0.25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s="12">
        <f t="shared" si="366"/>
        <v>41820.870821759258</v>
      </c>
      <c r="L3927" s="12">
        <f t="shared" si="367"/>
        <v>41850.870821759258</v>
      </c>
      <c r="M3927" t="b">
        <v>0</v>
      </c>
      <c r="N3927">
        <v>3</v>
      </c>
      <c r="O3927" t="b">
        <v>0</v>
      </c>
      <c r="P3927" t="s">
        <v>8271</v>
      </c>
      <c r="Q3927" s="5">
        <f t="shared" si="368"/>
        <v>0.1</v>
      </c>
      <c r="R3927" s="6">
        <f t="shared" si="369"/>
        <v>5</v>
      </c>
      <c r="S3927" t="str">
        <f t="shared" si="370"/>
        <v>theater</v>
      </c>
      <c r="T3927" t="str">
        <f t="shared" si="371"/>
        <v>plays</v>
      </c>
    </row>
    <row r="3928" spans="1:20" ht="45" x14ac:dyDescent="0.25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s="12">
        <f t="shared" si="366"/>
        <v>41970.085046296299</v>
      </c>
      <c r="L3928" s="12">
        <f t="shared" si="367"/>
        <v>42000.085046296299</v>
      </c>
      <c r="M3928" t="b">
        <v>0</v>
      </c>
      <c r="N3928">
        <v>1</v>
      </c>
      <c r="O3928" t="b">
        <v>0</v>
      </c>
      <c r="P3928" t="s">
        <v>8271</v>
      </c>
      <c r="Q3928" s="5">
        <f t="shared" si="368"/>
        <v>3.0000000000000001E-3</v>
      </c>
      <c r="R3928" s="6">
        <f t="shared" si="369"/>
        <v>15</v>
      </c>
      <c r="S3928" t="str">
        <f t="shared" si="370"/>
        <v>theater</v>
      </c>
      <c r="T3928" t="str">
        <f t="shared" si="371"/>
        <v>plays</v>
      </c>
    </row>
    <row r="3929" spans="1:20" ht="60" x14ac:dyDescent="0.25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s="12">
        <f t="shared" si="366"/>
        <v>41830.267407407409</v>
      </c>
      <c r="L3929" s="12">
        <f t="shared" si="367"/>
        <v>41860.267407407409</v>
      </c>
      <c r="M3929" t="b">
        <v>0</v>
      </c>
      <c r="N3929">
        <v>2</v>
      </c>
      <c r="O3929" t="b">
        <v>0</v>
      </c>
      <c r="P3929" t="s">
        <v>8271</v>
      </c>
      <c r="Q3929" s="5">
        <f t="shared" si="368"/>
        <v>0.01</v>
      </c>
      <c r="R3929" s="6">
        <f t="shared" si="369"/>
        <v>12.5</v>
      </c>
      <c r="S3929" t="str">
        <f t="shared" si="370"/>
        <v>theater</v>
      </c>
      <c r="T3929" t="str">
        <f t="shared" si="371"/>
        <v>plays</v>
      </c>
    </row>
    <row r="3930" spans="1:20" ht="60" x14ac:dyDescent="0.25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s="12">
        <f t="shared" si="366"/>
        <v>42265.683182870373</v>
      </c>
      <c r="L3930" s="12">
        <f t="shared" si="367"/>
        <v>42293.207638888889</v>
      </c>
      <c r="M3930" t="b">
        <v>0</v>
      </c>
      <c r="N3930">
        <v>7</v>
      </c>
      <c r="O3930" t="b">
        <v>0</v>
      </c>
      <c r="P3930" t="s">
        <v>8271</v>
      </c>
      <c r="Q3930" s="5">
        <f t="shared" si="368"/>
        <v>0.13020000000000001</v>
      </c>
      <c r="R3930" s="6">
        <f t="shared" si="369"/>
        <v>93</v>
      </c>
      <c r="S3930" t="str">
        <f t="shared" si="370"/>
        <v>theater</v>
      </c>
      <c r="T3930" t="str">
        <f t="shared" si="371"/>
        <v>plays</v>
      </c>
    </row>
    <row r="3931" spans="1:20" ht="60" x14ac:dyDescent="0.25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s="12">
        <f t="shared" si="366"/>
        <v>42601.827141203699</v>
      </c>
      <c r="L3931" s="12">
        <f t="shared" si="367"/>
        <v>42631.827141203699</v>
      </c>
      <c r="M3931" t="b">
        <v>0</v>
      </c>
      <c r="N3931">
        <v>14</v>
      </c>
      <c r="O3931" t="b">
        <v>0</v>
      </c>
      <c r="P3931" t="s">
        <v>8271</v>
      </c>
      <c r="Q3931" s="5">
        <f t="shared" si="368"/>
        <v>2.265E-2</v>
      </c>
      <c r="R3931" s="6">
        <f t="shared" si="369"/>
        <v>32.357142857142854</v>
      </c>
      <c r="S3931" t="str">
        <f t="shared" si="370"/>
        <v>theater</v>
      </c>
      <c r="T3931" t="str">
        <f t="shared" si="371"/>
        <v>plays</v>
      </c>
    </row>
    <row r="3932" spans="1:20" ht="60" x14ac:dyDescent="0.25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s="12">
        <f t="shared" si="366"/>
        <v>42433.338749999995</v>
      </c>
      <c r="L3932" s="12">
        <f t="shared" si="367"/>
        <v>42461.25</v>
      </c>
      <c r="M3932" t="b">
        <v>0</v>
      </c>
      <c r="N3932">
        <v>0</v>
      </c>
      <c r="O3932" t="b">
        <v>0</v>
      </c>
      <c r="P3932" t="s">
        <v>8271</v>
      </c>
      <c r="Q3932" s="5">
        <f t="shared" si="368"/>
        <v>0</v>
      </c>
      <c r="R3932" s="6" t="e">
        <f t="shared" si="369"/>
        <v>#DIV/0!</v>
      </c>
      <c r="S3932" t="str">
        <f t="shared" si="370"/>
        <v>theater</v>
      </c>
      <c r="T3932" t="str">
        <f t="shared" si="371"/>
        <v>plays</v>
      </c>
    </row>
    <row r="3933" spans="1:20" ht="60" x14ac:dyDescent="0.25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s="12">
        <f t="shared" si="366"/>
        <v>42228.151701388888</v>
      </c>
      <c r="L3933" s="12">
        <f t="shared" si="367"/>
        <v>42253.151701388888</v>
      </c>
      <c r="M3933" t="b">
        <v>0</v>
      </c>
      <c r="N3933">
        <v>0</v>
      </c>
      <c r="O3933" t="b">
        <v>0</v>
      </c>
      <c r="P3933" t="s">
        <v>8271</v>
      </c>
      <c r="Q3933" s="5">
        <f t="shared" si="368"/>
        <v>0</v>
      </c>
      <c r="R3933" s="6" t="e">
        <f t="shared" si="369"/>
        <v>#DIV/0!</v>
      </c>
      <c r="S3933" t="str">
        <f t="shared" si="370"/>
        <v>theater</v>
      </c>
      <c r="T3933" t="str">
        <f t="shared" si="371"/>
        <v>plays</v>
      </c>
    </row>
    <row r="3934" spans="1:20" ht="60" x14ac:dyDescent="0.25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s="12">
        <f t="shared" si="366"/>
        <v>42415.168564814812</v>
      </c>
      <c r="L3934" s="12">
        <f t="shared" si="367"/>
        <v>42445.126898148148</v>
      </c>
      <c r="M3934" t="b">
        <v>0</v>
      </c>
      <c r="N3934">
        <v>1</v>
      </c>
      <c r="O3934" t="b">
        <v>0</v>
      </c>
      <c r="P3934" t="s">
        <v>8271</v>
      </c>
      <c r="Q3934" s="5">
        <f t="shared" si="368"/>
        <v>8.3333333333333331E-5</v>
      </c>
      <c r="R3934" s="6">
        <f t="shared" si="369"/>
        <v>1</v>
      </c>
      <c r="S3934" t="str">
        <f t="shared" si="370"/>
        <v>theater</v>
      </c>
      <c r="T3934" t="str">
        <f t="shared" si="371"/>
        <v>plays</v>
      </c>
    </row>
    <row r="3935" spans="1:20" ht="60" x14ac:dyDescent="0.25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s="12">
        <f t="shared" si="366"/>
        <v>42538.968310185184</v>
      </c>
      <c r="L3935" s="12">
        <f t="shared" si="367"/>
        <v>42568.029861111107</v>
      </c>
      <c r="M3935" t="b">
        <v>0</v>
      </c>
      <c r="N3935">
        <v>12</v>
      </c>
      <c r="O3935" t="b">
        <v>0</v>
      </c>
      <c r="P3935" t="s">
        <v>8271</v>
      </c>
      <c r="Q3935" s="5">
        <f t="shared" si="368"/>
        <v>0.15742857142857142</v>
      </c>
      <c r="R3935" s="6">
        <f t="shared" si="369"/>
        <v>91.833333333333329</v>
      </c>
      <c r="S3935" t="str">
        <f t="shared" si="370"/>
        <v>theater</v>
      </c>
      <c r="T3935" t="str">
        <f t="shared" si="371"/>
        <v>plays</v>
      </c>
    </row>
    <row r="3936" spans="1:20" ht="45" x14ac:dyDescent="0.25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s="12">
        <f t="shared" si="366"/>
        <v>42233.671747685185</v>
      </c>
      <c r="L3936" s="12">
        <f t="shared" si="367"/>
        <v>42278.541666666672</v>
      </c>
      <c r="M3936" t="b">
        <v>0</v>
      </c>
      <c r="N3936">
        <v>12</v>
      </c>
      <c r="O3936" t="b">
        <v>0</v>
      </c>
      <c r="P3936" t="s">
        <v>8271</v>
      </c>
      <c r="Q3936" s="5">
        <f t="shared" si="368"/>
        <v>0.11</v>
      </c>
      <c r="R3936" s="6">
        <f t="shared" si="369"/>
        <v>45.833333333333336</v>
      </c>
      <c r="S3936" t="str">
        <f t="shared" si="370"/>
        <v>theater</v>
      </c>
      <c r="T3936" t="str">
        <f t="shared" si="371"/>
        <v>plays</v>
      </c>
    </row>
    <row r="3937" spans="1:20" ht="60" x14ac:dyDescent="0.25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s="12">
        <f t="shared" si="366"/>
        <v>42221.656782407401</v>
      </c>
      <c r="L3937" s="12">
        <f t="shared" si="367"/>
        <v>42281.656782407401</v>
      </c>
      <c r="M3937" t="b">
        <v>0</v>
      </c>
      <c r="N3937">
        <v>23</v>
      </c>
      <c r="O3937" t="b">
        <v>0</v>
      </c>
      <c r="P3937" t="s">
        <v>8271</v>
      </c>
      <c r="Q3937" s="5">
        <f t="shared" si="368"/>
        <v>0.43833333333333335</v>
      </c>
      <c r="R3937" s="6">
        <f t="shared" si="369"/>
        <v>57.173913043478258</v>
      </c>
      <c r="S3937" t="str">
        <f t="shared" si="370"/>
        <v>theater</v>
      </c>
      <c r="T3937" t="str">
        <f t="shared" si="371"/>
        <v>plays</v>
      </c>
    </row>
    <row r="3938" spans="1:20" ht="60" x14ac:dyDescent="0.25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s="12">
        <f t="shared" si="366"/>
        <v>42675.262962962966</v>
      </c>
      <c r="L3938" s="12">
        <f t="shared" si="367"/>
        <v>42705.304629629631</v>
      </c>
      <c r="M3938" t="b">
        <v>0</v>
      </c>
      <c r="N3938">
        <v>0</v>
      </c>
      <c r="O3938" t="b">
        <v>0</v>
      </c>
      <c r="P3938" t="s">
        <v>8271</v>
      </c>
      <c r="Q3938" s="5">
        <f t="shared" si="368"/>
        <v>0</v>
      </c>
      <c r="R3938" s="6" t="e">
        <f t="shared" si="369"/>
        <v>#DIV/0!</v>
      </c>
      <c r="S3938" t="str">
        <f t="shared" si="370"/>
        <v>theater</v>
      </c>
      <c r="T3938" t="str">
        <f t="shared" si="371"/>
        <v>plays</v>
      </c>
    </row>
    <row r="3939" spans="1:20" ht="45" x14ac:dyDescent="0.25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s="12">
        <f t="shared" si="366"/>
        <v>42534.631481481483</v>
      </c>
      <c r="L3939" s="12">
        <f t="shared" si="367"/>
        <v>42562.631481481483</v>
      </c>
      <c r="M3939" t="b">
        <v>0</v>
      </c>
      <c r="N3939">
        <v>10</v>
      </c>
      <c r="O3939" t="b">
        <v>0</v>
      </c>
      <c r="P3939" t="s">
        <v>8271</v>
      </c>
      <c r="Q3939" s="5">
        <f t="shared" si="368"/>
        <v>0.86135181975736563</v>
      </c>
      <c r="R3939" s="6">
        <f t="shared" si="369"/>
        <v>248.5</v>
      </c>
      <c r="S3939" t="str">
        <f t="shared" si="370"/>
        <v>theater</v>
      </c>
      <c r="T3939" t="str">
        <f t="shared" si="371"/>
        <v>plays</v>
      </c>
    </row>
    <row r="3940" spans="1:20" ht="60" x14ac:dyDescent="0.25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s="12">
        <f t="shared" si="366"/>
        <v>42151.905717592599</v>
      </c>
      <c r="L3940" s="12">
        <f t="shared" si="367"/>
        <v>42182.905717592599</v>
      </c>
      <c r="M3940" t="b">
        <v>0</v>
      </c>
      <c r="N3940">
        <v>5</v>
      </c>
      <c r="O3940" t="b">
        <v>0</v>
      </c>
      <c r="P3940" t="s">
        <v>8271</v>
      </c>
      <c r="Q3940" s="5">
        <f t="shared" si="368"/>
        <v>0.12196620583717357</v>
      </c>
      <c r="R3940" s="6">
        <f t="shared" si="369"/>
        <v>79.400000000000006</v>
      </c>
      <c r="S3940" t="str">
        <f t="shared" si="370"/>
        <v>theater</v>
      </c>
      <c r="T3940" t="str">
        <f t="shared" si="371"/>
        <v>plays</v>
      </c>
    </row>
    <row r="3941" spans="1:20" ht="60" x14ac:dyDescent="0.25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s="12">
        <f t="shared" si="366"/>
        <v>41915.400219907409</v>
      </c>
      <c r="L3941" s="12">
        <f t="shared" si="367"/>
        <v>41919.1875</v>
      </c>
      <c r="M3941" t="b">
        <v>0</v>
      </c>
      <c r="N3941">
        <v>1</v>
      </c>
      <c r="O3941" t="b">
        <v>0</v>
      </c>
      <c r="P3941" t="s">
        <v>8271</v>
      </c>
      <c r="Q3941" s="5">
        <f t="shared" si="368"/>
        <v>1E-3</v>
      </c>
      <c r="R3941" s="6">
        <f t="shared" si="369"/>
        <v>5</v>
      </c>
      <c r="S3941" t="str">
        <f t="shared" si="370"/>
        <v>theater</v>
      </c>
      <c r="T3941" t="str">
        <f t="shared" si="371"/>
        <v>plays</v>
      </c>
    </row>
    <row r="3942" spans="1:20" ht="60" x14ac:dyDescent="0.25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s="12">
        <f t="shared" si="366"/>
        <v>41961.492488425924</v>
      </c>
      <c r="L3942" s="12">
        <f t="shared" si="367"/>
        <v>42006.492488425924</v>
      </c>
      <c r="M3942" t="b">
        <v>0</v>
      </c>
      <c r="N3942">
        <v>2</v>
      </c>
      <c r="O3942" t="b">
        <v>0</v>
      </c>
      <c r="P3942" t="s">
        <v>8271</v>
      </c>
      <c r="Q3942" s="5">
        <f t="shared" si="368"/>
        <v>2.2000000000000001E-3</v>
      </c>
      <c r="R3942" s="6">
        <f t="shared" si="369"/>
        <v>5.5</v>
      </c>
      <c r="S3942" t="str">
        <f t="shared" si="370"/>
        <v>theater</v>
      </c>
      <c r="T3942" t="str">
        <f t="shared" si="371"/>
        <v>plays</v>
      </c>
    </row>
    <row r="3943" spans="1:20" ht="75" x14ac:dyDescent="0.25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s="12">
        <f t="shared" si="366"/>
        <v>41940.587233796294</v>
      </c>
      <c r="L3943" s="12">
        <f t="shared" si="367"/>
        <v>41968.041666666672</v>
      </c>
      <c r="M3943" t="b">
        <v>0</v>
      </c>
      <c r="N3943">
        <v>2</v>
      </c>
      <c r="O3943" t="b">
        <v>0</v>
      </c>
      <c r="P3943" t="s">
        <v>8271</v>
      </c>
      <c r="Q3943" s="5">
        <f t="shared" si="368"/>
        <v>9.0909090909090905E-3</v>
      </c>
      <c r="R3943" s="6">
        <f t="shared" si="369"/>
        <v>25</v>
      </c>
      <c r="S3943" t="str">
        <f t="shared" si="370"/>
        <v>theater</v>
      </c>
      <c r="T3943" t="str">
        <f t="shared" si="371"/>
        <v>plays</v>
      </c>
    </row>
    <row r="3944" spans="1:20" ht="45" x14ac:dyDescent="0.25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s="12">
        <f t="shared" si="366"/>
        <v>42111.904097222221</v>
      </c>
      <c r="L3944" s="12">
        <f t="shared" si="367"/>
        <v>42171.904097222221</v>
      </c>
      <c r="M3944" t="b">
        <v>0</v>
      </c>
      <c r="N3944">
        <v>0</v>
      </c>
      <c r="O3944" t="b">
        <v>0</v>
      </c>
      <c r="P3944" t="s">
        <v>8271</v>
      </c>
      <c r="Q3944" s="5">
        <f t="shared" si="368"/>
        <v>0</v>
      </c>
      <c r="R3944" s="6" t="e">
        <f t="shared" si="369"/>
        <v>#DIV/0!</v>
      </c>
      <c r="S3944" t="str">
        <f t="shared" si="370"/>
        <v>theater</v>
      </c>
      <c r="T3944" t="str">
        <f t="shared" si="371"/>
        <v>plays</v>
      </c>
    </row>
    <row r="3945" spans="1:20" ht="45" x14ac:dyDescent="0.25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s="12">
        <f t="shared" si="366"/>
        <v>42279.778564814813</v>
      </c>
      <c r="L3945" s="12">
        <f t="shared" si="367"/>
        <v>42310.701388888891</v>
      </c>
      <c r="M3945" t="b">
        <v>0</v>
      </c>
      <c r="N3945">
        <v>13</v>
      </c>
      <c r="O3945" t="b">
        <v>0</v>
      </c>
      <c r="P3945" t="s">
        <v>8271</v>
      </c>
      <c r="Q3945" s="5">
        <f t="shared" si="368"/>
        <v>0.35639999999999999</v>
      </c>
      <c r="R3945" s="6">
        <f t="shared" si="369"/>
        <v>137.07692307692307</v>
      </c>
      <c r="S3945" t="str">
        <f t="shared" si="370"/>
        <v>theater</v>
      </c>
      <c r="T3945" t="str">
        <f t="shared" si="371"/>
        <v>plays</v>
      </c>
    </row>
    <row r="3946" spans="1:20" ht="60" x14ac:dyDescent="0.25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s="12">
        <f t="shared" si="366"/>
        <v>42213.662905092591</v>
      </c>
      <c r="L3946" s="12">
        <f t="shared" si="367"/>
        <v>42243.662905092591</v>
      </c>
      <c r="M3946" t="b">
        <v>0</v>
      </c>
      <c r="N3946">
        <v>0</v>
      </c>
      <c r="O3946" t="b">
        <v>0</v>
      </c>
      <c r="P3946" t="s">
        <v>8271</v>
      </c>
      <c r="Q3946" s="5">
        <f t="shared" si="368"/>
        <v>0</v>
      </c>
      <c r="R3946" s="6" t="e">
        <f t="shared" si="369"/>
        <v>#DIV/0!</v>
      </c>
      <c r="S3946" t="str">
        <f t="shared" si="370"/>
        <v>theater</v>
      </c>
      <c r="T3946" t="str">
        <f t="shared" si="371"/>
        <v>plays</v>
      </c>
    </row>
    <row r="3947" spans="1:20" ht="60" x14ac:dyDescent="0.25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s="12">
        <f t="shared" si="366"/>
        <v>42109.801712962959</v>
      </c>
      <c r="L3947" s="12">
        <f t="shared" si="367"/>
        <v>42139.801712962959</v>
      </c>
      <c r="M3947" t="b">
        <v>0</v>
      </c>
      <c r="N3947">
        <v>1</v>
      </c>
      <c r="O3947" t="b">
        <v>0</v>
      </c>
      <c r="P3947" t="s">
        <v>8271</v>
      </c>
      <c r="Q3947" s="5">
        <f t="shared" si="368"/>
        <v>2.5000000000000001E-3</v>
      </c>
      <c r="R3947" s="6">
        <f t="shared" si="369"/>
        <v>5</v>
      </c>
      <c r="S3947" t="str">
        <f t="shared" si="370"/>
        <v>theater</v>
      </c>
      <c r="T3947" t="str">
        <f t="shared" si="371"/>
        <v>plays</v>
      </c>
    </row>
    <row r="3948" spans="1:20" ht="30" x14ac:dyDescent="0.25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s="12">
        <f t="shared" si="366"/>
        <v>42031.833587962959</v>
      </c>
      <c r="L3948" s="12">
        <f t="shared" si="367"/>
        <v>42063.333333333328</v>
      </c>
      <c r="M3948" t="b">
        <v>0</v>
      </c>
      <c r="N3948">
        <v>5</v>
      </c>
      <c r="O3948" t="b">
        <v>0</v>
      </c>
      <c r="P3948" t="s">
        <v>8271</v>
      </c>
      <c r="Q3948" s="5">
        <f t="shared" si="368"/>
        <v>3.2500000000000001E-2</v>
      </c>
      <c r="R3948" s="6">
        <f t="shared" si="369"/>
        <v>39</v>
      </c>
      <c r="S3948" t="str">
        <f t="shared" si="370"/>
        <v>theater</v>
      </c>
      <c r="T3948" t="str">
        <f t="shared" si="371"/>
        <v>plays</v>
      </c>
    </row>
    <row r="3949" spans="1:20" ht="60" x14ac:dyDescent="0.25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s="12">
        <f t="shared" si="366"/>
        <v>42615.142870370371</v>
      </c>
      <c r="L3949" s="12">
        <f t="shared" si="367"/>
        <v>42645.142870370371</v>
      </c>
      <c r="M3949" t="b">
        <v>0</v>
      </c>
      <c r="N3949">
        <v>2</v>
      </c>
      <c r="O3949" t="b">
        <v>0</v>
      </c>
      <c r="P3949" t="s">
        <v>8271</v>
      </c>
      <c r="Q3949" s="5">
        <f t="shared" si="368"/>
        <v>3.3666666666666664E-2</v>
      </c>
      <c r="R3949" s="6">
        <f t="shared" si="369"/>
        <v>50.5</v>
      </c>
      <c r="S3949" t="str">
        <f t="shared" si="370"/>
        <v>theater</v>
      </c>
      <c r="T3949" t="str">
        <f t="shared" si="371"/>
        <v>plays</v>
      </c>
    </row>
    <row r="3950" spans="1:20" ht="60" x14ac:dyDescent="0.25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s="12">
        <f t="shared" si="366"/>
        <v>41829.325497685182</v>
      </c>
      <c r="L3950" s="12">
        <f t="shared" si="367"/>
        <v>41889.325497685182</v>
      </c>
      <c r="M3950" t="b">
        <v>0</v>
      </c>
      <c r="N3950">
        <v>0</v>
      </c>
      <c r="O3950" t="b">
        <v>0</v>
      </c>
      <c r="P3950" t="s">
        <v>8271</v>
      </c>
      <c r="Q3950" s="5">
        <f t="shared" si="368"/>
        <v>0</v>
      </c>
      <c r="R3950" s="6" t="e">
        <f t="shared" si="369"/>
        <v>#DIV/0!</v>
      </c>
      <c r="S3950" t="str">
        <f t="shared" si="370"/>
        <v>theater</v>
      </c>
      <c r="T3950" t="str">
        <f t="shared" si="371"/>
        <v>plays</v>
      </c>
    </row>
    <row r="3951" spans="1:20" ht="60" x14ac:dyDescent="0.25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s="12">
        <f t="shared" si="366"/>
        <v>42016.120613425926</v>
      </c>
      <c r="L3951" s="12">
        <f t="shared" si="367"/>
        <v>42046.120613425926</v>
      </c>
      <c r="M3951" t="b">
        <v>0</v>
      </c>
      <c r="N3951">
        <v>32</v>
      </c>
      <c r="O3951" t="b">
        <v>0</v>
      </c>
      <c r="P3951" t="s">
        <v>8271</v>
      </c>
      <c r="Q3951" s="5">
        <f t="shared" si="368"/>
        <v>0.15770000000000001</v>
      </c>
      <c r="R3951" s="6">
        <f t="shared" si="369"/>
        <v>49.28125</v>
      </c>
      <c r="S3951" t="str">
        <f t="shared" si="370"/>
        <v>theater</v>
      </c>
      <c r="T3951" t="str">
        <f t="shared" si="371"/>
        <v>plays</v>
      </c>
    </row>
    <row r="3952" spans="1:20" ht="60" x14ac:dyDescent="0.25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s="12">
        <f t="shared" si="366"/>
        <v>42439.702314814815</v>
      </c>
      <c r="L3952" s="12">
        <f t="shared" si="367"/>
        <v>42468.774305555555</v>
      </c>
      <c r="M3952" t="b">
        <v>0</v>
      </c>
      <c r="N3952">
        <v>1</v>
      </c>
      <c r="O3952" t="b">
        <v>0</v>
      </c>
      <c r="P3952" t="s">
        <v>8271</v>
      </c>
      <c r="Q3952" s="5">
        <f t="shared" si="368"/>
        <v>6.2500000000000003E-3</v>
      </c>
      <c r="R3952" s="6">
        <f t="shared" si="369"/>
        <v>25</v>
      </c>
      <c r="S3952" t="str">
        <f t="shared" si="370"/>
        <v>theater</v>
      </c>
      <c r="T3952" t="str">
        <f t="shared" si="371"/>
        <v>plays</v>
      </c>
    </row>
    <row r="3953" spans="1:20" ht="60" x14ac:dyDescent="0.25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s="12">
        <f t="shared" si="366"/>
        <v>42433.825717592597</v>
      </c>
      <c r="L3953" s="12">
        <f t="shared" si="367"/>
        <v>42493.784050925926</v>
      </c>
      <c r="M3953" t="b">
        <v>0</v>
      </c>
      <c r="N3953">
        <v>1</v>
      </c>
      <c r="O3953" t="b">
        <v>0</v>
      </c>
      <c r="P3953" t="s">
        <v>8271</v>
      </c>
      <c r="Q3953" s="5">
        <f t="shared" si="368"/>
        <v>5.0000000000000004E-6</v>
      </c>
      <c r="R3953" s="6">
        <f t="shared" si="369"/>
        <v>1</v>
      </c>
      <c r="S3953" t="str">
        <f t="shared" si="370"/>
        <v>theater</v>
      </c>
      <c r="T3953" t="str">
        <f t="shared" si="371"/>
        <v>plays</v>
      </c>
    </row>
    <row r="3954" spans="1:20" ht="60" x14ac:dyDescent="0.25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s="12">
        <f t="shared" si="366"/>
        <v>42243.790393518517</v>
      </c>
      <c r="L3954" s="12">
        <f t="shared" si="367"/>
        <v>42303.790393518517</v>
      </c>
      <c r="M3954" t="b">
        <v>0</v>
      </c>
      <c r="N3954">
        <v>1</v>
      </c>
      <c r="O3954" t="b">
        <v>0</v>
      </c>
      <c r="P3954" t="s">
        <v>8271</v>
      </c>
      <c r="Q3954" s="5">
        <f t="shared" si="368"/>
        <v>9.6153846153846159E-4</v>
      </c>
      <c r="R3954" s="6">
        <f t="shared" si="369"/>
        <v>25</v>
      </c>
      <c r="S3954" t="str">
        <f t="shared" si="370"/>
        <v>theater</v>
      </c>
      <c r="T3954" t="str">
        <f t="shared" si="371"/>
        <v>plays</v>
      </c>
    </row>
    <row r="3955" spans="1:20" ht="45" x14ac:dyDescent="0.25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s="12">
        <f t="shared" si="366"/>
        <v>42550.048449074078</v>
      </c>
      <c r="L3955" s="12">
        <f t="shared" si="367"/>
        <v>42580.978472222225</v>
      </c>
      <c r="M3955" t="b">
        <v>0</v>
      </c>
      <c r="N3955">
        <v>0</v>
      </c>
      <c r="O3955" t="b">
        <v>0</v>
      </c>
      <c r="P3955" t="s">
        <v>8271</v>
      </c>
      <c r="Q3955" s="5">
        <f t="shared" si="368"/>
        <v>0</v>
      </c>
      <c r="R3955" s="6" t="e">
        <f t="shared" si="369"/>
        <v>#DIV/0!</v>
      </c>
      <c r="S3955" t="str">
        <f t="shared" si="370"/>
        <v>theater</v>
      </c>
      <c r="T3955" t="str">
        <f t="shared" si="371"/>
        <v>plays</v>
      </c>
    </row>
    <row r="3956" spans="1:20" ht="60" x14ac:dyDescent="0.25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s="12">
        <f t="shared" si="366"/>
        <v>41774.651203703703</v>
      </c>
      <c r="L3956" s="12">
        <f t="shared" si="367"/>
        <v>41834.651203703703</v>
      </c>
      <c r="M3956" t="b">
        <v>0</v>
      </c>
      <c r="N3956">
        <v>0</v>
      </c>
      <c r="O3956" t="b">
        <v>0</v>
      </c>
      <c r="P3956" t="s">
        <v>8271</v>
      </c>
      <c r="Q3956" s="5">
        <f t="shared" si="368"/>
        <v>0</v>
      </c>
      <c r="R3956" s="6" t="e">
        <f t="shared" si="369"/>
        <v>#DIV/0!</v>
      </c>
      <c r="S3956" t="str">
        <f t="shared" si="370"/>
        <v>theater</v>
      </c>
      <c r="T3956" t="str">
        <f t="shared" si="371"/>
        <v>plays</v>
      </c>
    </row>
    <row r="3957" spans="1:20" ht="60" x14ac:dyDescent="0.25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s="12">
        <f t="shared" si="366"/>
        <v>42306.848854166667</v>
      </c>
      <c r="L3957" s="12">
        <f t="shared" si="367"/>
        <v>42336.890520833331</v>
      </c>
      <c r="M3957" t="b">
        <v>0</v>
      </c>
      <c r="N3957">
        <v>8</v>
      </c>
      <c r="O3957" t="b">
        <v>0</v>
      </c>
      <c r="P3957" t="s">
        <v>8271</v>
      </c>
      <c r="Q3957" s="5">
        <f t="shared" si="368"/>
        <v>0.24285714285714285</v>
      </c>
      <c r="R3957" s="6">
        <f t="shared" si="369"/>
        <v>53.125</v>
      </c>
      <c r="S3957" t="str">
        <f t="shared" si="370"/>
        <v>theater</v>
      </c>
      <c r="T3957" t="str">
        <f t="shared" si="371"/>
        <v>plays</v>
      </c>
    </row>
    <row r="3958" spans="1:20" ht="60" x14ac:dyDescent="0.25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s="12">
        <f t="shared" si="366"/>
        <v>42457.932025462964</v>
      </c>
      <c r="L3958" s="12">
        <f t="shared" si="367"/>
        <v>42485.013888888891</v>
      </c>
      <c r="M3958" t="b">
        <v>0</v>
      </c>
      <c r="N3958">
        <v>0</v>
      </c>
      <c r="O3958" t="b">
        <v>0</v>
      </c>
      <c r="P3958" t="s">
        <v>8271</v>
      </c>
      <c r="Q3958" s="5">
        <f t="shared" si="368"/>
        <v>0</v>
      </c>
      <c r="R3958" s="6" t="e">
        <f t="shared" si="369"/>
        <v>#DIV/0!</v>
      </c>
      <c r="S3958" t="str">
        <f t="shared" si="370"/>
        <v>theater</v>
      </c>
      <c r="T3958" t="str">
        <f t="shared" si="371"/>
        <v>plays</v>
      </c>
    </row>
    <row r="3959" spans="1:20" ht="45" x14ac:dyDescent="0.25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s="12">
        <f t="shared" si="366"/>
        <v>42513.976319444439</v>
      </c>
      <c r="L3959" s="12">
        <f t="shared" si="367"/>
        <v>42559.976319444439</v>
      </c>
      <c r="M3959" t="b">
        <v>0</v>
      </c>
      <c r="N3959">
        <v>1</v>
      </c>
      <c r="O3959" t="b">
        <v>0</v>
      </c>
      <c r="P3959" t="s">
        <v>8271</v>
      </c>
      <c r="Q3959" s="5">
        <f t="shared" si="368"/>
        <v>2.5000000000000001E-4</v>
      </c>
      <c r="R3959" s="6">
        <f t="shared" si="369"/>
        <v>7</v>
      </c>
      <c r="S3959" t="str">
        <f t="shared" si="370"/>
        <v>theater</v>
      </c>
      <c r="T3959" t="str">
        <f t="shared" si="371"/>
        <v>plays</v>
      </c>
    </row>
    <row r="3960" spans="1:20" ht="60" x14ac:dyDescent="0.25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s="12">
        <f t="shared" si="366"/>
        <v>41816.950370370374</v>
      </c>
      <c r="L3960" s="12">
        <f t="shared" si="367"/>
        <v>41853.583333333336</v>
      </c>
      <c r="M3960" t="b">
        <v>0</v>
      </c>
      <c r="N3960">
        <v>16</v>
      </c>
      <c r="O3960" t="b">
        <v>0</v>
      </c>
      <c r="P3960" t="s">
        <v>8271</v>
      </c>
      <c r="Q3960" s="5">
        <f t="shared" si="368"/>
        <v>0.32050000000000001</v>
      </c>
      <c r="R3960" s="6">
        <f t="shared" si="369"/>
        <v>40.0625</v>
      </c>
      <c r="S3960" t="str">
        <f t="shared" si="370"/>
        <v>theater</v>
      </c>
      <c r="T3960" t="str">
        <f t="shared" si="371"/>
        <v>plays</v>
      </c>
    </row>
    <row r="3961" spans="1:20" ht="60" x14ac:dyDescent="0.25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s="12">
        <f t="shared" si="366"/>
        <v>41880.788842592592</v>
      </c>
      <c r="L3961" s="12">
        <f t="shared" si="367"/>
        <v>41910.788842592592</v>
      </c>
      <c r="M3961" t="b">
        <v>0</v>
      </c>
      <c r="N3961">
        <v>12</v>
      </c>
      <c r="O3961" t="b">
        <v>0</v>
      </c>
      <c r="P3961" t="s">
        <v>8271</v>
      </c>
      <c r="Q3961" s="5">
        <f t="shared" si="368"/>
        <v>0.24333333333333335</v>
      </c>
      <c r="R3961" s="6">
        <f t="shared" si="369"/>
        <v>24.333333333333332</v>
      </c>
      <c r="S3961" t="str">
        <f t="shared" si="370"/>
        <v>theater</v>
      </c>
      <c r="T3961" t="str">
        <f t="shared" si="371"/>
        <v>plays</v>
      </c>
    </row>
    <row r="3962" spans="1:20" ht="60" x14ac:dyDescent="0.25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s="12">
        <f t="shared" si="366"/>
        <v>42342.845555555556</v>
      </c>
      <c r="L3962" s="12">
        <f t="shared" si="367"/>
        <v>42372.845555555556</v>
      </c>
      <c r="M3962" t="b">
        <v>0</v>
      </c>
      <c r="N3962">
        <v>4</v>
      </c>
      <c r="O3962" t="b">
        <v>0</v>
      </c>
      <c r="P3962" t="s">
        <v>8271</v>
      </c>
      <c r="Q3962" s="5">
        <f t="shared" si="368"/>
        <v>1.4999999999999999E-2</v>
      </c>
      <c r="R3962" s="6">
        <f t="shared" si="369"/>
        <v>11.25</v>
      </c>
      <c r="S3962" t="str">
        <f t="shared" si="370"/>
        <v>theater</v>
      </c>
      <c r="T3962" t="str">
        <f t="shared" si="371"/>
        <v>plays</v>
      </c>
    </row>
    <row r="3963" spans="1:20" ht="60" x14ac:dyDescent="0.25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s="12">
        <f t="shared" si="366"/>
        <v>41745.891319444447</v>
      </c>
      <c r="L3963" s="12">
        <f t="shared" si="367"/>
        <v>41767.891319444447</v>
      </c>
      <c r="M3963" t="b">
        <v>0</v>
      </c>
      <c r="N3963">
        <v>2</v>
      </c>
      <c r="O3963" t="b">
        <v>0</v>
      </c>
      <c r="P3963" t="s">
        <v>8271</v>
      </c>
      <c r="Q3963" s="5">
        <f t="shared" si="368"/>
        <v>4.1999999999999997E-3</v>
      </c>
      <c r="R3963" s="6">
        <f t="shared" si="369"/>
        <v>10.5</v>
      </c>
      <c r="S3963" t="str">
        <f t="shared" si="370"/>
        <v>theater</v>
      </c>
      <c r="T3963" t="str">
        <f t="shared" si="371"/>
        <v>plays</v>
      </c>
    </row>
    <row r="3964" spans="1:20" ht="60" x14ac:dyDescent="0.25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s="12">
        <f t="shared" si="366"/>
        <v>42311.621458333335</v>
      </c>
      <c r="L3964" s="12">
        <f t="shared" si="367"/>
        <v>42336.621458333335</v>
      </c>
      <c r="M3964" t="b">
        <v>0</v>
      </c>
      <c r="N3964">
        <v>3</v>
      </c>
      <c r="O3964" t="b">
        <v>0</v>
      </c>
      <c r="P3964" t="s">
        <v>8271</v>
      </c>
      <c r="Q3964" s="5">
        <f t="shared" si="368"/>
        <v>3.214285714285714E-2</v>
      </c>
      <c r="R3964" s="6">
        <f t="shared" si="369"/>
        <v>15</v>
      </c>
      <c r="S3964" t="str">
        <f t="shared" si="370"/>
        <v>theater</v>
      </c>
      <c r="T3964" t="str">
        <f t="shared" si="371"/>
        <v>plays</v>
      </c>
    </row>
    <row r="3965" spans="1:20" ht="60" x14ac:dyDescent="0.25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s="12">
        <f t="shared" si="366"/>
        <v>42296.154131944444</v>
      </c>
      <c r="L3965" s="12">
        <f t="shared" si="367"/>
        <v>42326.195798611108</v>
      </c>
      <c r="M3965" t="b">
        <v>0</v>
      </c>
      <c r="N3965">
        <v>0</v>
      </c>
      <c r="O3965" t="b">
        <v>0</v>
      </c>
      <c r="P3965" t="s">
        <v>8271</v>
      </c>
      <c r="Q3965" s="5">
        <f t="shared" si="368"/>
        <v>0</v>
      </c>
      <c r="R3965" s="6" t="e">
        <f t="shared" si="369"/>
        <v>#DIV/0!</v>
      </c>
      <c r="S3965" t="str">
        <f t="shared" si="370"/>
        <v>theater</v>
      </c>
      <c r="T3965" t="str">
        <f t="shared" si="371"/>
        <v>plays</v>
      </c>
    </row>
    <row r="3966" spans="1:20" ht="45" x14ac:dyDescent="0.25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s="12">
        <f t="shared" si="366"/>
        <v>42053.722060185188</v>
      </c>
      <c r="L3966" s="12">
        <f t="shared" si="367"/>
        <v>42113.680393518516</v>
      </c>
      <c r="M3966" t="b">
        <v>0</v>
      </c>
      <c r="N3966">
        <v>3</v>
      </c>
      <c r="O3966" t="b">
        <v>0</v>
      </c>
      <c r="P3966" t="s">
        <v>8271</v>
      </c>
      <c r="Q3966" s="5">
        <f t="shared" si="368"/>
        <v>6.3E-2</v>
      </c>
      <c r="R3966" s="6">
        <f t="shared" si="369"/>
        <v>42</v>
      </c>
      <c r="S3966" t="str">
        <f t="shared" si="370"/>
        <v>theater</v>
      </c>
      <c r="T3966" t="str">
        <f t="shared" si="371"/>
        <v>plays</v>
      </c>
    </row>
    <row r="3967" spans="1:20" ht="60" x14ac:dyDescent="0.25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s="12">
        <f t="shared" si="366"/>
        <v>42414.235879629632</v>
      </c>
      <c r="L3967" s="12">
        <f t="shared" si="367"/>
        <v>42474.194212962961</v>
      </c>
      <c r="M3967" t="b">
        <v>0</v>
      </c>
      <c r="N3967">
        <v>4</v>
      </c>
      <c r="O3967" t="b">
        <v>0</v>
      </c>
      <c r="P3967" t="s">
        <v>8271</v>
      </c>
      <c r="Q3967" s="5">
        <f t="shared" si="368"/>
        <v>0.14249999999999999</v>
      </c>
      <c r="R3967" s="6">
        <f t="shared" si="369"/>
        <v>71.25</v>
      </c>
      <c r="S3967" t="str">
        <f t="shared" si="370"/>
        <v>theater</v>
      </c>
      <c r="T3967" t="str">
        <f t="shared" si="371"/>
        <v>plays</v>
      </c>
    </row>
    <row r="3968" spans="1:20" ht="60" x14ac:dyDescent="0.25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s="12">
        <f t="shared" si="366"/>
        <v>41801.711550925924</v>
      </c>
      <c r="L3968" s="12">
        <f t="shared" si="367"/>
        <v>41844.124305555553</v>
      </c>
      <c r="M3968" t="b">
        <v>0</v>
      </c>
      <c r="N3968">
        <v>2</v>
      </c>
      <c r="O3968" t="b">
        <v>0</v>
      </c>
      <c r="P3968" t="s">
        <v>8271</v>
      </c>
      <c r="Q3968" s="5">
        <f t="shared" si="368"/>
        <v>6.0000000000000001E-3</v>
      </c>
      <c r="R3968" s="6">
        <f t="shared" si="369"/>
        <v>22.5</v>
      </c>
      <c r="S3968" t="str">
        <f t="shared" si="370"/>
        <v>theater</v>
      </c>
      <c r="T3968" t="str">
        <f t="shared" si="371"/>
        <v>plays</v>
      </c>
    </row>
    <row r="3969" spans="1:20" ht="60" x14ac:dyDescent="0.25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s="12">
        <f t="shared" si="366"/>
        <v>42770.290590277778</v>
      </c>
      <c r="L3969" s="12">
        <f t="shared" si="367"/>
        <v>42800.290590277778</v>
      </c>
      <c r="M3969" t="b">
        <v>0</v>
      </c>
      <c r="N3969">
        <v>10</v>
      </c>
      <c r="O3969" t="b">
        <v>0</v>
      </c>
      <c r="P3969" t="s">
        <v>8271</v>
      </c>
      <c r="Q3969" s="5">
        <f t="shared" si="368"/>
        <v>0.2411764705882353</v>
      </c>
      <c r="R3969" s="6">
        <f t="shared" si="369"/>
        <v>41</v>
      </c>
      <c r="S3969" t="str">
        <f t="shared" si="370"/>
        <v>theater</v>
      </c>
      <c r="T3969" t="str">
        <f t="shared" si="371"/>
        <v>plays</v>
      </c>
    </row>
    <row r="3970" spans="1:20" ht="45" x14ac:dyDescent="0.25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s="12">
        <f t="shared" ref="K3970:K4033" si="372">(((J3970/60)/60)/24)+DATE(1970,1,1)</f>
        <v>42452.815659722226</v>
      </c>
      <c r="L3970" s="12">
        <f t="shared" ref="L3970:L4033" si="373">(((I3970/60)/60)/24)+DATE(1970,1,1)</f>
        <v>42512.815659722226</v>
      </c>
      <c r="M3970" t="b">
        <v>0</v>
      </c>
      <c r="N3970">
        <v>11</v>
      </c>
      <c r="O3970" t="b">
        <v>0</v>
      </c>
      <c r="P3970" t="s">
        <v>8271</v>
      </c>
      <c r="Q3970" s="5">
        <f t="shared" ref="Q3970:Q4033" si="374">E3970/D3970</f>
        <v>0.10539999999999999</v>
      </c>
      <c r="R3970" s="6">
        <f t="shared" ref="R3970:R4033" si="375">E3970/N3970</f>
        <v>47.909090909090907</v>
      </c>
      <c r="S3970" t="str">
        <f t="shared" ref="S3970:S4033" si="376">LEFT(P3970,FIND("/",P3970,1)-1)</f>
        <v>theater</v>
      </c>
      <c r="T3970" t="str">
        <f t="shared" ref="T3970:T4033" si="377">MID(P3970,FIND("/",P3970,1)+1,LEN(P3969))</f>
        <v>plays</v>
      </c>
    </row>
    <row r="3971" spans="1:20" ht="60" x14ac:dyDescent="0.25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s="12">
        <f t="shared" si="372"/>
        <v>42601.854699074072</v>
      </c>
      <c r="L3971" s="12">
        <f t="shared" si="373"/>
        <v>42611.163194444445</v>
      </c>
      <c r="M3971" t="b">
        <v>0</v>
      </c>
      <c r="N3971">
        <v>6</v>
      </c>
      <c r="O3971" t="b">
        <v>0</v>
      </c>
      <c r="P3971" t="s">
        <v>8271</v>
      </c>
      <c r="Q3971" s="5">
        <f t="shared" si="374"/>
        <v>7.4690265486725665E-2</v>
      </c>
      <c r="R3971" s="6">
        <f t="shared" si="375"/>
        <v>35.166666666666664</v>
      </c>
      <c r="S3971" t="str">
        <f t="shared" si="376"/>
        <v>theater</v>
      </c>
      <c r="T3971" t="str">
        <f t="shared" si="377"/>
        <v>plays</v>
      </c>
    </row>
    <row r="3972" spans="1:20" ht="60" x14ac:dyDescent="0.25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s="12">
        <f t="shared" si="372"/>
        <v>42447.863553240735</v>
      </c>
      <c r="L3972" s="12">
        <f t="shared" si="373"/>
        <v>42477.863553240735</v>
      </c>
      <c r="M3972" t="b">
        <v>0</v>
      </c>
      <c r="N3972">
        <v>2</v>
      </c>
      <c r="O3972" t="b">
        <v>0</v>
      </c>
      <c r="P3972" t="s">
        <v>8271</v>
      </c>
      <c r="Q3972" s="5">
        <f t="shared" si="374"/>
        <v>7.3333333333333334E-4</v>
      </c>
      <c r="R3972" s="6">
        <f t="shared" si="375"/>
        <v>5.5</v>
      </c>
      <c r="S3972" t="str">
        <f t="shared" si="376"/>
        <v>theater</v>
      </c>
      <c r="T3972" t="str">
        <f t="shared" si="377"/>
        <v>plays</v>
      </c>
    </row>
    <row r="3973" spans="1:20" ht="60" x14ac:dyDescent="0.25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s="12">
        <f t="shared" si="372"/>
        <v>41811.536180555559</v>
      </c>
      <c r="L3973" s="12">
        <f t="shared" si="373"/>
        <v>41841.536180555559</v>
      </c>
      <c r="M3973" t="b">
        <v>0</v>
      </c>
      <c r="N3973">
        <v>6</v>
      </c>
      <c r="O3973" t="b">
        <v>0</v>
      </c>
      <c r="P3973" t="s">
        <v>8271</v>
      </c>
      <c r="Q3973" s="5">
        <f t="shared" si="374"/>
        <v>9.7142857142857135E-3</v>
      </c>
      <c r="R3973" s="6">
        <f t="shared" si="375"/>
        <v>22.666666666666668</v>
      </c>
      <c r="S3973" t="str">
        <f t="shared" si="376"/>
        <v>theater</v>
      </c>
      <c r="T3973" t="str">
        <f t="shared" si="377"/>
        <v>plays</v>
      </c>
    </row>
    <row r="3974" spans="1:20" ht="45" x14ac:dyDescent="0.25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s="12">
        <f t="shared" si="372"/>
        <v>41981.067523148144</v>
      </c>
      <c r="L3974" s="12">
        <f t="shared" si="373"/>
        <v>42041.067523148144</v>
      </c>
      <c r="M3974" t="b">
        <v>0</v>
      </c>
      <c r="N3974">
        <v>8</v>
      </c>
      <c r="O3974" t="b">
        <v>0</v>
      </c>
      <c r="P3974" t="s">
        <v>8271</v>
      </c>
      <c r="Q3974" s="5">
        <f t="shared" si="374"/>
        <v>0.21099999999999999</v>
      </c>
      <c r="R3974" s="6">
        <f t="shared" si="375"/>
        <v>26.375</v>
      </c>
      <c r="S3974" t="str">
        <f t="shared" si="376"/>
        <v>theater</v>
      </c>
      <c r="T3974" t="str">
        <f t="shared" si="377"/>
        <v>plays</v>
      </c>
    </row>
    <row r="3975" spans="1:20" ht="60" x14ac:dyDescent="0.25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s="12">
        <f t="shared" si="372"/>
        <v>42469.68414351852</v>
      </c>
      <c r="L3975" s="12">
        <f t="shared" si="373"/>
        <v>42499.166666666672</v>
      </c>
      <c r="M3975" t="b">
        <v>0</v>
      </c>
      <c r="N3975">
        <v>37</v>
      </c>
      <c r="O3975" t="b">
        <v>0</v>
      </c>
      <c r="P3975" t="s">
        <v>8271</v>
      </c>
      <c r="Q3975" s="5">
        <f t="shared" si="374"/>
        <v>0.78100000000000003</v>
      </c>
      <c r="R3975" s="6">
        <f t="shared" si="375"/>
        <v>105.54054054054055</v>
      </c>
      <c r="S3975" t="str">
        <f t="shared" si="376"/>
        <v>theater</v>
      </c>
      <c r="T3975" t="str">
        <f t="shared" si="377"/>
        <v>plays</v>
      </c>
    </row>
    <row r="3976" spans="1:20" ht="60" x14ac:dyDescent="0.25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s="12">
        <f t="shared" si="372"/>
        <v>42493.546851851846</v>
      </c>
      <c r="L3976" s="12">
        <f t="shared" si="373"/>
        <v>42523.546851851846</v>
      </c>
      <c r="M3976" t="b">
        <v>0</v>
      </c>
      <c r="N3976">
        <v>11</v>
      </c>
      <c r="O3976" t="b">
        <v>0</v>
      </c>
      <c r="P3976" t="s">
        <v>8271</v>
      </c>
      <c r="Q3976" s="5">
        <f t="shared" si="374"/>
        <v>0.32</v>
      </c>
      <c r="R3976" s="6">
        <f t="shared" si="375"/>
        <v>29.09090909090909</v>
      </c>
      <c r="S3976" t="str">
        <f t="shared" si="376"/>
        <v>theater</v>
      </c>
      <c r="T3976" t="str">
        <f t="shared" si="377"/>
        <v>plays</v>
      </c>
    </row>
    <row r="3977" spans="1:20" ht="60" x14ac:dyDescent="0.25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s="12">
        <f t="shared" si="372"/>
        <v>42534.866875</v>
      </c>
      <c r="L3977" s="12">
        <f t="shared" si="373"/>
        <v>42564.866875</v>
      </c>
      <c r="M3977" t="b">
        <v>0</v>
      </c>
      <c r="N3977">
        <v>0</v>
      </c>
      <c r="O3977" t="b">
        <v>0</v>
      </c>
      <c r="P3977" t="s">
        <v>8271</v>
      </c>
      <c r="Q3977" s="5">
        <f t="shared" si="374"/>
        <v>0</v>
      </c>
      <c r="R3977" s="6" t="e">
        <f t="shared" si="375"/>
        <v>#DIV/0!</v>
      </c>
      <c r="S3977" t="str">
        <f t="shared" si="376"/>
        <v>theater</v>
      </c>
      <c r="T3977" t="str">
        <f t="shared" si="377"/>
        <v>plays</v>
      </c>
    </row>
    <row r="3978" spans="1:20" ht="60" x14ac:dyDescent="0.25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s="12">
        <f t="shared" si="372"/>
        <v>41830.858344907407</v>
      </c>
      <c r="L3978" s="12">
        <f t="shared" si="373"/>
        <v>41852.291666666664</v>
      </c>
      <c r="M3978" t="b">
        <v>0</v>
      </c>
      <c r="N3978">
        <v>10</v>
      </c>
      <c r="O3978" t="b">
        <v>0</v>
      </c>
      <c r="P3978" t="s">
        <v>8271</v>
      </c>
      <c r="Q3978" s="5">
        <f t="shared" si="374"/>
        <v>0.47692307692307695</v>
      </c>
      <c r="R3978" s="6">
        <f t="shared" si="375"/>
        <v>62</v>
      </c>
      <c r="S3978" t="str">
        <f t="shared" si="376"/>
        <v>theater</v>
      </c>
      <c r="T3978" t="str">
        <f t="shared" si="377"/>
        <v>plays</v>
      </c>
    </row>
    <row r="3979" spans="1:20" ht="60" x14ac:dyDescent="0.25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s="12">
        <f t="shared" si="372"/>
        <v>42543.788564814815</v>
      </c>
      <c r="L3979" s="12">
        <f t="shared" si="373"/>
        <v>42573.788564814815</v>
      </c>
      <c r="M3979" t="b">
        <v>0</v>
      </c>
      <c r="N3979">
        <v>6</v>
      </c>
      <c r="O3979" t="b">
        <v>0</v>
      </c>
      <c r="P3979" t="s">
        <v>8271</v>
      </c>
      <c r="Q3979" s="5">
        <f t="shared" si="374"/>
        <v>1.4500000000000001E-2</v>
      </c>
      <c r="R3979" s="6">
        <f t="shared" si="375"/>
        <v>217.5</v>
      </c>
      <c r="S3979" t="str">
        <f t="shared" si="376"/>
        <v>theater</v>
      </c>
      <c r="T3979" t="str">
        <f t="shared" si="377"/>
        <v>plays</v>
      </c>
    </row>
    <row r="3980" spans="1:20" ht="60" x14ac:dyDescent="0.25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s="12">
        <f t="shared" si="372"/>
        <v>41975.642974537041</v>
      </c>
      <c r="L3980" s="12">
        <f t="shared" si="373"/>
        <v>42035.642974537041</v>
      </c>
      <c r="M3980" t="b">
        <v>0</v>
      </c>
      <c r="N3980">
        <v>8</v>
      </c>
      <c r="O3980" t="b">
        <v>0</v>
      </c>
      <c r="P3980" t="s">
        <v>8271</v>
      </c>
      <c r="Q3980" s="5">
        <f t="shared" si="374"/>
        <v>0.107</v>
      </c>
      <c r="R3980" s="6">
        <f t="shared" si="375"/>
        <v>26.75</v>
      </c>
      <c r="S3980" t="str">
        <f t="shared" si="376"/>
        <v>theater</v>
      </c>
      <c r="T3980" t="str">
        <f t="shared" si="377"/>
        <v>plays</v>
      </c>
    </row>
    <row r="3981" spans="1:20" ht="60" x14ac:dyDescent="0.25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s="12">
        <f t="shared" si="372"/>
        <v>42069.903437500005</v>
      </c>
      <c r="L3981" s="12">
        <f t="shared" si="373"/>
        <v>42092.833333333328</v>
      </c>
      <c r="M3981" t="b">
        <v>0</v>
      </c>
      <c r="N3981">
        <v>6</v>
      </c>
      <c r="O3981" t="b">
        <v>0</v>
      </c>
      <c r="P3981" t="s">
        <v>8271</v>
      </c>
      <c r="Q3981" s="5">
        <f t="shared" si="374"/>
        <v>1.8333333333333333E-2</v>
      </c>
      <c r="R3981" s="6">
        <f t="shared" si="375"/>
        <v>18.333333333333332</v>
      </c>
      <c r="S3981" t="str">
        <f t="shared" si="376"/>
        <v>theater</v>
      </c>
      <c r="T3981" t="str">
        <f t="shared" si="377"/>
        <v>plays</v>
      </c>
    </row>
    <row r="3982" spans="1:20" ht="60" x14ac:dyDescent="0.25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s="12">
        <f t="shared" si="372"/>
        <v>41795.598923611113</v>
      </c>
      <c r="L3982" s="12">
        <f t="shared" si="373"/>
        <v>41825.598923611113</v>
      </c>
      <c r="M3982" t="b">
        <v>0</v>
      </c>
      <c r="N3982">
        <v>7</v>
      </c>
      <c r="O3982" t="b">
        <v>0</v>
      </c>
      <c r="P3982" t="s">
        <v>8271</v>
      </c>
      <c r="Q3982" s="5">
        <f t="shared" si="374"/>
        <v>0.18</v>
      </c>
      <c r="R3982" s="6">
        <f t="shared" si="375"/>
        <v>64.285714285714292</v>
      </c>
      <c r="S3982" t="str">
        <f t="shared" si="376"/>
        <v>theater</v>
      </c>
      <c r="T3982" t="str">
        <f t="shared" si="377"/>
        <v>plays</v>
      </c>
    </row>
    <row r="3983" spans="1:20" ht="45" x14ac:dyDescent="0.25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s="12">
        <f t="shared" si="372"/>
        <v>42508.179965277777</v>
      </c>
      <c r="L3983" s="12">
        <f t="shared" si="373"/>
        <v>42568.179965277777</v>
      </c>
      <c r="M3983" t="b">
        <v>0</v>
      </c>
      <c r="N3983">
        <v>7</v>
      </c>
      <c r="O3983" t="b">
        <v>0</v>
      </c>
      <c r="P3983" t="s">
        <v>8271</v>
      </c>
      <c r="Q3983" s="5">
        <f t="shared" si="374"/>
        <v>4.0833333333333333E-2</v>
      </c>
      <c r="R3983" s="6">
        <f t="shared" si="375"/>
        <v>175</v>
      </c>
      <c r="S3983" t="str">
        <f t="shared" si="376"/>
        <v>theater</v>
      </c>
      <c r="T3983" t="str">
        <f t="shared" si="377"/>
        <v>plays</v>
      </c>
    </row>
    <row r="3984" spans="1:20" ht="60" x14ac:dyDescent="0.25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s="12">
        <f t="shared" si="372"/>
        <v>42132.809953703705</v>
      </c>
      <c r="L3984" s="12">
        <f t="shared" si="373"/>
        <v>42192.809953703705</v>
      </c>
      <c r="M3984" t="b">
        <v>0</v>
      </c>
      <c r="N3984">
        <v>5</v>
      </c>
      <c r="O3984" t="b">
        <v>0</v>
      </c>
      <c r="P3984" t="s">
        <v>8271</v>
      </c>
      <c r="Q3984" s="5">
        <f t="shared" si="374"/>
        <v>0.2</v>
      </c>
      <c r="R3984" s="6">
        <f t="shared" si="375"/>
        <v>34</v>
      </c>
      <c r="S3984" t="str">
        <f t="shared" si="376"/>
        <v>theater</v>
      </c>
      <c r="T3984" t="str">
        <f t="shared" si="377"/>
        <v>plays</v>
      </c>
    </row>
    <row r="3985" spans="1:20" ht="60" x14ac:dyDescent="0.25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s="12">
        <f t="shared" si="372"/>
        <v>41747.86986111111</v>
      </c>
      <c r="L3985" s="12">
        <f t="shared" si="373"/>
        <v>41779.290972222225</v>
      </c>
      <c r="M3985" t="b">
        <v>0</v>
      </c>
      <c r="N3985">
        <v>46</v>
      </c>
      <c r="O3985" t="b">
        <v>0</v>
      </c>
      <c r="P3985" t="s">
        <v>8271</v>
      </c>
      <c r="Q3985" s="5">
        <f t="shared" si="374"/>
        <v>0.34802513464991025</v>
      </c>
      <c r="R3985" s="6">
        <f t="shared" si="375"/>
        <v>84.282608695652172</v>
      </c>
      <c r="S3985" t="str">
        <f t="shared" si="376"/>
        <v>theater</v>
      </c>
      <c r="T3985" t="str">
        <f t="shared" si="377"/>
        <v>plays</v>
      </c>
    </row>
    <row r="3986" spans="1:20" ht="60" x14ac:dyDescent="0.25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s="12">
        <f t="shared" si="372"/>
        <v>41920.963472222218</v>
      </c>
      <c r="L3986" s="12">
        <f t="shared" si="373"/>
        <v>41951</v>
      </c>
      <c r="M3986" t="b">
        <v>0</v>
      </c>
      <c r="N3986">
        <v>10</v>
      </c>
      <c r="O3986" t="b">
        <v>0</v>
      </c>
      <c r="P3986" t="s">
        <v>8271</v>
      </c>
      <c r="Q3986" s="5">
        <f t="shared" si="374"/>
        <v>6.3333333333333339E-2</v>
      </c>
      <c r="R3986" s="6">
        <f t="shared" si="375"/>
        <v>9.5</v>
      </c>
      <c r="S3986" t="str">
        <f t="shared" si="376"/>
        <v>theater</v>
      </c>
      <c r="T3986" t="str">
        <f t="shared" si="377"/>
        <v>plays</v>
      </c>
    </row>
    <row r="3987" spans="1:20" ht="60" x14ac:dyDescent="0.25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s="12">
        <f t="shared" si="372"/>
        <v>42399.707407407404</v>
      </c>
      <c r="L3987" s="12">
        <f t="shared" si="373"/>
        <v>42420.878472222219</v>
      </c>
      <c r="M3987" t="b">
        <v>0</v>
      </c>
      <c r="N3987">
        <v>19</v>
      </c>
      <c r="O3987" t="b">
        <v>0</v>
      </c>
      <c r="P3987" t="s">
        <v>8271</v>
      </c>
      <c r="Q3987" s="5">
        <f t="shared" si="374"/>
        <v>0.32050000000000001</v>
      </c>
      <c r="R3987" s="6">
        <f t="shared" si="375"/>
        <v>33.736842105263158</v>
      </c>
      <c r="S3987" t="str">
        <f t="shared" si="376"/>
        <v>theater</v>
      </c>
      <c r="T3987" t="str">
        <f t="shared" si="377"/>
        <v>plays</v>
      </c>
    </row>
    <row r="3988" spans="1:20" ht="60" x14ac:dyDescent="0.25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s="12">
        <f t="shared" si="372"/>
        <v>42467.548541666663</v>
      </c>
      <c r="L3988" s="12">
        <f t="shared" si="373"/>
        <v>42496.544444444444</v>
      </c>
      <c r="M3988" t="b">
        <v>0</v>
      </c>
      <c r="N3988">
        <v>13</v>
      </c>
      <c r="O3988" t="b">
        <v>0</v>
      </c>
      <c r="P3988" t="s">
        <v>8271</v>
      </c>
      <c r="Q3988" s="5">
        <f t="shared" si="374"/>
        <v>9.7600000000000006E-2</v>
      </c>
      <c r="R3988" s="6">
        <f t="shared" si="375"/>
        <v>37.53846153846154</v>
      </c>
      <c r="S3988" t="str">
        <f t="shared" si="376"/>
        <v>theater</v>
      </c>
      <c r="T3988" t="str">
        <f t="shared" si="377"/>
        <v>plays</v>
      </c>
    </row>
    <row r="3989" spans="1:20" ht="45" x14ac:dyDescent="0.25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s="12">
        <f t="shared" si="372"/>
        <v>41765.92465277778</v>
      </c>
      <c r="L3989" s="12">
        <f t="shared" si="373"/>
        <v>41775.92465277778</v>
      </c>
      <c r="M3989" t="b">
        <v>0</v>
      </c>
      <c r="N3989">
        <v>13</v>
      </c>
      <c r="O3989" t="b">
        <v>0</v>
      </c>
      <c r="P3989" t="s">
        <v>8271</v>
      </c>
      <c r="Q3989" s="5">
        <f t="shared" si="374"/>
        <v>0.3775</v>
      </c>
      <c r="R3989" s="6">
        <f t="shared" si="375"/>
        <v>11.615384615384615</v>
      </c>
      <c r="S3989" t="str">
        <f t="shared" si="376"/>
        <v>theater</v>
      </c>
      <c r="T3989" t="str">
        <f t="shared" si="377"/>
        <v>plays</v>
      </c>
    </row>
    <row r="3990" spans="1:20" ht="30" x14ac:dyDescent="0.25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s="12">
        <f t="shared" si="372"/>
        <v>42230.08116898148</v>
      </c>
      <c r="L3990" s="12">
        <f t="shared" si="373"/>
        <v>42245.08116898148</v>
      </c>
      <c r="M3990" t="b">
        <v>0</v>
      </c>
      <c r="N3990">
        <v>4</v>
      </c>
      <c r="O3990" t="b">
        <v>0</v>
      </c>
      <c r="P3990" t="s">
        <v>8271</v>
      </c>
      <c r="Q3990" s="5">
        <f t="shared" si="374"/>
        <v>2.1333333333333333E-2</v>
      </c>
      <c r="R3990" s="6">
        <f t="shared" si="375"/>
        <v>8</v>
      </c>
      <c r="S3990" t="str">
        <f t="shared" si="376"/>
        <v>theater</v>
      </c>
      <c r="T3990" t="str">
        <f t="shared" si="377"/>
        <v>plays</v>
      </c>
    </row>
    <row r="3991" spans="1:20" ht="60" x14ac:dyDescent="0.25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s="12">
        <f t="shared" si="372"/>
        <v>42286.749780092592</v>
      </c>
      <c r="L3991" s="12">
        <f t="shared" si="373"/>
        <v>42316.791446759264</v>
      </c>
      <c r="M3991" t="b">
        <v>0</v>
      </c>
      <c r="N3991">
        <v>0</v>
      </c>
      <c r="O3991" t="b">
        <v>0</v>
      </c>
      <c r="P3991" t="s">
        <v>8271</v>
      </c>
      <c r="Q3991" s="5">
        <f t="shared" si="374"/>
        <v>0</v>
      </c>
      <c r="R3991" s="6" t="e">
        <f t="shared" si="375"/>
        <v>#DIV/0!</v>
      </c>
      <c r="S3991" t="str">
        <f t="shared" si="376"/>
        <v>theater</v>
      </c>
      <c r="T3991" t="str">
        <f t="shared" si="377"/>
        <v>plays</v>
      </c>
    </row>
    <row r="3992" spans="1:20" ht="45" x14ac:dyDescent="0.25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s="12">
        <f t="shared" si="372"/>
        <v>42401.672372685185</v>
      </c>
      <c r="L3992" s="12">
        <f t="shared" si="373"/>
        <v>42431.672372685185</v>
      </c>
      <c r="M3992" t="b">
        <v>0</v>
      </c>
      <c r="N3992">
        <v>3</v>
      </c>
      <c r="O3992" t="b">
        <v>0</v>
      </c>
      <c r="P3992" t="s">
        <v>8271</v>
      </c>
      <c r="Q3992" s="5">
        <f t="shared" si="374"/>
        <v>4.1818181818181817E-2</v>
      </c>
      <c r="R3992" s="6">
        <f t="shared" si="375"/>
        <v>23</v>
      </c>
      <c r="S3992" t="str">
        <f t="shared" si="376"/>
        <v>theater</v>
      </c>
      <c r="T3992" t="str">
        <f t="shared" si="377"/>
        <v>plays</v>
      </c>
    </row>
    <row r="3993" spans="1:20" ht="30" x14ac:dyDescent="0.25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s="12">
        <f t="shared" si="372"/>
        <v>42125.644467592589</v>
      </c>
      <c r="L3993" s="12">
        <f t="shared" si="373"/>
        <v>42155.644467592589</v>
      </c>
      <c r="M3993" t="b">
        <v>0</v>
      </c>
      <c r="N3993">
        <v>1</v>
      </c>
      <c r="O3993" t="b">
        <v>0</v>
      </c>
      <c r="P3993" t="s">
        <v>8271</v>
      </c>
      <c r="Q3993" s="5">
        <f t="shared" si="374"/>
        <v>0.2</v>
      </c>
      <c r="R3993" s="6">
        <f t="shared" si="375"/>
        <v>100</v>
      </c>
      <c r="S3993" t="str">
        <f t="shared" si="376"/>
        <v>theater</v>
      </c>
      <c r="T3993" t="str">
        <f t="shared" si="377"/>
        <v>plays</v>
      </c>
    </row>
    <row r="3994" spans="1:20" ht="45" x14ac:dyDescent="0.25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s="12">
        <f t="shared" si="372"/>
        <v>42289.94049768518</v>
      </c>
      <c r="L3994" s="12">
        <f t="shared" si="373"/>
        <v>42349.982164351852</v>
      </c>
      <c r="M3994" t="b">
        <v>0</v>
      </c>
      <c r="N3994">
        <v>9</v>
      </c>
      <c r="O3994" t="b">
        <v>0</v>
      </c>
      <c r="P3994" t="s">
        <v>8271</v>
      </c>
      <c r="Q3994" s="5">
        <f t="shared" si="374"/>
        <v>5.4100000000000002E-2</v>
      </c>
      <c r="R3994" s="6">
        <f t="shared" si="375"/>
        <v>60.111111111111114</v>
      </c>
      <c r="S3994" t="str">
        <f t="shared" si="376"/>
        <v>theater</v>
      </c>
      <c r="T3994" t="str">
        <f t="shared" si="377"/>
        <v>plays</v>
      </c>
    </row>
    <row r="3995" spans="1:20" ht="45" x14ac:dyDescent="0.25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s="12">
        <f t="shared" si="372"/>
        <v>42107.864722222221</v>
      </c>
      <c r="L3995" s="12">
        <f t="shared" si="373"/>
        <v>42137.864722222221</v>
      </c>
      <c r="M3995" t="b">
        <v>0</v>
      </c>
      <c r="N3995">
        <v>1</v>
      </c>
      <c r="O3995" t="b">
        <v>0</v>
      </c>
      <c r="P3995" t="s">
        <v>8271</v>
      </c>
      <c r="Q3995" s="5">
        <f t="shared" si="374"/>
        <v>6.0000000000000002E-5</v>
      </c>
      <c r="R3995" s="6">
        <f t="shared" si="375"/>
        <v>3</v>
      </c>
      <c r="S3995" t="str">
        <f t="shared" si="376"/>
        <v>theater</v>
      </c>
      <c r="T3995" t="str">
        <f t="shared" si="377"/>
        <v>plays</v>
      </c>
    </row>
    <row r="3996" spans="1:20" ht="45" x14ac:dyDescent="0.25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s="12">
        <f t="shared" si="372"/>
        <v>41809.389930555553</v>
      </c>
      <c r="L3996" s="12">
        <f t="shared" si="373"/>
        <v>41839.389930555553</v>
      </c>
      <c r="M3996" t="b">
        <v>0</v>
      </c>
      <c r="N3996">
        <v>1</v>
      </c>
      <c r="O3996" t="b">
        <v>0</v>
      </c>
      <c r="P3996" t="s">
        <v>8271</v>
      </c>
      <c r="Q3996" s="5">
        <f t="shared" si="374"/>
        <v>2.5000000000000001E-3</v>
      </c>
      <c r="R3996" s="6">
        <f t="shared" si="375"/>
        <v>5</v>
      </c>
      <c r="S3996" t="str">
        <f t="shared" si="376"/>
        <v>theater</v>
      </c>
      <c r="T3996" t="str">
        <f t="shared" si="377"/>
        <v>plays</v>
      </c>
    </row>
    <row r="3997" spans="1:20" ht="60" x14ac:dyDescent="0.25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s="12">
        <f t="shared" si="372"/>
        <v>42019.683761574073</v>
      </c>
      <c r="L3997" s="12">
        <f t="shared" si="373"/>
        <v>42049.477083333331</v>
      </c>
      <c r="M3997" t="b">
        <v>0</v>
      </c>
      <c r="N3997">
        <v>4</v>
      </c>
      <c r="O3997" t="b">
        <v>0</v>
      </c>
      <c r="P3997" t="s">
        <v>8271</v>
      </c>
      <c r="Q3997" s="5">
        <f t="shared" si="374"/>
        <v>0.35</v>
      </c>
      <c r="R3997" s="6">
        <f t="shared" si="375"/>
        <v>17.5</v>
      </c>
      <c r="S3997" t="str">
        <f t="shared" si="376"/>
        <v>theater</v>
      </c>
      <c r="T3997" t="str">
        <f t="shared" si="377"/>
        <v>plays</v>
      </c>
    </row>
    <row r="3998" spans="1:20" ht="45" x14ac:dyDescent="0.25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s="12">
        <f t="shared" si="372"/>
        <v>41950.26694444444</v>
      </c>
      <c r="L3998" s="12">
        <f t="shared" si="373"/>
        <v>41963.669444444444</v>
      </c>
      <c r="M3998" t="b">
        <v>0</v>
      </c>
      <c r="N3998">
        <v>17</v>
      </c>
      <c r="O3998" t="b">
        <v>0</v>
      </c>
      <c r="P3998" t="s">
        <v>8271</v>
      </c>
      <c r="Q3998" s="5">
        <f t="shared" si="374"/>
        <v>0.16566666666666666</v>
      </c>
      <c r="R3998" s="6">
        <f t="shared" si="375"/>
        <v>29.235294117647058</v>
      </c>
      <c r="S3998" t="str">
        <f t="shared" si="376"/>
        <v>theater</v>
      </c>
      <c r="T3998" t="str">
        <f t="shared" si="377"/>
        <v>plays</v>
      </c>
    </row>
    <row r="3999" spans="1:20" ht="60" x14ac:dyDescent="0.25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s="12">
        <f t="shared" si="372"/>
        <v>42069.391446759255</v>
      </c>
      <c r="L3999" s="12">
        <f t="shared" si="373"/>
        <v>42099.349780092598</v>
      </c>
      <c r="M3999" t="b">
        <v>0</v>
      </c>
      <c r="N3999">
        <v>0</v>
      </c>
      <c r="O3999" t="b">
        <v>0</v>
      </c>
      <c r="P3999" t="s">
        <v>8271</v>
      </c>
      <c r="Q3999" s="5">
        <f t="shared" si="374"/>
        <v>0</v>
      </c>
      <c r="R3999" s="6" t="e">
        <f t="shared" si="375"/>
        <v>#DIV/0!</v>
      </c>
      <c r="S3999" t="str">
        <f t="shared" si="376"/>
        <v>theater</v>
      </c>
      <c r="T3999" t="str">
        <f t="shared" si="377"/>
        <v>plays</v>
      </c>
    </row>
    <row r="4000" spans="1:20" ht="45" x14ac:dyDescent="0.25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s="12">
        <f t="shared" si="372"/>
        <v>42061.963263888887</v>
      </c>
      <c r="L4000" s="12">
        <f t="shared" si="373"/>
        <v>42091.921597222223</v>
      </c>
      <c r="M4000" t="b">
        <v>0</v>
      </c>
      <c r="N4000">
        <v>12</v>
      </c>
      <c r="O4000" t="b">
        <v>0</v>
      </c>
      <c r="P4000" t="s">
        <v>8271</v>
      </c>
      <c r="Q4000" s="5">
        <f t="shared" si="374"/>
        <v>0.57199999999999995</v>
      </c>
      <c r="R4000" s="6">
        <f t="shared" si="375"/>
        <v>59.583333333333336</v>
      </c>
      <c r="S4000" t="str">
        <f t="shared" si="376"/>
        <v>theater</v>
      </c>
      <c r="T4000" t="str">
        <f t="shared" si="377"/>
        <v>plays</v>
      </c>
    </row>
    <row r="4001" spans="1:20" ht="45" x14ac:dyDescent="0.25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s="12">
        <f t="shared" si="372"/>
        <v>41842.828680555554</v>
      </c>
      <c r="L4001" s="12">
        <f t="shared" si="373"/>
        <v>41882.827650462961</v>
      </c>
      <c r="M4001" t="b">
        <v>0</v>
      </c>
      <c r="N4001">
        <v>14</v>
      </c>
      <c r="O4001" t="b">
        <v>0</v>
      </c>
      <c r="P4001" t="s">
        <v>8271</v>
      </c>
      <c r="Q4001" s="5">
        <f t="shared" si="374"/>
        <v>0.16514285714285715</v>
      </c>
      <c r="R4001" s="6">
        <f t="shared" si="375"/>
        <v>82.571428571428569</v>
      </c>
      <c r="S4001" t="str">
        <f t="shared" si="376"/>
        <v>theater</v>
      </c>
      <c r="T4001" t="str">
        <f t="shared" si="377"/>
        <v>plays</v>
      </c>
    </row>
    <row r="4002" spans="1:20" ht="30" x14ac:dyDescent="0.25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s="12">
        <f t="shared" si="372"/>
        <v>42437.64534722222</v>
      </c>
      <c r="L4002" s="12">
        <f t="shared" si="373"/>
        <v>42497.603680555556</v>
      </c>
      <c r="M4002" t="b">
        <v>0</v>
      </c>
      <c r="N4002">
        <v>1</v>
      </c>
      <c r="O4002" t="b">
        <v>0</v>
      </c>
      <c r="P4002" t="s">
        <v>8271</v>
      </c>
      <c r="Q4002" s="5">
        <f t="shared" si="374"/>
        <v>1.25E-3</v>
      </c>
      <c r="R4002" s="6">
        <f t="shared" si="375"/>
        <v>10</v>
      </c>
      <c r="S4002" t="str">
        <f t="shared" si="376"/>
        <v>theater</v>
      </c>
      <c r="T4002" t="str">
        <f t="shared" si="377"/>
        <v>plays</v>
      </c>
    </row>
    <row r="4003" spans="1:20" ht="60" x14ac:dyDescent="0.25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s="12">
        <f t="shared" si="372"/>
        <v>42775.964212962965</v>
      </c>
      <c r="L4003" s="12">
        <f t="shared" si="373"/>
        <v>42795.791666666672</v>
      </c>
      <c r="M4003" t="b">
        <v>0</v>
      </c>
      <c r="N4003">
        <v>14</v>
      </c>
      <c r="O4003" t="b">
        <v>0</v>
      </c>
      <c r="P4003" t="s">
        <v>8271</v>
      </c>
      <c r="Q4003" s="5">
        <f t="shared" si="374"/>
        <v>0.3775</v>
      </c>
      <c r="R4003" s="6">
        <f t="shared" si="375"/>
        <v>32.357142857142854</v>
      </c>
      <c r="S4003" t="str">
        <f t="shared" si="376"/>
        <v>theater</v>
      </c>
      <c r="T4003" t="str">
        <f t="shared" si="377"/>
        <v>plays</v>
      </c>
    </row>
    <row r="4004" spans="1:20" ht="60" x14ac:dyDescent="0.25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s="12">
        <f t="shared" si="372"/>
        <v>41879.043530092589</v>
      </c>
      <c r="L4004" s="12">
        <f t="shared" si="373"/>
        <v>41909.043530092589</v>
      </c>
      <c r="M4004" t="b">
        <v>0</v>
      </c>
      <c r="N4004">
        <v>4</v>
      </c>
      <c r="O4004" t="b">
        <v>0</v>
      </c>
      <c r="P4004" t="s">
        <v>8271</v>
      </c>
      <c r="Q4004" s="5">
        <f t="shared" si="374"/>
        <v>1.84E-2</v>
      </c>
      <c r="R4004" s="6">
        <f t="shared" si="375"/>
        <v>5.75</v>
      </c>
      <c r="S4004" t="str">
        <f t="shared" si="376"/>
        <v>theater</v>
      </c>
      <c r="T4004" t="str">
        <f t="shared" si="377"/>
        <v>plays</v>
      </c>
    </row>
    <row r="4005" spans="1:20" ht="45" x14ac:dyDescent="0.25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s="12">
        <f t="shared" si="372"/>
        <v>42020.587349537032</v>
      </c>
      <c r="L4005" s="12">
        <f t="shared" si="373"/>
        <v>42050.587349537032</v>
      </c>
      <c r="M4005" t="b">
        <v>0</v>
      </c>
      <c r="N4005">
        <v>2</v>
      </c>
      <c r="O4005" t="b">
        <v>0</v>
      </c>
      <c r="P4005" t="s">
        <v>8271</v>
      </c>
      <c r="Q4005" s="5">
        <f t="shared" si="374"/>
        <v>0.10050000000000001</v>
      </c>
      <c r="R4005" s="6">
        <f t="shared" si="375"/>
        <v>100.5</v>
      </c>
      <c r="S4005" t="str">
        <f t="shared" si="376"/>
        <v>theater</v>
      </c>
      <c r="T4005" t="str">
        <f t="shared" si="377"/>
        <v>plays</v>
      </c>
    </row>
    <row r="4006" spans="1:20" x14ac:dyDescent="0.25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s="12">
        <f t="shared" si="372"/>
        <v>41890.16269675926</v>
      </c>
      <c r="L4006" s="12">
        <f t="shared" si="373"/>
        <v>41920.16269675926</v>
      </c>
      <c r="M4006" t="b">
        <v>0</v>
      </c>
      <c r="N4006">
        <v>1</v>
      </c>
      <c r="O4006" t="b">
        <v>0</v>
      </c>
      <c r="P4006" t="s">
        <v>8271</v>
      </c>
      <c r="Q4006" s="5">
        <f t="shared" si="374"/>
        <v>2E-3</v>
      </c>
      <c r="R4006" s="6">
        <f t="shared" si="375"/>
        <v>1</v>
      </c>
      <c r="S4006" t="str">
        <f t="shared" si="376"/>
        <v>theater</v>
      </c>
      <c r="T4006" t="str">
        <f t="shared" si="377"/>
        <v>plays</v>
      </c>
    </row>
    <row r="4007" spans="1:20" ht="45" x14ac:dyDescent="0.25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s="12">
        <f t="shared" si="372"/>
        <v>41872.807696759257</v>
      </c>
      <c r="L4007" s="12">
        <f t="shared" si="373"/>
        <v>41932.807696759257</v>
      </c>
      <c r="M4007" t="b">
        <v>0</v>
      </c>
      <c r="N4007">
        <v>2</v>
      </c>
      <c r="O4007" t="b">
        <v>0</v>
      </c>
      <c r="P4007" t="s">
        <v>8271</v>
      </c>
      <c r="Q4007" s="5">
        <f t="shared" si="374"/>
        <v>1.3333333333333334E-2</v>
      </c>
      <c r="R4007" s="6">
        <f t="shared" si="375"/>
        <v>20</v>
      </c>
      <c r="S4007" t="str">
        <f t="shared" si="376"/>
        <v>theater</v>
      </c>
      <c r="T4007" t="str">
        <f t="shared" si="377"/>
        <v>plays</v>
      </c>
    </row>
    <row r="4008" spans="1:20" ht="60" x14ac:dyDescent="0.25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s="12">
        <f t="shared" si="372"/>
        <v>42391.772997685184</v>
      </c>
      <c r="L4008" s="12">
        <f t="shared" si="373"/>
        <v>42416.772997685184</v>
      </c>
      <c r="M4008" t="b">
        <v>0</v>
      </c>
      <c r="N4008">
        <v>1</v>
      </c>
      <c r="O4008" t="b">
        <v>0</v>
      </c>
      <c r="P4008" t="s">
        <v>8271</v>
      </c>
      <c r="Q4008" s="5">
        <f t="shared" si="374"/>
        <v>6.666666666666667E-5</v>
      </c>
      <c r="R4008" s="6">
        <f t="shared" si="375"/>
        <v>2</v>
      </c>
      <c r="S4008" t="str">
        <f t="shared" si="376"/>
        <v>theater</v>
      </c>
      <c r="T4008" t="str">
        <f t="shared" si="377"/>
        <v>plays</v>
      </c>
    </row>
    <row r="4009" spans="1:20" ht="45" x14ac:dyDescent="0.25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s="12">
        <f t="shared" si="372"/>
        <v>41848.772928240738</v>
      </c>
      <c r="L4009" s="12">
        <f t="shared" si="373"/>
        <v>41877.686111111114</v>
      </c>
      <c r="M4009" t="b">
        <v>0</v>
      </c>
      <c r="N4009">
        <v>1</v>
      </c>
      <c r="O4009" t="b">
        <v>0</v>
      </c>
      <c r="P4009" t="s">
        <v>8271</v>
      </c>
      <c r="Q4009" s="5">
        <f t="shared" si="374"/>
        <v>2.5000000000000001E-3</v>
      </c>
      <c r="R4009" s="6">
        <f t="shared" si="375"/>
        <v>5</v>
      </c>
      <c r="S4009" t="str">
        <f t="shared" si="376"/>
        <v>theater</v>
      </c>
      <c r="T4009" t="str">
        <f t="shared" si="377"/>
        <v>plays</v>
      </c>
    </row>
    <row r="4010" spans="1:20" ht="60" x14ac:dyDescent="0.25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s="12">
        <f t="shared" si="372"/>
        <v>42177.964201388888</v>
      </c>
      <c r="L4010" s="12">
        <f t="shared" si="373"/>
        <v>42207.964201388888</v>
      </c>
      <c r="M4010" t="b">
        <v>0</v>
      </c>
      <c r="N4010">
        <v>4</v>
      </c>
      <c r="O4010" t="b">
        <v>0</v>
      </c>
      <c r="P4010" t="s">
        <v>8271</v>
      </c>
      <c r="Q4010" s="5">
        <f t="shared" si="374"/>
        <v>0.06</v>
      </c>
      <c r="R4010" s="6">
        <f t="shared" si="375"/>
        <v>15</v>
      </c>
      <c r="S4010" t="str">
        <f t="shared" si="376"/>
        <v>theater</v>
      </c>
      <c r="T4010" t="str">
        <f t="shared" si="377"/>
        <v>plays</v>
      </c>
    </row>
    <row r="4011" spans="1:20" ht="45" x14ac:dyDescent="0.25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s="12">
        <f t="shared" si="372"/>
        <v>41851.700925925928</v>
      </c>
      <c r="L4011" s="12">
        <f t="shared" si="373"/>
        <v>41891.700925925928</v>
      </c>
      <c r="M4011" t="b">
        <v>0</v>
      </c>
      <c r="N4011">
        <v>3</v>
      </c>
      <c r="O4011" t="b">
        <v>0</v>
      </c>
      <c r="P4011" t="s">
        <v>8271</v>
      </c>
      <c r="Q4011" s="5">
        <f t="shared" si="374"/>
        <v>3.8860103626943004E-2</v>
      </c>
      <c r="R4011" s="6">
        <f t="shared" si="375"/>
        <v>25</v>
      </c>
      <c r="S4011" t="str">
        <f t="shared" si="376"/>
        <v>theater</v>
      </c>
      <c r="T4011" t="str">
        <f t="shared" si="377"/>
        <v>plays</v>
      </c>
    </row>
    <row r="4012" spans="1:20" ht="45" x14ac:dyDescent="0.25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s="12">
        <f t="shared" si="372"/>
        <v>41921.770439814813</v>
      </c>
      <c r="L4012" s="12">
        <f t="shared" si="373"/>
        <v>41938.770439814813</v>
      </c>
      <c r="M4012" t="b">
        <v>0</v>
      </c>
      <c r="N4012">
        <v>38</v>
      </c>
      <c r="O4012" t="b">
        <v>0</v>
      </c>
      <c r="P4012" t="s">
        <v>8271</v>
      </c>
      <c r="Q4012" s="5">
        <f t="shared" si="374"/>
        <v>0.24194444444444443</v>
      </c>
      <c r="R4012" s="6">
        <f t="shared" si="375"/>
        <v>45.842105263157897</v>
      </c>
      <c r="S4012" t="str">
        <f t="shared" si="376"/>
        <v>theater</v>
      </c>
      <c r="T4012" t="str">
        <f t="shared" si="377"/>
        <v>plays</v>
      </c>
    </row>
    <row r="4013" spans="1:20" ht="60" x14ac:dyDescent="0.25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s="12">
        <f t="shared" si="372"/>
        <v>42002.54488425926</v>
      </c>
      <c r="L4013" s="12">
        <f t="shared" si="373"/>
        <v>42032.54488425926</v>
      </c>
      <c r="M4013" t="b">
        <v>0</v>
      </c>
      <c r="N4013">
        <v>4</v>
      </c>
      <c r="O4013" t="b">
        <v>0</v>
      </c>
      <c r="P4013" t="s">
        <v>8271</v>
      </c>
      <c r="Q4013" s="5">
        <f t="shared" si="374"/>
        <v>7.5999999999999998E-2</v>
      </c>
      <c r="R4013" s="6">
        <f t="shared" si="375"/>
        <v>4.75</v>
      </c>
      <c r="S4013" t="str">
        <f t="shared" si="376"/>
        <v>theater</v>
      </c>
      <c r="T4013" t="str">
        <f t="shared" si="377"/>
        <v>plays</v>
      </c>
    </row>
    <row r="4014" spans="1:20" ht="60" x14ac:dyDescent="0.25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s="12">
        <f t="shared" si="372"/>
        <v>42096.544548611113</v>
      </c>
      <c r="L4014" s="12">
        <f t="shared" si="373"/>
        <v>42126.544548611113</v>
      </c>
      <c r="M4014" t="b">
        <v>0</v>
      </c>
      <c r="N4014">
        <v>0</v>
      </c>
      <c r="O4014" t="b">
        <v>0</v>
      </c>
      <c r="P4014" t="s">
        <v>8271</v>
      </c>
      <c r="Q4014" s="5">
        <f t="shared" si="374"/>
        <v>0</v>
      </c>
      <c r="R4014" s="6" t="e">
        <f t="shared" si="375"/>
        <v>#DIV/0!</v>
      </c>
      <c r="S4014" t="str">
        <f t="shared" si="376"/>
        <v>theater</v>
      </c>
      <c r="T4014" t="str">
        <f t="shared" si="377"/>
        <v>plays</v>
      </c>
    </row>
    <row r="4015" spans="1:20" ht="60" x14ac:dyDescent="0.25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s="12">
        <f t="shared" si="372"/>
        <v>42021.301192129627</v>
      </c>
      <c r="L4015" s="12">
        <f t="shared" si="373"/>
        <v>42051.301192129627</v>
      </c>
      <c r="M4015" t="b">
        <v>0</v>
      </c>
      <c r="N4015">
        <v>2</v>
      </c>
      <c r="O4015" t="b">
        <v>0</v>
      </c>
      <c r="P4015" t="s">
        <v>8271</v>
      </c>
      <c r="Q4015" s="5">
        <f t="shared" si="374"/>
        <v>1.2999999999999999E-2</v>
      </c>
      <c r="R4015" s="6">
        <f t="shared" si="375"/>
        <v>13</v>
      </c>
      <c r="S4015" t="str">
        <f t="shared" si="376"/>
        <v>theater</v>
      </c>
      <c r="T4015" t="str">
        <f t="shared" si="377"/>
        <v>plays</v>
      </c>
    </row>
    <row r="4016" spans="1:20" ht="60" x14ac:dyDescent="0.25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s="12">
        <f t="shared" si="372"/>
        <v>42419.246168981481</v>
      </c>
      <c r="L4016" s="12">
        <f t="shared" si="373"/>
        <v>42434.246168981481</v>
      </c>
      <c r="M4016" t="b">
        <v>0</v>
      </c>
      <c r="N4016">
        <v>0</v>
      </c>
      <c r="O4016" t="b">
        <v>0</v>
      </c>
      <c r="P4016" t="s">
        <v>8271</v>
      </c>
      <c r="Q4016" s="5">
        <f t="shared" si="374"/>
        <v>0</v>
      </c>
      <c r="R4016" s="6" t="e">
        <f t="shared" si="375"/>
        <v>#DIV/0!</v>
      </c>
      <c r="S4016" t="str">
        <f t="shared" si="376"/>
        <v>theater</v>
      </c>
      <c r="T4016" t="str">
        <f t="shared" si="377"/>
        <v>plays</v>
      </c>
    </row>
    <row r="4017" spans="1:20" ht="60" x14ac:dyDescent="0.25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s="12">
        <f t="shared" si="372"/>
        <v>42174.780821759254</v>
      </c>
      <c r="L4017" s="12">
        <f t="shared" si="373"/>
        <v>42204.780821759254</v>
      </c>
      <c r="M4017" t="b">
        <v>0</v>
      </c>
      <c r="N4017">
        <v>1</v>
      </c>
      <c r="O4017" t="b">
        <v>0</v>
      </c>
      <c r="P4017" t="s">
        <v>8271</v>
      </c>
      <c r="Q4017" s="5">
        <f t="shared" si="374"/>
        <v>1.4285714285714287E-4</v>
      </c>
      <c r="R4017" s="6">
        <f t="shared" si="375"/>
        <v>1</v>
      </c>
      <c r="S4017" t="str">
        <f t="shared" si="376"/>
        <v>theater</v>
      </c>
      <c r="T4017" t="str">
        <f t="shared" si="377"/>
        <v>plays</v>
      </c>
    </row>
    <row r="4018" spans="1:20" ht="60" x14ac:dyDescent="0.25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s="12">
        <f t="shared" si="372"/>
        <v>41869.872685185182</v>
      </c>
      <c r="L4018" s="12">
        <f t="shared" si="373"/>
        <v>41899.872685185182</v>
      </c>
      <c r="M4018" t="b">
        <v>0</v>
      </c>
      <c r="N4018">
        <v>7</v>
      </c>
      <c r="O4018" t="b">
        <v>0</v>
      </c>
      <c r="P4018" t="s">
        <v>8271</v>
      </c>
      <c r="Q4018" s="5">
        <f t="shared" si="374"/>
        <v>0.14000000000000001</v>
      </c>
      <c r="R4018" s="6">
        <f t="shared" si="375"/>
        <v>10</v>
      </c>
      <c r="S4018" t="str">
        <f t="shared" si="376"/>
        <v>theater</v>
      </c>
      <c r="T4018" t="str">
        <f t="shared" si="377"/>
        <v>plays</v>
      </c>
    </row>
    <row r="4019" spans="1:20" ht="60" x14ac:dyDescent="0.25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s="12">
        <f t="shared" si="372"/>
        <v>41856.672152777777</v>
      </c>
      <c r="L4019" s="12">
        <f t="shared" si="373"/>
        <v>41886.672152777777</v>
      </c>
      <c r="M4019" t="b">
        <v>0</v>
      </c>
      <c r="N4019">
        <v>2</v>
      </c>
      <c r="O4019" t="b">
        <v>0</v>
      </c>
      <c r="P4019" t="s">
        <v>8271</v>
      </c>
      <c r="Q4019" s="5">
        <f t="shared" si="374"/>
        <v>1.0500000000000001E-2</v>
      </c>
      <c r="R4019" s="6">
        <f t="shared" si="375"/>
        <v>52.5</v>
      </c>
      <c r="S4019" t="str">
        <f t="shared" si="376"/>
        <v>theater</v>
      </c>
      <c r="T4019" t="str">
        <f t="shared" si="377"/>
        <v>plays</v>
      </c>
    </row>
    <row r="4020" spans="1:20" ht="30" x14ac:dyDescent="0.25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s="12">
        <f t="shared" si="372"/>
        <v>42620.91097222222</v>
      </c>
      <c r="L4020" s="12">
        <f t="shared" si="373"/>
        <v>42650.91097222222</v>
      </c>
      <c r="M4020" t="b">
        <v>0</v>
      </c>
      <c r="N4020">
        <v>4</v>
      </c>
      <c r="O4020" t="b">
        <v>0</v>
      </c>
      <c r="P4020" t="s">
        <v>8271</v>
      </c>
      <c r="Q4020" s="5">
        <f t="shared" si="374"/>
        <v>8.666666666666667E-2</v>
      </c>
      <c r="R4020" s="6">
        <f t="shared" si="375"/>
        <v>32.5</v>
      </c>
      <c r="S4020" t="str">
        <f t="shared" si="376"/>
        <v>theater</v>
      </c>
      <c r="T4020" t="str">
        <f t="shared" si="377"/>
        <v>plays</v>
      </c>
    </row>
    <row r="4021" spans="1:20" ht="60" x14ac:dyDescent="0.25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s="12">
        <f t="shared" si="372"/>
        <v>42417.675879629634</v>
      </c>
      <c r="L4021" s="12">
        <f t="shared" si="373"/>
        <v>42475.686111111107</v>
      </c>
      <c r="M4021" t="b">
        <v>0</v>
      </c>
      <c r="N4021">
        <v>4</v>
      </c>
      <c r="O4021" t="b">
        <v>0</v>
      </c>
      <c r="P4021" t="s">
        <v>8271</v>
      </c>
      <c r="Q4021" s="5">
        <f t="shared" si="374"/>
        <v>8.2857142857142851E-3</v>
      </c>
      <c r="R4021" s="6">
        <f t="shared" si="375"/>
        <v>7.25</v>
      </c>
      <c r="S4021" t="str">
        <f t="shared" si="376"/>
        <v>theater</v>
      </c>
      <c r="T4021" t="str">
        <f t="shared" si="377"/>
        <v>plays</v>
      </c>
    </row>
    <row r="4022" spans="1:20" ht="60" x14ac:dyDescent="0.25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s="12">
        <f t="shared" si="372"/>
        <v>42057.190960648149</v>
      </c>
      <c r="L4022" s="12">
        <f t="shared" si="373"/>
        <v>42087.149293981478</v>
      </c>
      <c r="M4022" t="b">
        <v>0</v>
      </c>
      <c r="N4022">
        <v>3</v>
      </c>
      <c r="O4022" t="b">
        <v>0</v>
      </c>
      <c r="P4022" t="s">
        <v>8271</v>
      </c>
      <c r="Q4022" s="5">
        <f t="shared" si="374"/>
        <v>0.16666666666666666</v>
      </c>
      <c r="R4022" s="6">
        <f t="shared" si="375"/>
        <v>33.333333333333336</v>
      </c>
      <c r="S4022" t="str">
        <f t="shared" si="376"/>
        <v>theater</v>
      </c>
      <c r="T4022" t="str">
        <f t="shared" si="377"/>
        <v>plays</v>
      </c>
    </row>
    <row r="4023" spans="1:20" ht="45" x14ac:dyDescent="0.25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s="12">
        <f t="shared" si="372"/>
        <v>41878.911550925928</v>
      </c>
      <c r="L4023" s="12">
        <f t="shared" si="373"/>
        <v>41938.911550925928</v>
      </c>
      <c r="M4023" t="b">
        <v>0</v>
      </c>
      <c r="N4023">
        <v>2</v>
      </c>
      <c r="O4023" t="b">
        <v>0</v>
      </c>
      <c r="P4023" t="s">
        <v>8271</v>
      </c>
      <c r="Q4023" s="5">
        <f t="shared" si="374"/>
        <v>8.3333333333333332E-3</v>
      </c>
      <c r="R4023" s="6">
        <f t="shared" si="375"/>
        <v>62.5</v>
      </c>
      <c r="S4023" t="str">
        <f t="shared" si="376"/>
        <v>theater</v>
      </c>
      <c r="T4023" t="str">
        <f t="shared" si="377"/>
        <v>plays</v>
      </c>
    </row>
    <row r="4024" spans="1:20" ht="30" x14ac:dyDescent="0.25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s="12">
        <f t="shared" si="372"/>
        <v>41990.584108796291</v>
      </c>
      <c r="L4024" s="12">
        <f t="shared" si="373"/>
        <v>42036.120833333334</v>
      </c>
      <c r="M4024" t="b">
        <v>0</v>
      </c>
      <c r="N4024">
        <v>197</v>
      </c>
      <c r="O4024" t="b">
        <v>0</v>
      </c>
      <c r="P4024" t="s">
        <v>8271</v>
      </c>
      <c r="Q4024" s="5">
        <f t="shared" si="374"/>
        <v>0.69561111111111107</v>
      </c>
      <c r="R4024" s="6">
        <f t="shared" si="375"/>
        <v>63.558375634517766</v>
      </c>
      <c r="S4024" t="str">
        <f t="shared" si="376"/>
        <v>theater</v>
      </c>
      <c r="T4024" t="str">
        <f t="shared" si="377"/>
        <v>plays</v>
      </c>
    </row>
    <row r="4025" spans="1:20" ht="45" x14ac:dyDescent="0.25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s="12">
        <f t="shared" si="372"/>
        <v>42408.999571759254</v>
      </c>
      <c r="L4025" s="12">
        <f t="shared" si="373"/>
        <v>42453.957905092597</v>
      </c>
      <c r="M4025" t="b">
        <v>0</v>
      </c>
      <c r="N4025">
        <v>0</v>
      </c>
      <c r="O4025" t="b">
        <v>0</v>
      </c>
      <c r="P4025" t="s">
        <v>8271</v>
      </c>
      <c r="Q4025" s="5">
        <f t="shared" si="374"/>
        <v>0</v>
      </c>
      <c r="R4025" s="6" t="e">
        <f t="shared" si="375"/>
        <v>#DIV/0!</v>
      </c>
      <c r="S4025" t="str">
        <f t="shared" si="376"/>
        <v>theater</v>
      </c>
      <c r="T4025" t="str">
        <f t="shared" si="377"/>
        <v>plays</v>
      </c>
    </row>
    <row r="4026" spans="1:20" ht="60" x14ac:dyDescent="0.25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s="12">
        <f t="shared" si="372"/>
        <v>42217.670104166667</v>
      </c>
      <c r="L4026" s="12">
        <f t="shared" si="373"/>
        <v>42247.670104166667</v>
      </c>
      <c r="M4026" t="b">
        <v>0</v>
      </c>
      <c r="N4026">
        <v>1</v>
      </c>
      <c r="O4026" t="b">
        <v>0</v>
      </c>
      <c r="P4026" t="s">
        <v>8271</v>
      </c>
      <c r="Q4026" s="5">
        <f t="shared" si="374"/>
        <v>1.2500000000000001E-2</v>
      </c>
      <c r="R4026" s="6">
        <f t="shared" si="375"/>
        <v>10</v>
      </c>
      <c r="S4026" t="str">
        <f t="shared" si="376"/>
        <v>theater</v>
      </c>
      <c r="T4026" t="str">
        <f t="shared" si="377"/>
        <v>plays</v>
      </c>
    </row>
    <row r="4027" spans="1:20" ht="60" x14ac:dyDescent="0.25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s="12">
        <f t="shared" si="372"/>
        <v>42151.237685185188</v>
      </c>
      <c r="L4027" s="12">
        <f t="shared" si="373"/>
        <v>42211.237685185188</v>
      </c>
      <c r="M4027" t="b">
        <v>0</v>
      </c>
      <c r="N4027">
        <v>4</v>
      </c>
      <c r="O4027" t="b">
        <v>0</v>
      </c>
      <c r="P4027" t="s">
        <v>8271</v>
      </c>
      <c r="Q4027" s="5">
        <f t="shared" si="374"/>
        <v>0.05</v>
      </c>
      <c r="R4027" s="6">
        <f t="shared" si="375"/>
        <v>62.5</v>
      </c>
      <c r="S4027" t="str">
        <f t="shared" si="376"/>
        <v>theater</v>
      </c>
      <c r="T4027" t="str">
        <f t="shared" si="377"/>
        <v>plays</v>
      </c>
    </row>
    <row r="4028" spans="1:20" ht="45" x14ac:dyDescent="0.25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s="12">
        <f t="shared" si="372"/>
        <v>42282.655543981484</v>
      </c>
      <c r="L4028" s="12">
        <f t="shared" si="373"/>
        <v>42342.697210648148</v>
      </c>
      <c r="M4028" t="b">
        <v>0</v>
      </c>
      <c r="N4028">
        <v>0</v>
      </c>
      <c r="O4028" t="b">
        <v>0</v>
      </c>
      <c r="P4028" t="s">
        <v>8271</v>
      </c>
      <c r="Q4028" s="5">
        <f t="shared" si="374"/>
        <v>0</v>
      </c>
      <c r="R4028" s="6" t="e">
        <f t="shared" si="375"/>
        <v>#DIV/0!</v>
      </c>
      <c r="S4028" t="str">
        <f t="shared" si="376"/>
        <v>theater</v>
      </c>
      <c r="T4028" t="str">
        <f t="shared" si="377"/>
        <v>plays</v>
      </c>
    </row>
    <row r="4029" spans="1:20" ht="60" x14ac:dyDescent="0.25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s="12">
        <f t="shared" si="372"/>
        <v>42768.97084490741</v>
      </c>
      <c r="L4029" s="12">
        <f t="shared" si="373"/>
        <v>42789.041666666672</v>
      </c>
      <c r="M4029" t="b">
        <v>0</v>
      </c>
      <c r="N4029">
        <v>7</v>
      </c>
      <c r="O4029" t="b">
        <v>0</v>
      </c>
      <c r="P4029" t="s">
        <v>8271</v>
      </c>
      <c r="Q4029" s="5">
        <f t="shared" si="374"/>
        <v>7.166666666666667E-2</v>
      </c>
      <c r="R4029" s="6">
        <f t="shared" si="375"/>
        <v>30.714285714285715</v>
      </c>
      <c r="S4029" t="str">
        <f t="shared" si="376"/>
        <v>theater</v>
      </c>
      <c r="T4029" t="str">
        <f t="shared" si="377"/>
        <v>plays</v>
      </c>
    </row>
    <row r="4030" spans="1:20" ht="45" x14ac:dyDescent="0.25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s="12">
        <f t="shared" si="372"/>
        <v>41765.938657407409</v>
      </c>
      <c r="L4030" s="12">
        <f t="shared" si="373"/>
        <v>41795.938657407409</v>
      </c>
      <c r="M4030" t="b">
        <v>0</v>
      </c>
      <c r="N4030">
        <v>11</v>
      </c>
      <c r="O4030" t="b">
        <v>0</v>
      </c>
      <c r="P4030" t="s">
        <v>8271</v>
      </c>
      <c r="Q4030" s="5">
        <f t="shared" si="374"/>
        <v>0.28050000000000003</v>
      </c>
      <c r="R4030" s="6">
        <f t="shared" si="375"/>
        <v>51</v>
      </c>
      <c r="S4030" t="str">
        <f t="shared" si="376"/>
        <v>theater</v>
      </c>
      <c r="T4030" t="str">
        <f t="shared" si="377"/>
        <v>plays</v>
      </c>
    </row>
    <row r="4031" spans="1:20" ht="45" x14ac:dyDescent="0.25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s="12">
        <f t="shared" si="372"/>
        <v>42322.025115740747</v>
      </c>
      <c r="L4031" s="12">
        <f t="shared" si="373"/>
        <v>42352.025115740747</v>
      </c>
      <c r="M4031" t="b">
        <v>0</v>
      </c>
      <c r="N4031">
        <v>0</v>
      </c>
      <c r="O4031" t="b">
        <v>0</v>
      </c>
      <c r="P4031" t="s">
        <v>8271</v>
      </c>
      <c r="Q4031" s="5">
        <f t="shared" si="374"/>
        <v>0</v>
      </c>
      <c r="R4031" s="6" t="e">
        <f t="shared" si="375"/>
        <v>#DIV/0!</v>
      </c>
      <c r="S4031" t="str">
        <f t="shared" si="376"/>
        <v>theater</v>
      </c>
      <c r="T4031" t="str">
        <f t="shared" si="377"/>
        <v>plays</v>
      </c>
    </row>
    <row r="4032" spans="1:20" ht="60" x14ac:dyDescent="0.25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s="12">
        <f t="shared" si="372"/>
        <v>42374.655081018514</v>
      </c>
      <c r="L4032" s="12">
        <f t="shared" si="373"/>
        <v>42403.784027777772</v>
      </c>
      <c r="M4032" t="b">
        <v>0</v>
      </c>
      <c r="N4032">
        <v>6</v>
      </c>
      <c r="O4032" t="b">
        <v>0</v>
      </c>
      <c r="P4032" t="s">
        <v>8271</v>
      </c>
      <c r="Q4032" s="5">
        <f t="shared" si="374"/>
        <v>0.16</v>
      </c>
      <c r="R4032" s="6">
        <f t="shared" si="375"/>
        <v>66.666666666666671</v>
      </c>
      <c r="S4032" t="str">
        <f t="shared" si="376"/>
        <v>theater</v>
      </c>
      <c r="T4032" t="str">
        <f t="shared" si="377"/>
        <v>plays</v>
      </c>
    </row>
    <row r="4033" spans="1:20" ht="60" x14ac:dyDescent="0.25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s="12">
        <f t="shared" si="372"/>
        <v>41941.585231481484</v>
      </c>
      <c r="L4033" s="12">
        <f t="shared" si="373"/>
        <v>41991.626898148148</v>
      </c>
      <c r="M4033" t="b">
        <v>0</v>
      </c>
      <c r="N4033">
        <v>0</v>
      </c>
      <c r="O4033" t="b">
        <v>0</v>
      </c>
      <c r="P4033" t="s">
        <v>8271</v>
      </c>
      <c r="Q4033" s="5">
        <f t="shared" si="374"/>
        <v>0</v>
      </c>
      <c r="R4033" s="6" t="e">
        <f t="shared" si="375"/>
        <v>#DIV/0!</v>
      </c>
      <c r="S4033" t="str">
        <f t="shared" si="376"/>
        <v>theater</v>
      </c>
      <c r="T4033" t="str">
        <f t="shared" si="377"/>
        <v>plays</v>
      </c>
    </row>
    <row r="4034" spans="1:20" ht="60" x14ac:dyDescent="0.25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s="12">
        <f t="shared" ref="K4034:K4097" si="378">(((J4034/60)/60)/24)+DATE(1970,1,1)</f>
        <v>42293.809212962966</v>
      </c>
      <c r="L4034" s="12">
        <f t="shared" ref="L4034:L4097" si="379">(((I4034/60)/60)/24)+DATE(1970,1,1)</f>
        <v>42353.85087962963</v>
      </c>
      <c r="M4034" t="b">
        <v>0</v>
      </c>
      <c r="N4034">
        <v>7</v>
      </c>
      <c r="O4034" t="b">
        <v>0</v>
      </c>
      <c r="P4034" t="s">
        <v>8271</v>
      </c>
      <c r="Q4034" s="5">
        <f t="shared" ref="Q4034:Q4097" si="380">E4034/D4034</f>
        <v>6.8287037037037035E-2</v>
      </c>
      <c r="R4034" s="6">
        <f t="shared" ref="R4034:R4097" si="381">E4034/N4034</f>
        <v>59</v>
      </c>
      <c r="S4034" t="str">
        <f t="shared" ref="S4034:S4097" si="382">LEFT(P4034,FIND("/",P4034,1)-1)</f>
        <v>theater</v>
      </c>
      <c r="T4034" t="str">
        <f t="shared" ref="T4034:T4097" si="383">MID(P4034,FIND("/",P4034,1)+1,LEN(P4033))</f>
        <v>plays</v>
      </c>
    </row>
    <row r="4035" spans="1:20" ht="45" x14ac:dyDescent="0.25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s="12">
        <f t="shared" si="378"/>
        <v>42614.268796296295</v>
      </c>
      <c r="L4035" s="12">
        <f t="shared" si="379"/>
        <v>42645.375</v>
      </c>
      <c r="M4035" t="b">
        <v>0</v>
      </c>
      <c r="N4035">
        <v>94</v>
      </c>
      <c r="O4035" t="b">
        <v>0</v>
      </c>
      <c r="P4035" t="s">
        <v>8271</v>
      </c>
      <c r="Q4035" s="5">
        <f t="shared" si="380"/>
        <v>0.25698702928870293</v>
      </c>
      <c r="R4035" s="6">
        <f t="shared" si="381"/>
        <v>65.340319148936175</v>
      </c>
      <c r="S4035" t="str">
        <f t="shared" si="382"/>
        <v>theater</v>
      </c>
      <c r="T4035" t="str">
        <f t="shared" si="383"/>
        <v>plays</v>
      </c>
    </row>
    <row r="4036" spans="1:20" ht="60" x14ac:dyDescent="0.25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s="12">
        <f t="shared" si="378"/>
        <v>42067.947337962964</v>
      </c>
      <c r="L4036" s="12">
        <f t="shared" si="379"/>
        <v>42097.905671296292</v>
      </c>
      <c r="M4036" t="b">
        <v>0</v>
      </c>
      <c r="N4036">
        <v>2</v>
      </c>
      <c r="O4036" t="b">
        <v>0</v>
      </c>
      <c r="P4036" t="s">
        <v>8271</v>
      </c>
      <c r="Q4036" s="5">
        <f t="shared" si="380"/>
        <v>1.4814814814814815E-2</v>
      </c>
      <c r="R4036" s="6">
        <f t="shared" si="381"/>
        <v>100</v>
      </c>
      <c r="S4036" t="str">
        <f t="shared" si="382"/>
        <v>theater</v>
      </c>
      <c r="T4036" t="str">
        <f t="shared" si="383"/>
        <v>plays</v>
      </c>
    </row>
    <row r="4037" spans="1:20" ht="30" x14ac:dyDescent="0.25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s="12">
        <f t="shared" si="378"/>
        <v>41903.882951388885</v>
      </c>
      <c r="L4037" s="12">
        <f t="shared" si="379"/>
        <v>41933.882951388885</v>
      </c>
      <c r="M4037" t="b">
        <v>0</v>
      </c>
      <c r="N4037">
        <v>25</v>
      </c>
      <c r="O4037" t="b">
        <v>0</v>
      </c>
      <c r="P4037" t="s">
        <v>8271</v>
      </c>
      <c r="Q4037" s="5">
        <f t="shared" si="380"/>
        <v>0.36849999999999999</v>
      </c>
      <c r="R4037" s="6">
        <f t="shared" si="381"/>
        <v>147.4</v>
      </c>
      <c r="S4037" t="str">
        <f t="shared" si="382"/>
        <v>theater</v>
      </c>
      <c r="T4037" t="str">
        <f t="shared" si="383"/>
        <v>plays</v>
      </c>
    </row>
    <row r="4038" spans="1:20" ht="45" x14ac:dyDescent="0.25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s="12">
        <f t="shared" si="378"/>
        <v>41804.937083333331</v>
      </c>
      <c r="L4038" s="12">
        <f t="shared" si="379"/>
        <v>41821.9375</v>
      </c>
      <c r="M4038" t="b">
        <v>0</v>
      </c>
      <c r="N4038">
        <v>17</v>
      </c>
      <c r="O4038" t="b">
        <v>0</v>
      </c>
      <c r="P4038" t="s">
        <v>8271</v>
      </c>
      <c r="Q4038" s="5">
        <f t="shared" si="380"/>
        <v>0.47049999999999997</v>
      </c>
      <c r="R4038" s="6">
        <f t="shared" si="381"/>
        <v>166.05882352941177</v>
      </c>
      <c r="S4038" t="str">
        <f t="shared" si="382"/>
        <v>theater</v>
      </c>
      <c r="T4038" t="str">
        <f t="shared" si="383"/>
        <v>plays</v>
      </c>
    </row>
    <row r="4039" spans="1:20" ht="60" x14ac:dyDescent="0.25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s="12">
        <f t="shared" si="378"/>
        <v>42497.070775462969</v>
      </c>
      <c r="L4039" s="12">
        <f t="shared" si="379"/>
        <v>42514.600694444445</v>
      </c>
      <c r="M4039" t="b">
        <v>0</v>
      </c>
      <c r="N4039">
        <v>2</v>
      </c>
      <c r="O4039" t="b">
        <v>0</v>
      </c>
      <c r="P4039" t="s">
        <v>8271</v>
      </c>
      <c r="Q4039" s="5">
        <f t="shared" si="380"/>
        <v>0.11428571428571428</v>
      </c>
      <c r="R4039" s="6">
        <f t="shared" si="381"/>
        <v>40</v>
      </c>
      <c r="S4039" t="str">
        <f t="shared" si="382"/>
        <v>theater</v>
      </c>
      <c r="T4039" t="str">
        <f t="shared" si="383"/>
        <v>plays</v>
      </c>
    </row>
    <row r="4040" spans="1:20" ht="45" x14ac:dyDescent="0.25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s="12">
        <f t="shared" si="378"/>
        <v>41869.798726851855</v>
      </c>
      <c r="L4040" s="12">
        <f t="shared" si="379"/>
        <v>41929.798726851855</v>
      </c>
      <c r="M4040" t="b">
        <v>0</v>
      </c>
      <c r="N4040">
        <v>4</v>
      </c>
      <c r="O4040" t="b">
        <v>0</v>
      </c>
      <c r="P4040" t="s">
        <v>8271</v>
      </c>
      <c r="Q4040" s="5">
        <f t="shared" si="380"/>
        <v>0.12039999999999999</v>
      </c>
      <c r="R4040" s="6">
        <f t="shared" si="381"/>
        <v>75.25</v>
      </c>
      <c r="S4040" t="str">
        <f t="shared" si="382"/>
        <v>theater</v>
      </c>
      <c r="T4040" t="str">
        <f t="shared" si="383"/>
        <v>plays</v>
      </c>
    </row>
    <row r="4041" spans="1:20" ht="45" x14ac:dyDescent="0.25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s="12">
        <f t="shared" si="378"/>
        <v>42305.670914351853</v>
      </c>
      <c r="L4041" s="12">
        <f t="shared" si="379"/>
        <v>42339.249305555553</v>
      </c>
      <c r="M4041" t="b">
        <v>0</v>
      </c>
      <c r="N4041">
        <v>5</v>
      </c>
      <c r="O4041" t="b">
        <v>0</v>
      </c>
      <c r="P4041" t="s">
        <v>8271</v>
      </c>
      <c r="Q4041" s="5">
        <f t="shared" si="380"/>
        <v>0.6</v>
      </c>
      <c r="R4041" s="6">
        <f t="shared" si="381"/>
        <v>60</v>
      </c>
      <c r="S4041" t="str">
        <f t="shared" si="382"/>
        <v>theater</v>
      </c>
      <c r="T4041" t="str">
        <f t="shared" si="383"/>
        <v>plays</v>
      </c>
    </row>
    <row r="4042" spans="1:20" ht="45" x14ac:dyDescent="0.25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s="12">
        <f t="shared" si="378"/>
        <v>42144.231527777782</v>
      </c>
      <c r="L4042" s="12">
        <f t="shared" si="379"/>
        <v>42203.125</v>
      </c>
      <c r="M4042" t="b">
        <v>0</v>
      </c>
      <c r="N4042">
        <v>2</v>
      </c>
      <c r="O4042" t="b">
        <v>0</v>
      </c>
      <c r="P4042" t="s">
        <v>8271</v>
      </c>
      <c r="Q4042" s="5">
        <f t="shared" si="380"/>
        <v>0.3125</v>
      </c>
      <c r="R4042" s="6">
        <f t="shared" si="381"/>
        <v>1250</v>
      </c>
      <c r="S4042" t="str">
        <f t="shared" si="382"/>
        <v>theater</v>
      </c>
      <c r="T4042" t="str">
        <f t="shared" si="383"/>
        <v>plays</v>
      </c>
    </row>
    <row r="4043" spans="1:20" ht="45" x14ac:dyDescent="0.25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s="12">
        <f t="shared" si="378"/>
        <v>42559.474004629628</v>
      </c>
      <c r="L4043" s="12">
        <f t="shared" si="379"/>
        <v>42619.474004629628</v>
      </c>
      <c r="M4043" t="b">
        <v>0</v>
      </c>
      <c r="N4043">
        <v>2</v>
      </c>
      <c r="O4043" t="b">
        <v>0</v>
      </c>
      <c r="P4043" t="s">
        <v>8271</v>
      </c>
      <c r="Q4043" s="5">
        <f t="shared" si="380"/>
        <v>4.1999999999999997E-3</v>
      </c>
      <c r="R4043" s="6">
        <f t="shared" si="381"/>
        <v>10.5</v>
      </c>
      <c r="S4043" t="str">
        <f t="shared" si="382"/>
        <v>theater</v>
      </c>
      <c r="T4043" t="str">
        <f t="shared" si="383"/>
        <v>plays</v>
      </c>
    </row>
    <row r="4044" spans="1:20" ht="60" x14ac:dyDescent="0.25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s="12">
        <f t="shared" si="378"/>
        <v>41995.084074074075</v>
      </c>
      <c r="L4044" s="12">
        <f t="shared" si="379"/>
        <v>42024.802777777775</v>
      </c>
      <c r="M4044" t="b">
        <v>0</v>
      </c>
      <c r="N4044">
        <v>3</v>
      </c>
      <c r="O4044" t="b">
        <v>0</v>
      </c>
      <c r="P4044" t="s">
        <v>8271</v>
      </c>
      <c r="Q4044" s="5">
        <f t="shared" si="380"/>
        <v>2.0999999999999999E-3</v>
      </c>
      <c r="R4044" s="6">
        <f t="shared" si="381"/>
        <v>7</v>
      </c>
      <c r="S4044" t="str">
        <f t="shared" si="382"/>
        <v>theater</v>
      </c>
      <c r="T4044" t="str">
        <f t="shared" si="383"/>
        <v>plays</v>
      </c>
    </row>
    <row r="4045" spans="1:20" ht="45" x14ac:dyDescent="0.25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s="12">
        <f t="shared" si="378"/>
        <v>41948.957465277781</v>
      </c>
      <c r="L4045" s="12">
        <f t="shared" si="379"/>
        <v>41963.957465277781</v>
      </c>
      <c r="M4045" t="b">
        <v>0</v>
      </c>
      <c r="N4045">
        <v>0</v>
      </c>
      <c r="O4045" t="b">
        <v>0</v>
      </c>
      <c r="P4045" t="s">
        <v>8271</v>
      </c>
      <c r="Q4045" s="5">
        <f t="shared" si="380"/>
        <v>0</v>
      </c>
      <c r="R4045" s="6" t="e">
        <f t="shared" si="381"/>
        <v>#DIV/0!</v>
      </c>
      <c r="S4045" t="str">
        <f t="shared" si="382"/>
        <v>theater</v>
      </c>
      <c r="T4045" t="str">
        <f t="shared" si="383"/>
        <v>plays</v>
      </c>
    </row>
    <row r="4046" spans="1:20" ht="60" x14ac:dyDescent="0.25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s="12">
        <f t="shared" si="378"/>
        <v>42074.219699074078</v>
      </c>
      <c r="L4046" s="12">
        <f t="shared" si="379"/>
        <v>42104.208333333328</v>
      </c>
      <c r="M4046" t="b">
        <v>0</v>
      </c>
      <c r="N4046">
        <v>4</v>
      </c>
      <c r="O4046" t="b">
        <v>0</v>
      </c>
      <c r="P4046" t="s">
        <v>8271</v>
      </c>
      <c r="Q4046" s="5">
        <f t="shared" si="380"/>
        <v>0.375</v>
      </c>
      <c r="R4046" s="6">
        <f t="shared" si="381"/>
        <v>56.25</v>
      </c>
      <c r="S4046" t="str">
        <f t="shared" si="382"/>
        <v>theater</v>
      </c>
      <c r="T4046" t="str">
        <f t="shared" si="383"/>
        <v>plays</v>
      </c>
    </row>
    <row r="4047" spans="1:20" ht="60" x14ac:dyDescent="0.25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s="12">
        <f t="shared" si="378"/>
        <v>41842.201261574075</v>
      </c>
      <c r="L4047" s="12">
        <f t="shared" si="379"/>
        <v>41872.201261574075</v>
      </c>
      <c r="M4047" t="b">
        <v>0</v>
      </c>
      <c r="N4047">
        <v>1</v>
      </c>
      <c r="O4047" t="b">
        <v>0</v>
      </c>
      <c r="P4047" t="s">
        <v>8271</v>
      </c>
      <c r="Q4047" s="5">
        <f t="shared" si="380"/>
        <v>2.0000000000000001E-4</v>
      </c>
      <c r="R4047" s="6">
        <f t="shared" si="381"/>
        <v>1</v>
      </c>
      <c r="S4047" t="str">
        <f t="shared" si="382"/>
        <v>theater</v>
      </c>
      <c r="T4047" t="str">
        <f t="shared" si="383"/>
        <v>plays</v>
      </c>
    </row>
    <row r="4048" spans="1:20" ht="60" x14ac:dyDescent="0.25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s="12">
        <f t="shared" si="378"/>
        <v>41904.650578703702</v>
      </c>
      <c r="L4048" s="12">
        <f t="shared" si="379"/>
        <v>41934.650578703702</v>
      </c>
      <c r="M4048" t="b">
        <v>0</v>
      </c>
      <c r="N4048">
        <v>12</v>
      </c>
      <c r="O4048" t="b">
        <v>0</v>
      </c>
      <c r="P4048" t="s">
        <v>8271</v>
      </c>
      <c r="Q4048" s="5">
        <f t="shared" si="380"/>
        <v>8.2142857142857142E-2</v>
      </c>
      <c r="R4048" s="6">
        <f t="shared" si="381"/>
        <v>38.333333333333336</v>
      </c>
      <c r="S4048" t="str">
        <f t="shared" si="382"/>
        <v>theater</v>
      </c>
      <c r="T4048" t="str">
        <f t="shared" si="383"/>
        <v>plays</v>
      </c>
    </row>
    <row r="4049" spans="1:20" ht="45" x14ac:dyDescent="0.25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s="12">
        <f t="shared" si="378"/>
        <v>41991.022488425922</v>
      </c>
      <c r="L4049" s="12">
        <f t="shared" si="379"/>
        <v>42015.041666666672</v>
      </c>
      <c r="M4049" t="b">
        <v>0</v>
      </c>
      <c r="N4049">
        <v>4</v>
      </c>
      <c r="O4049" t="b">
        <v>0</v>
      </c>
      <c r="P4049" t="s">
        <v>8271</v>
      </c>
      <c r="Q4049" s="5">
        <f t="shared" si="380"/>
        <v>2.1999999999999999E-2</v>
      </c>
      <c r="R4049" s="6">
        <f t="shared" si="381"/>
        <v>27.5</v>
      </c>
      <c r="S4049" t="str">
        <f t="shared" si="382"/>
        <v>theater</v>
      </c>
      <c r="T4049" t="str">
        <f t="shared" si="383"/>
        <v>plays</v>
      </c>
    </row>
    <row r="4050" spans="1:20" ht="60" x14ac:dyDescent="0.25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s="12">
        <f t="shared" si="378"/>
        <v>42436.509108796294</v>
      </c>
      <c r="L4050" s="12">
        <f t="shared" si="379"/>
        <v>42471.467442129629</v>
      </c>
      <c r="M4050" t="b">
        <v>0</v>
      </c>
      <c r="N4050">
        <v>91</v>
      </c>
      <c r="O4050" t="b">
        <v>0</v>
      </c>
      <c r="P4050" t="s">
        <v>8271</v>
      </c>
      <c r="Q4050" s="5">
        <f t="shared" si="380"/>
        <v>0.17652941176470588</v>
      </c>
      <c r="R4050" s="6">
        <f t="shared" si="381"/>
        <v>32.978021978021978</v>
      </c>
      <c r="S4050" t="str">
        <f t="shared" si="382"/>
        <v>theater</v>
      </c>
      <c r="T4050" t="str">
        <f t="shared" si="383"/>
        <v>plays</v>
      </c>
    </row>
    <row r="4051" spans="1:20" ht="60" x14ac:dyDescent="0.25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s="12">
        <f t="shared" si="378"/>
        <v>42169.958506944444</v>
      </c>
      <c r="L4051" s="12">
        <f t="shared" si="379"/>
        <v>42199.958506944444</v>
      </c>
      <c r="M4051" t="b">
        <v>0</v>
      </c>
      <c r="N4051">
        <v>1</v>
      </c>
      <c r="O4051" t="b">
        <v>0</v>
      </c>
      <c r="P4051" t="s">
        <v>8271</v>
      </c>
      <c r="Q4051" s="5">
        <f t="shared" si="380"/>
        <v>8.0000000000000004E-4</v>
      </c>
      <c r="R4051" s="6">
        <f t="shared" si="381"/>
        <v>16</v>
      </c>
      <c r="S4051" t="str">
        <f t="shared" si="382"/>
        <v>theater</v>
      </c>
      <c r="T4051" t="str">
        <f t="shared" si="383"/>
        <v>plays</v>
      </c>
    </row>
    <row r="4052" spans="1:20" ht="60" x14ac:dyDescent="0.25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s="12">
        <f t="shared" si="378"/>
        <v>41905.636469907404</v>
      </c>
      <c r="L4052" s="12">
        <f t="shared" si="379"/>
        <v>41935.636469907404</v>
      </c>
      <c r="M4052" t="b">
        <v>0</v>
      </c>
      <c r="N4052">
        <v>1</v>
      </c>
      <c r="O4052" t="b">
        <v>0</v>
      </c>
      <c r="P4052" t="s">
        <v>8271</v>
      </c>
      <c r="Q4052" s="5">
        <f t="shared" si="380"/>
        <v>6.6666666666666664E-4</v>
      </c>
      <c r="R4052" s="6">
        <f t="shared" si="381"/>
        <v>1</v>
      </c>
      <c r="S4052" t="str">
        <f t="shared" si="382"/>
        <v>theater</v>
      </c>
      <c r="T4052" t="str">
        <f t="shared" si="383"/>
        <v>plays</v>
      </c>
    </row>
    <row r="4053" spans="1:20" ht="45" x14ac:dyDescent="0.25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s="12">
        <f t="shared" si="378"/>
        <v>41761.810150462967</v>
      </c>
      <c r="L4053" s="12">
        <f t="shared" si="379"/>
        <v>41768.286805555559</v>
      </c>
      <c r="M4053" t="b">
        <v>0</v>
      </c>
      <c r="N4053">
        <v>0</v>
      </c>
      <c r="O4053" t="b">
        <v>0</v>
      </c>
      <c r="P4053" t="s">
        <v>8271</v>
      </c>
      <c r="Q4053" s="5">
        <f t="shared" si="380"/>
        <v>0</v>
      </c>
      <c r="R4053" s="6" t="e">
        <f t="shared" si="381"/>
        <v>#DIV/0!</v>
      </c>
      <c r="S4053" t="str">
        <f t="shared" si="382"/>
        <v>theater</v>
      </c>
      <c r="T4053" t="str">
        <f t="shared" si="383"/>
        <v>plays</v>
      </c>
    </row>
    <row r="4054" spans="1:20" ht="60" x14ac:dyDescent="0.25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s="12">
        <f t="shared" si="378"/>
        <v>41865.878657407404</v>
      </c>
      <c r="L4054" s="12">
        <f t="shared" si="379"/>
        <v>41925.878657407404</v>
      </c>
      <c r="M4054" t="b">
        <v>0</v>
      </c>
      <c r="N4054">
        <v>13</v>
      </c>
      <c r="O4054" t="b">
        <v>0</v>
      </c>
      <c r="P4054" t="s">
        <v>8271</v>
      </c>
      <c r="Q4054" s="5">
        <f t="shared" si="380"/>
        <v>0.37533333333333335</v>
      </c>
      <c r="R4054" s="6">
        <f t="shared" si="381"/>
        <v>86.615384615384613</v>
      </c>
      <c r="S4054" t="str">
        <f t="shared" si="382"/>
        <v>theater</v>
      </c>
      <c r="T4054" t="str">
        <f t="shared" si="383"/>
        <v>plays</v>
      </c>
    </row>
    <row r="4055" spans="1:20" ht="60" x14ac:dyDescent="0.25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s="12">
        <f t="shared" si="378"/>
        <v>41928.690138888887</v>
      </c>
      <c r="L4055" s="12">
        <f t="shared" si="379"/>
        <v>41958.833333333328</v>
      </c>
      <c r="M4055" t="b">
        <v>0</v>
      </c>
      <c r="N4055">
        <v>2</v>
      </c>
      <c r="O4055" t="b">
        <v>0</v>
      </c>
      <c r="P4055" t="s">
        <v>8271</v>
      </c>
      <c r="Q4055" s="5">
        <f t="shared" si="380"/>
        <v>0.22</v>
      </c>
      <c r="R4055" s="6">
        <f t="shared" si="381"/>
        <v>55</v>
      </c>
      <c r="S4055" t="str">
        <f t="shared" si="382"/>
        <v>theater</v>
      </c>
      <c r="T4055" t="str">
        <f t="shared" si="383"/>
        <v>plays</v>
      </c>
    </row>
    <row r="4056" spans="1:20" ht="45" x14ac:dyDescent="0.25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s="12">
        <f t="shared" si="378"/>
        <v>42613.841261574074</v>
      </c>
      <c r="L4056" s="12">
        <f t="shared" si="379"/>
        <v>42644.166666666672</v>
      </c>
      <c r="M4056" t="b">
        <v>0</v>
      </c>
      <c r="N4056">
        <v>0</v>
      </c>
      <c r="O4056" t="b">
        <v>0</v>
      </c>
      <c r="P4056" t="s">
        <v>8271</v>
      </c>
      <c r="Q4056" s="5">
        <f t="shared" si="380"/>
        <v>0</v>
      </c>
      <c r="R4056" s="6" t="e">
        <f t="shared" si="381"/>
        <v>#DIV/0!</v>
      </c>
      <c r="S4056" t="str">
        <f t="shared" si="382"/>
        <v>theater</v>
      </c>
      <c r="T4056" t="str">
        <f t="shared" si="383"/>
        <v>plays</v>
      </c>
    </row>
    <row r="4057" spans="1:20" ht="60" x14ac:dyDescent="0.25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s="12">
        <f t="shared" si="378"/>
        <v>41779.648506944446</v>
      </c>
      <c r="L4057" s="12">
        <f t="shared" si="379"/>
        <v>41809.648506944446</v>
      </c>
      <c r="M4057" t="b">
        <v>0</v>
      </c>
      <c r="N4057">
        <v>21</v>
      </c>
      <c r="O4057" t="b">
        <v>0</v>
      </c>
      <c r="P4057" t="s">
        <v>8271</v>
      </c>
      <c r="Q4057" s="5">
        <f t="shared" si="380"/>
        <v>0.1762</v>
      </c>
      <c r="R4057" s="6">
        <f t="shared" si="381"/>
        <v>41.952380952380949</v>
      </c>
      <c r="S4057" t="str">
        <f t="shared" si="382"/>
        <v>theater</v>
      </c>
      <c r="T4057" t="str">
        <f t="shared" si="383"/>
        <v>plays</v>
      </c>
    </row>
    <row r="4058" spans="1:20" ht="60" x14ac:dyDescent="0.25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s="12">
        <f t="shared" si="378"/>
        <v>42534.933321759265</v>
      </c>
      <c r="L4058" s="12">
        <f t="shared" si="379"/>
        <v>42554.832638888889</v>
      </c>
      <c r="M4058" t="b">
        <v>0</v>
      </c>
      <c r="N4058">
        <v>9</v>
      </c>
      <c r="O4058" t="b">
        <v>0</v>
      </c>
      <c r="P4058" t="s">
        <v>8271</v>
      </c>
      <c r="Q4058" s="5">
        <f t="shared" si="380"/>
        <v>0.53</v>
      </c>
      <c r="R4058" s="6">
        <f t="shared" si="381"/>
        <v>88.333333333333329</v>
      </c>
      <c r="S4058" t="str">
        <f t="shared" si="382"/>
        <v>theater</v>
      </c>
      <c r="T4058" t="str">
        <f t="shared" si="383"/>
        <v>plays</v>
      </c>
    </row>
    <row r="4059" spans="1:20" ht="60" x14ac:dyDescent="0.25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s="12">
        <f t="shared" si="378"/>
        <v>42310.968518518523</v>
      </c>
      <c r="L4059" s="12">
        <f t="shared" si="379"/>
        <v>42333.958333333328</v>
      </c>
      <c r="M4059" t="b">
        <v>0</v>
      </c>
      <c r="N4059">
        <v>6</v>
      </c>
      <c r="O4059" t="b">
        <v>0</v>
      </c>
      <c r="P4059" t="s">
        <v>8271</v>
      </c>
      <c r="Q4059" s="5">
        <f t="shared" si="380"/>
        <v>0.22142857142857142</v>
      </c>
      <c r="R4059" s="6">
        <f t="shared" si="381"/>
        <v>129.16666666666666</v>
      </c>
      <c r="S4059" t="str">
        <f t="shared" si="382"/>
        <v>theater</v>
      </c>
      <c r="T4059" t="str">
        <f t="shared" si="383"/>
        <v>plays</v>
      </c>
    </row>
    <row r="4060" spans="1:20" ht="45" x14ac:dyDescent="0.25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s="12">
        <f t="shared" si="378"/>
        <v>42446.060694444444</v>
      </c>
      <c r="L4060" s="12">
        <f t="shared" si="379"/>
        <v>42461.165972222225</v>
      </c>
      <c r="M4060" t="b">
        <v>0</v>
      </c>
      <c r="N4060">
        <v>4</v>
      </c>
      <c r="O4060" t="b">
        <v>0</v>
      </c>
      <c r="P4060" t="s">
        <v>8271</v>
      </c>
      <c r="Q4060" s="5">
        <f t="shared" si="380"/>
        <v>2.5333333333333333E-2</v>
      </c>
      <c r="R4060" s="6">
        <f t="shared" si="381"/>
        <v>23.75</v>
      </c>
      <c r="S4060" t="str">
        <f t="shared" si="382"/>
        <v>theater</v>
      </c>
      <c r="T4060" t="str">
        <f t="shared" si="383"/>
        <v>plays</v>
      </c>
    </row>
    <row r="4061" spans="1:20" ht="45" x14ac:dyDescent="0.25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s="12">
        <f t="shared" si="378"/>
        <v>41866.640648148146</v>
      </c>
      <c r="L4061" s="12">
        <f t="shared" si="379"/>
        <v>41898.125</v>
      </c>
      <c r="M4061" t="b">
        <v>0</v>
      </c>
      <c r="N4061">
        <v>7</v>
      </c>
      <c r="O4061" t="b">
        <v>0</v>
      </c>
      <c r="P4061" t="s">
        <v>8271</v>
      </c>
      <c r="Q4061" s="5">
        <f t="shared" si="380"/>
        <v>2.5000000000000001E-2</v>
      </c>
      <c r="R4061" s="6">
        <f t="shared" si="381"/>
        <v>35.714285714285715</v>
      </c>
      <c r="S4061" t="str">
        <f t="shared" si="382"/>
        <v>theater</v>
      </c>
      <c r="T4061" t="str">
        <f t="shared" si="383"/>
        <v>plays</v>
      </c>
    </row>
    <row r="4062" spans="1:20" ht="60" x14ac:dyDescent="0.25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s="12">
        <f t="shared" si="378"/>
        <v>41779.695092592592</v>
      </c>
      <c r="L4062" s="12">
        <f t="shared" si="379"/>
        <v>41813.666666666664</v>
      </c>
      <c r="M4062" t="b">
        <v>0</v>
      </c>
      <c r="N4062">
        <v>5</v>
      </c>
      <c r="O4062" t="b">
        <v>0</v>
      </c>
      <c r="P4062" t="s">
        <v>8271</v>
      </c>
      <c r="Q4062" s="5">
        <f t="shared" si="380"/>
        <v>2.8500000000000001E-2</v>
      </c>
      <c r="R4062" s="6">
        <f t="shared" si="381"/>
        <v>57</v>
      </c>
      <c r="S4062" t="str">
        <f t="shared" si="382"/>
        <v>theater</v>
      </c>
      <c r="T4062" t="str">
        <f t="shared" si="383"/>
        <v>plays</v>
      </c>
    </row>
    <row r="4063" spans="1:20" ht="45" x14ac:dyDescent="0.25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s="12">
        <f t="shared" si="378"/>
        <v>42421.141469907408</v>
      </c>
      <c r="L4063" s="12">
        <f t="shared" si="379"/>
        <v>42481.099803240737</v>
      </c>
      <c r="M4063" t="b">
        <v>0</v>
      </c>
      <c r="N4063">
        <v>0</v>
      </c>
      <c r="O4063" t="b">
        <v>0</v>
      </c>
      <c r="P4063" t="s">
        <v>8271</v>
      </c>
      <c r="Q4063" s="5">
        <f t="shared" si="380"/>
        <v>0</v>
      </c>
      <c r="R4063" s="6" t="e">
        <f t="shared" si="381"/>
        <v>#DIV/0!</v>
      </c>
      <c r="S4063" t="str">
        <f t="shared" si="382"/>
        <v>theater</v>
      </c>
      <c r="T4063" t="str">
        <f t="shared" si="383"/>
        <v>plays</v>
      </c>
    </row>
    <row r="4064" spans="1:20" ht="60" x14ac:dyDescent="0.25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s="12">
        <f t="shared" si="378"/>
        <v>42523.739212962959</v>
      </c>
      <c r="L4064" s="12">
        <f t="shared" si="379"/>
        <v>42553.739212962959</v>
      </c>
      <c r="M4064" t="b">
        <v>0</v>
      </c>
      <c r="N4064">
        <v>3</v>
      </c>
      <c r="O4064" t="b">
        <v>0</v>
      </c>
      <c r="P4064" t="s">
        <v>8271</v>
      </c>
      <c r="Q4064" s="5">
        <f t="shared" si="380"/>
        <v>2.4500000000000001E-2</v>
      </c>
      <c r="R4064" s="6">
        <f t="shared" si="381"/>
        <v>163.33333333333334</v>
      </c>
      <c r="S4064" t="str">
        <f t="shared" si="382"/>
        <v>theater</v>
      </c>
      <c r="T4064" t="str">
        <f t="shared" si="383"/>
        <v>plays</v>
      </c>
    </row>
    <row r="4065" spans="1:20" ht="60" x14ac:dyDescent="0.25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s="12">
        <f t="shared" si="378"/>
        <v>41787.681527777779</v>
      </c>
      <c r="L4065" s="12">
        <f t="shared" si="379"/>
        <v>41817.681527777779</v>
      </c>
      <c r="M4065" t="b">
        <v>0</v>
      </c>
      <c r="N4065">
        <v>9</v>
      </c>
      <c r="O4065" t="b">
        <v>0</v>
      </c>
      <c r="P4065" t="s">
        <v>8271</v>
      </c>
      <c r="Q4065" s="5">
        <f t="shared" si="380"/>
        <v>1.4210526315789474E-2</v>
      </c>
      <c r="R4065" s="6">
        <f t="shared" si="381"/>
        <v>15</v>
      </c>
      <c r="S4065" t="str">
        <f t="shared" si="382"/>
        <v>theater</v>
      </c>
      <c r="T4065" t="str">
        <f t="shared" si="383"/>
        <v>plays</v>
      </c>
    </row>
    <row r="4066" spans="1:20" ht="60" x14ac:dyDescent="0.25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s="12">
        <f t="shared" si="378"/>
        <v>42093.588263888887</v>
      </c>
      <c r="L4066" s="12">
        <f t="shared" si="379"/>
        <v>42123.588263888887</v>
      </c>
      <c r="M4066" t="b">
        <v>0</v>
      </c>
      <c r="N4066">
        <v>6</v>
      </c>
      <c r="O4066" t="b">
        <v>0</v>
      </c>
      <c r="P4066" t="s">
        <v>8271</v>
      </c>
      <c r="Q4066" s="5">
        <f t="shared" si="380"/>
        <v>0.1925</v>
      </c>
      <c r="R4066" s="6">
        <f t="shared" si="381"/>
        <v>64.166666666666671</v>
      </c>
      <c r="S4066" t="str">
        <f t="shared" si="382"/>
        <v>theater</v>
      </c>
      <c r="T4066" t="str">
        <f t="shared" si="383"/>
        <v>plays</v>
      </c>
    </row>
    <row r="4067" spans="1:20" ht="45" x14ac:dyDescent="0.25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s="12">
        <f t="shared" si="378"/>
        <v>41833.951516203706</v>
      </c>
      <c r="L4067" s="12">
        <f t="shared" si="379"/>
        <v>41863.951516203706</v>
      </c>
      <c r="M4067" t="b">
        <v>0</v>
      </c>
      <c r="N4067">
        <v>4</v>
      </c>
      <c r="O4067" t="b">
        <v>0</v>
      </c>
      <c r="P4067" t="s">
        <v>8271</v>
      </c>
      <c r="Q4067" s="5">
        <f t="shared" si="380"/>
        <v>6.7499999999999999E-3</v>
      </c>
      <c r="R4067" s="6">
        <f t="shared" si="381"/>
        <v>6.75</v>
      </c>
      <c r="S4067" t="str">
        <f t="shared" si="382"/>
        <v>theater</v>
      </c>
      <c r="T4067" t="str">
        <f t="shared" si="383"/>
        <v>plays</v>
      </c>
    </row>
    <row r="4068" spans="1:20" ht="60" x14ac:dyDescent="0.25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s="12">
        <f t="shared" si="378"/>
        <v>42479.039212962962</v>
      </c>
      <c r="L4068" s="12">
        <f t="shared" si="379"/>
        <v>42509.039212962962</v>
      </c>
      <c r="M4068" t="b">
        <v>0</v>
      </c>
      <c r="N4068">
        <v>1</v>
      </c>
      <c r="O4068" t="b">
        <v>0</v>
      </c>
      <c r="P4068" t="s">
        <v>8271</v>
      </c>
      <c r="Q4068" s="5">
        <f t="shared" si="380"/>
        <v>1.6666666666666668E-3</v>
      </c>
      <c r="R4068" s="6">
        <f t="shared" si="381"/>
        <v>25</v>
      </c>
      <c r="S4068" t="str">
        <f t="shared" si="382"/>
        <v>theater</v>
      </c>
      <c r="T4068" t="str">
        <f t="shared" si="383"/>
        <v>plays</v>
      </c>
    </row>
    <row r="4069" spans="1:20" ht="60" x14ac:dyDescent="0.25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s="12">
        <f t="shared" si="378"/>
        <v>42235.117476851854</v>
      </c>
      <c r="L4069" s="12">
        <f t="shared" si="379"/>
        <v>42275.117476851854</v>
      </c>
      <c r="M4069" t="b">
        <v>0</v>
      </c>
      <c r="N4069">
        <v>17</v>
      </c>
      <c r="O4069" t="b">
        <v>0</v>
      </c>
      <c r="P4069" t="s">
        <v>8271</v>
      </c>
      <c r="Q4069" s="5">
        <f t="shared" si="380"/>
        <v>0.60899999999999999</v>
      </c>
      <c r="R4069" s="6">
        <f t="shared" si="381"/>
        <v>179.11764705882354</v>
      </c>
      <c r="S4069" t="str">
        <f t="shared" si="382"/>
        <v>theater</v>
      </c>
      <c r="T4069" t="str">
        <f t="shared" si="383"/>
        <v>plays</v>
      </c>
    </row>
    <row r="4070" spans="1:20" ht="45" x14ac:dyDescent="0.25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s="12">
        <f t="shared" si="378"/>
        <v>42718.963599537034</v>
      </c>
      <c r="L4070" s="12">
        <f t="shared" si="379"/>
        <v>42748.961805555555</v>
      </c>
      <c r="M4070" t="b">
        <v>0</v>
      </c>
      <c r="N4070">
        <v>1</v>
      </c>
      <c r="O4070" t="b">
        <v>0</v>
      </c>
      <c r="P4070" t="s">
        <v>8271</v>
      </c>
      <c r="Q4070" s="5">
        <f t="shared" si="380"/>
        <v>0.01</v>
      </c>
      <c r="R4070" s="6">
        <f t="shared" si="381"/>
        <v>34.950000000000003</v>
      </c>
      <c r="S4070" t="str">
        <f t="shared" si="382"/>
        <v>theater</v>
      </c>
      <c r="T4070" t="str">
        <f t="shared" si="383"/>
        <v>plays</v>
      </c>
    </row>
    <row r="4071" spans="1:20" ht="45" x14ac:dyDescent="0.25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s="12">
        <f t="shared" si="378"/>
        <v>42022.661527777775</v>
      </c>
      <c r="L4071" s="12">
        <f t="shared" si="379"/>
        <v>42063.5</v>
      </c>
      <c r="M4071" t="b">
        <v>0</v>
      </c>
      <c r="N4071">
        <v>13</v>
      </c>
      <c r="O4071" t="b">
        <v>0</v>
      </c>
      <c r="P4071" t="s">
        <v>8271</v>
      </c>
      <c r="Q4071" s="5">
        <f t="shared" si="380"/>
        <v>0.34399999999999997</v>
      </c>
      <c r="R4071" s="6">
        <f t="shared" si="381"/>
        <v>33.07692307692308</v>
      </c>
      <c r="S4071" t="str">
        <f t="shared" si="382"/>
        <v>theater</v>
      </c>
      <c r="T4071" t="str">
        <f t="shared" si="383"/>
        <v>plays</v>
      </c>
    </row>
    <row r="4072" spans="1:20" ht="45" x14ac:dyDescent="0.25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s="12">
        <f t="shared" si="378"/>
        <v>42031.666898148149</v>
      </c>
      <c r="L4072" s="12">
        <f t="shared" si="379"/>
        <v>42064.125</v>
      </c>
      <c r="M4072" t="b">
        <v>0</v>
      </c>
      <c r="N4072">
        <v>6</v>
      </c>
      <c r="O4072" t="b">
        <v>0</v>
      </c>
      <c r="P4072" t="s">
        <v>8271</v>
      </c>
      <c r="Q4072" s="5">
        <f t="shared" si="380"/>
        <v>0.16500000000000001</v>
      </c>
      <c r="R4072" s="6">
        <f t="shared" si="381"/>
        <v>27.5</v>
      </c>
      <c r="S4072" t="str">
        <f t="shared" si="382"/>
        <v>theater</v>
      </c>
      <c r="T4072" t="str">
        <f t="shared" si="383"/>
        <v>plays</v>
      </c>
    </row>
    <row r="4073" spans="1:20" ht="60" x14ac:dyDescent="0.25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s="12">
        <f t="shared" si="378"/>
        <v>42700.804756944446</v>
      </c>
      <c r="L4073" s="12">
        <f t="shared" si="379"/>
        <v>42730.804756944446</v>
      </c>
      <c r="M4073" t="b">
        <v>0</v>
      </c>
      <c r="N4073">
        <v>0</v>
      </c>
      <c r="O4073" t="b">
        <v>0</v>
      </c>
      <c r="P4073" t="s">
        <v>8271</v>
      </c>
      <c r="Q4073" s="5">
        <f t="shared" si="380"/>
        <v>0</v>
      </c>
      <c r="R4073" s="6" t="e">
        <f t="shared" si="381"/>
        <v>#DIV/0!</v>
      </c>
      <c r="S4073" t="str">
        <f t="shared" si="382"/>
        <v>theater</v>
      </c>
      <c r="T4073" t="str">
        <f t="shared" si="383"/>
        <v>plays</v>
      </c>
    </row>
    <row r="4074" spans="1:20" ht="60" x14ac:dyDescent="0.25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s="12">
        <f t="shared" si="378"/>
        <v>41812.77443287037</v>
      </c>
      <c r="L4074" s="12">
        <f t="shared" si="379"/>
        <v>41872.77443287037</v>
      </c>
      <c r="M4074" t="b">
        <v>0</v>
      </c>
      <c r="N4074">
        <v>2</v>
      </c>
      <c r="O4074" t="b">
        <v>0</v>
      </c>
      <c r="P4074" t="s">
        <v>8271</v>
      </c>
      <c r="Q4074" s="5">
        <f t="shared" si="380"/>
        <v>4.0000000000000001E-3</v>
      </c>
      <c r="R4074" s="6">
        <f t="shared" si="381"/>
        <v>2</v>
      </c>
      <c r="S4074" t="str">
        <f t="shared" si="382"/>
        <v>theater</v>
      </c>
      <c r="T4074" t="str">
        <f t="shared" si="383"/>
        <v>plays</v>
      </c>
    </row>
    <row r="4075" spans="1:20" ht="45" x14ac:dyDescent="0.25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s="12">
        <f t="shared" si="378"/>
        <v>42078.34520833334</v>
      </c>
      <c r="L4075" s="12">
        <f t="shared" si="379"/>
        <v>42133.166666666672</v>
      </c>
      <c r="M4075" t="b">
        <v>0</v>
      </c>
      <c r="N4075">
        <v>2</v>
      </c>
      <c r="O4075" t="b">
        <v>0</v>
      </c>
      <c r="P4075" t="s">
        <v>8271</v>
      </c>
      <c r="Q4075" s="5">
        <f t="shared" si="380"/>
        <v>1.0571428571428572E-2</v>
      </c>
      <c r="R4075" s="6">
        <f t="shared" si="381"/>
        <v>18.5</v>
      </c>
      <c r="S4075" t="str">
        <f t="shared" si="382"/>
        <v>theater</v>
      </c>
      <c r="T4075" t="str">
        <f t="shared" si="383"/>
        <v>plays</v>
      </c>
    </row>
    <row r="4076" spans="1:20" ht="60" x14ac:dyDescent="0.25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s="12">
        <f t="shared" si="378"/>
        <v>42283.552951388891</v>
      </c>
      <c r="L4076" s="12">
        <f t="shared" si="379"/>
        <v>42313.594618055555</v>
      </c>
      <c r="M4076" t="b">
        <v>0</v>
      </c>
      <c r="N4076">
        <v>21</v>
      </c>
      <c r="O4076" t="b">
        <v>0</v>
      </c>
      <c r="P4076" t="s">
        <v>8271</v>
      </c>
      <c r="Q4076" s="5">
        <f t="shared" si="380"/>
        <v>0.26727272727272727</v>
      </c>
      <c r="R4076" s="6">
        <f t="shared" si="381"/>
        <v>35</v>
      </c>
      <c r="S4076" t="str">
        <f t="shared" si="382"/>
        <v>theater</v>
      </c>
      <c r="T4076" t="str">
        <f t="shared" si="383"/>
        <v>plays</v>
      </c>
    </row>
    <row r="4077" spans="1:20" ht="60" x14ac:dyDescent="0.25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s="12">
        <f t="shared" si="378"/>
        <v>41779.045937499999</v>
      </c>
      <c r="L4077" s="12">
        <f t="shared" si="379"/>
        <v>41820.727777777778</v>
      </c>
      <c r="M4077" t="b">
        <v>0</v>
      </c>
      <c r="N4077">
        <v>13</v>
      </c>
      <c r="O4077" t="b">
        <v>0</v>
      </c>
      <c r="P4077" t="s">
        <v>8271</v>
      </c>
      <c r="Q4077" s="5">
        <f t="shared" si="380"/>
        <v>0.28799999999999998</v>
      </c>
      <c r="R4077" s="6">
        <f t="shared" si="381"/>
        <v>44.307692307692307</v>
      </c>
      <c r="S4077" t="str">
        <f t="shared" si="382"/>
        <v>theater</v>
      </c>
      <c r="T4077" t="str">
        <f t="shared" si="383"/>
        <v>plays</v>
      </c>
    </row>
    <row r="4078" spans="1:20" ht="45" x14ac:dyDescent="0.25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s="12">
        <f t="shared" si="378"/>
        <v>41905.795706018522</v>
      </c>
      <c r="L4078" s="12">
        <f t="shared" si="379"/>
        <v>41933.82708333333</v>
      </c>
      <c r="M4078" t="b">
        <v>0</v>
      </c>
      <c r="N4078">
        <v>0</v>
      </c>
      <c r="O4078" t="b">
        <v>0</v>
      </c>
      <c r="P4078" t="s">
        <v>8271</v>
      </c>
      <c r="Q4078" s="5">
        <f t="shared" si="380"/>
        <v>0</v>
      </c>
      <c r="R4078" s="6" t="e">
        <f t="shared" si="381"/>
        <v>#DIV/0!</v>
      </c>
      <c r="S4078" t="str">
        <f t="shared" si="382"/>
        <v>theater</v>
      </c>
      <c r="T4078" t="str">
        <f t="shared" si="383"/>
        <v>plays</v>
      </c>
    </row>
    <row r="4079" spans="1:20" ht="60" x14ac:dyDescent="0.25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s="12">
        <f t="shared" si="378"/>
        <v>42695.7105787037</v>
      </c>
      <c r="L4079" s="12">
        <f t="shared" si="379"/>
        <v>42725.7105787037</v>
      </c>
      <c r="M4079" t="b">
        <v>0</v>
      </c>
      <c r="N4079">
        <v>6</v>
      </c>
      <c r="O4079" t="b">
        <v>0</v>
      </c>
      <c r="P4079" t="s">
        <v>8271</v>
      </c>
      <c r="Q4079" s="5">
        <f t="shared" si="380"/>
        <v>8.8999999999999996E-2</v>
      </c>
      <c r="R4079" s="6">
        <f t="shared" si="381"/>
        <v>222.5</v>
      </c>
      <c r="S4079" t="str">
        <f t="shared" si="382"/>
        <v>theater</v>
      </c>
      <c r="T4079" t="str">
        <f t="shared" si="383"/>
        <v>plays</v>
      </c>
    </row>
    <row r="4080" spans="1:20" ht="60" x14ac:dyDescent="0.25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s="12">
        <f t="shared" si="378"/>
        <v>42732.787523148145</v>
      </c>
      <c r="L4080" s="12">
        <f t="shared" si="379"/>
        <v>42762.787523148145</v>
      </c>
      <c r="M4080" t="b">
        <v>0</v>
      </c>
      <c r="N4080">
        <v>0</v>
      </c>
      <c r="O4080" t="b">
        <v>0</v>
      </c>
      <c r="P4080" t="s">
        <v>8271</v>
      </c>
      <c r="Q4080" s="5">
        <f t="shared" si="380"/>
        <v>0</v>
      </c>
      <c r="R4080" s="6" t="e">
        <f t="shared" si="381"/>
        <v>#DIV/0!</v>
      </c>
      <c r="S4080" t="str">
        <f t="shared" si="382"/>
        <v>theater</v>
      </c>
      <c r="T4080" t="str">
        <f t="shared" si="383"/>
        <v>plays</v>
      </c>
    </row>
    <row r="4081" spans="1:20" ht="60" x14ac:dyDescent="0.25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s="12">
        <f t="shared" si="378"/>
        <v>42510.938900462963</v>
      </c>
      <c r="L4081" s="12">
        <f t="shared" si="379"/>
        <v>42540.938900462963</v>
      </c>
      <c r="M4081" t="b">
        <v>0</v>
      </c>
      <c r="N4081">
        <v>1</v>
      </c>
      <c r="O4081" t="b">
        <v>0</v>
      </c>
      <c r="P4081" t="s">
        <v>8271</v>
      </c>
      <c r="Q4081" s="5">
        <f t="shared" si="380"/>
        <v>1.6666666666666668E-3</v>
      </c>
      <c r="R4081" s="6">
        <f t="shared" si="381"/>
        <v>5</v>
      </c>
      <c r="S4081" t="str">
        <f t="shared" si="382"/>
        <v>theater</v>
      </c>
      <c r="T4081" t="str">
        <f t="shared" si="383"/>
        <v>plays</v>
      </c>
    </row>
    <row r="4082" spans="1:20" ht="60" x14ac:dyDescent="0.25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s="12">
        <f t="shared" si="378"/>
        <v>42511.698101851856</v>
      </c>
      <c r="L4082" s="12">
        <f t="shared" si="379"/>
        <v>42535.787500000006</v>
      </c>
      <c r="M4082" t="b">
        <v>0</v>
      </c>
      <c r="N4082">
        <v>0</v>
      </c>
      <c r="O4082" t="b">
        <v>0</v>
      </c>
      <c r="P4082" t="s">
        <v>8271</v>
      </c>
      <c r="Q4082" s="5">
        <f t="shared" si="380"/>
        <v>0</v>
      </c>
      <c r="R4082" s="6" t="e">
        <f t="shared" si="381"/>
        <v>#DIV/0!</v>
      </c>
      <c r="S4082" t="str">
        <f t="shared" si="382"/>
        <v>theater</v>
      </c>
      <c r="T4082" t="str">
        <f t="shared" si="383"/>
        <v>plays</v>
      </c>
    </row>
    <row r="4083" spans="1:20" ht="45" x14ac:dyDescent="0.25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s="12">
        <f t="shared" si="378"/>
        <v>42041.581307870365</v>
      </c>
      <c r="L4083" s="12">
        <f t="shared" si="379"/>
        <v>42071.539641203708</v>
      </c>
      <c r="M4083" t="b">
        <v>0</v>
      </c>
      <c r="N4083">
        <v>12</v>
      </c>
      <c r="O4083" t="b">
        <v>0</v>
      </c>
      <c r="P4083" t="s">
        <v>8271</v>
      </c>
      <c r="Q4083" s="5">
        <f t="shared" si="380"/>
        <v>0.15737410071942445</v>
      </c>
      <c r="R4083" s="6">
        <f t="shared" si="381"/>
        <v>29.166666666666668</v>
      </c>
      <c r="S4083" t="str">
        <f t="shared" si="382"/>
        <v>theater</v>
      </c>
      <c r="T4083" t="str">
        <f t="shared" si="383"/>
        <v>plays</v>
      </c>
    </row>
    <row r="4084" spans="1:20" ht="60" x14ac:dyDescent="0.25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s="12">
        <f t="shared" si="378"/>
        <v>42307.189270833333</v>
      </c>
      <c r="L4084" s="12">
        <f t="shared" si="379"/>
        <v>42322.958333333328</v>
      </c>
      <c r="M4084" t="b">
        <v>0</v>
      </c>
      <c r="N4084">
        <v>2</v>
      </c>
      <c r="O4084" t="b">
        <v>0</v>
      </c>
      <c r="P4084" t="s">
        <v>8271</v>
      </c>
      <c r="Q4084" s="5">
        <f t="shared" si="380"/>
        <v>0.02</v>
      </c>
      <c r="R4084" s="6">
        <f t="shared" si="381"/>
        <v>1.5</v>
      </c>
      <c r="S4084" t="str">
        <f t="shared" si="382"/>
        <v>theater</v>
      </c>
      <c r="T4084" t="str">
        <f t="shared" si="383"/>
        <v>plays</v>
      </c>
    </row>
    <row r="4085" spans="1:20" ht="60" x14ac:dyDescent="0.25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s="12">
        <f t="shared" si="378"/>
        <v>42353.761759259258</v>
      </c>
      <c r="L4085" s="12">
        <f t="shared" si="379"/>
        <v>42383.761759259258</v>
      </c>
      <c r="M4085" t="b">
        <v>0</v>
      </c>
      <c r="N4085">
        <v>6</v>
      </c>
      <c r="O4085" t="b">
        <v>0</v>
      </c>
      <c r="P4085" t="s">
        <v>8271</v>
      </c>
      <c r="Q4085" s="5">
        <f t="shared" si="380"/>
        <v>0.21685714285714286</v>
      </c>
      <c r="R4085" s="6">
        <f t="shared" si="381"/>
        <v>126.5</v>
      </c>
      <c r="S4085" t="str">
        <f t="shared" si="382"/>
        <v>theater</v>
      </c>
      <c r="T4085" t="str">
        <f t="shared" si="383"/>
        <v>plays</v>
      </c>
    </row>
    <row r="4086" spans="1:20" ht="60" x14ac:dyDescent="0.25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s="12">
        <f t="shared" si="378"/>
        <v>42622.436412037037</v>
      </c>
      <c r="L4086" s="12">
        <f t="shared" si="379"/>
        <v>42652.436412037037</v>
      </c>
      <c r="M4086" t="b">
        <v>0</v>
      </c>
      <c r="N4086">
        <v>1</v>
      </c>
      <c r="O4086" t="b">
        <v>0</v>
      </c>
      <c r="P4086" t="s">
        <v>8271</v>
      </c>
      <c r="Q4086" s="5">
        <f t="shared" si="380"/>
        <v>3.3333333333333335E-3</v>
      </c>
      <c r="R4086" s="6">
        <f t="shared" si="381"/>
        <v>10</v>
      </c>
      <c r="S4086" t="str">
        <f t="shared" si="382"/>
        <v>theater</v>
      </c>
      <c r="T4086" t="str">
        <f t="shared" si="383"/>
        <v>plays</v>
      </c>
    </row>
    <row r="4087" spans="1:20" ht="60" x14ac:dyDescent="0.25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s="12">
        <f t="shared" si="378"/>
        <v>42058.603877314818</v>
      </c>
      <c r="L4087" s="12">
        <f t="shared" si="379"/>
        <v>42087.165972222225</v>
      </c>
      <c r="M4087" t="b">
        <v>0</v>
      </c>
      <c r="N4087">
        <v>1</v>
      </c>
      <c r="O4087" t="b">
        <v>0</v>
      </c>
      <c r="P4087" t="s">
        <v>8271</v>
      </c>
      <c r="Q4087" s="5">
        <f t="shared" si="380"/>
        <v>2.8571428571428571E-3</v>
      </c>
      <c r="R4087" s="6">
        <f t="shared" si="381"/>
        <v>10</v>
      </c>
      <c r="S4087" t="str">
        <f t="shared" si="382"/>
        <v>theater</v>
      </c>
      <c r="T4087" t="str">
        <f t="shared" si="383"/>
        <v>plays</v>
      </c>
    </row>
    <row r="4088" spans="1:20" ht="60" x14ac:dyDescent="0.25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s="12">
        <f t="shared" si="378"/>
        <v>42304.940960648149</v>
      </c>
      <c r="L4088" s="12">
        <f t="shared" si="379"/>
        <v>42329.166666666672</v>
      </c>
      <c r="M4088" t="b">
        <v>0</v>
      </c>
      <c r="N4088">
        <v>5</v>
      </c>
      <c r="O4088" t="b">
        <v>0</v>
      </c>
      <c r="P4088" t="s">
        <v>8271</v>
      </c>
      <c r="Q4088" s="5">
        <f t="shared" si="380"/>
        <v>4.7E-2</v>
      </c>
      <c r="R4088" s="6">
        <f t="shared" si="381"/>
        <v>9.4</v>
      </c>
      <c r="S4088" t="str">
        <f t="shared" si="382"/>
        <v>theater</v>
      </c>
      <c r="T4088" t="str">
        <f t="shared" si="383"/>
        <v>plays</v>
      </c>
    </row>
    <row r="4089" spans="1:20" x14ac:dyDescent="0.25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s="12">
        <f t="shared" si="378"/>
        <v>42538.742893518516</v>
      </c>
      <c r="L4089" s="12">
        <f t="shared" si="379"/>
        <v>42568.742893518516</v>
      </c>
      <c r="M4089" t="b">
        <v>0</v>
      </c>
      <c r="N4089">
        <v>0</v>
      </c>
      <c r="O4089" t="b">
        <v>0</v>
      </c>
      <c r="P4089" t="s">
        <v>8271</v>
      </c>
      <c r="Q4089" s="5">
        <f t="shared" si="380"/>
        <v>0</v>
      </c>
      <c r="R4089" s="6" t="e">
        <f t="shared" si="381"/>
        <v>#DIV/0!</v>
      </c>
      <c r="S4089" t="str">
        <f t="shared" si="382"/>
        <v>theater</v>
      </c>
      <c r="T4089" t="str">
        <f t="shared" si="383"/>
        <v>plays</v>
      </c>
    </row>
    <row r="4090" spans="1:20" ht="45" x14ac:dyDescent="0.25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s="12">
        <f t="shared" si="378"/>
        <v>41990.612546296295</v>
      </c>
      <c r="L4090" s="12">
        <f t="shared" si="379"/>
        <v>42020.434722222228</v>
      </c>
      <c r="M4090" t="b">
        <v>0</v>
      </c>
      <c r="N4090">
        <v>3</v>
      </c>
      <c r="O4090" t="b">
        <v>0</v>
      </c>
      <c r="P4090" t="s">
        <v>8271</v>
      </c>
      <c r="Q4090" s="5">
        <f t="shared" si="380"/>
        <v>0.108</v>
      </c>
      <c r="R4090" s="6">
        <f t="shared" si="381"/>
        <v>72</v>
      </c>
      <c r="S4090" t="str">
        <f t="shared" si="382"/>
        <v>theater</v>
      </c>
      <c r="T4090" t="str">
        <f t="shared" si="383"/>
        <v>plays</v>
      </c>
    </row>
    <row r="4091" spans="1:20" ht="60" x14ac:dyDescent="0.25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s="12">
        <f t="shared" si="378"/>
        <v>42122.732499999998</v>
      </c>
      <c r="L4091" s="12">
        <f t="shared" si="379"/>
        <v>42155.732638888891</v>
      </c>
      <c r="M4091" t="b">
        <v>0</v>
      </c>
      <c r="N4091">
        <v>8</v>
      </c>
      <c r="O4091" t="b">
        <v>0</v>
      </c>
      <c r="P4091" t="s">
        <v>8271</v>
      </c>
      <c r="Q4091" s="5">
        <f t="shared" si="380"/>
        <v>4.8000000000000001E-2</v>
      </c>
      <c r="R4091" s="6">
        <f t="shared" si="381"/>
        <v>30</v>
      </c>
      <c r="S4091" t="str">
        <f t="shared" si="382"/>
        <v>theater</v>
      </c>
      <c r="T4091" t="str">
        <f t="shared" si="383"/>
        <v>plays</v>
      </c>
    </row>
    <row r="4092" spans="1:20" ht="45" x14ac:dyDescent="0.25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s="12">
        <f t="shared" si="378"/>
        <v>42209.67288194444</v>
      </c>
      <c r="L4092" s="12">
        <f t="shared" si="379"/>
        <v>42223.625</v>
      </c>
      <c r="M4092" t="b">
        <v>0</v>
      </c>
      <c r="N4092">
        <v>3</v>
      </c>
      <c r="O4092" t="b">
        <v>0</v>
      </c>
      <c r="P4092" t="s">
        <v>8271</v>
      </c>
      <c r="Q4092" s="5">
        <f t="shared" si="380"/>
        <v>3.2000000000000001E-2</v>
      </c>
      <c r="R4092" s="6">
        <f t="shared" si="381"/>
        <v>10.666666666666666</v>
      </c>
      <c r="S4092" t="str">
        <f t="shared" si="382"/>
        <v>theater</v>
      </c>
      <c r="T4092" t="str">
        <f t="shared" si="383"/>
        <v>plays</v>
      </c>
    </row>
    <row r="4093" spans="1:20" ht="60" x14ac:dyDescent="0.25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s="12">
        <f t="shared" si="378"/>
        <v>41990.506377314814</v>
      </c>
      <c r="L4093" s="12">
        <f t="shared" si="379"/>
        <v>42020.506377314814</v>
      </c>
      <c r="M4093" t="b">
        <v>0</v>
      </c>
      <c r="N4093">
        <v>8</v>
      </c>
      <c r="O4093" t="b">
        <v>0</v>
      </c>
      <c r="P4093" t="s">
        <v>8271</v>
      </c>
      <c r="Q4093" s="5">
        <f t="shared" si="380"/>
        <v>0.1275</v>
      </c>
      <c r="R4093" s="6">
        <f t="shared" si="381"/>
        <v>25.5</v>
      </c>
      <c r="S4093" t="str">
        <f t="shared" si="382"/>
        <v>theater</v>
      </c>
      <c r="T4093" t="str">
        <f t="shared" si="383"/>
        <v>plays</v>
      </c>
    </row>
    <row r="4094" spans="1:20" ht="45" x14ac:dyDescent="0.25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s="12">
        <f t="shared" si="378"/>
        <v>42039.194988425923</v>
      </c>
      <c r="L4094" s="12">
        <f t="shared" si="379"/>
        <v>42099.153321759266</v>
      </c>
      <c r="M4094" t="b">
        <v>0</v>
      </c>
      <c r="N4094">
        <v>1</v>
      </c>
      <c r="O4094" t="b">
        <v>0</v>
      </c>
      <c r="P4094" t="s">
        <v>8271</v>
      </c>
      <c r="Q4094" s="5">
        <f t="shared" si="380"/>
        <v>1.8181818181818181E-4</v>
      </c>
      <c r="R4094" s="6">
        <f t="shared" si="381"/>
        <v>20</v>
      </c>
      <c r="S4094" t="str">
        <f t="shared" si="382"/>
        <v>theater</v>
      </c>
      <c r="T4094" t="str">
        <f t="shared" si="383"/>
        <v>plays</v>
      </c>
    </row>
    <row r="4095" spans="1:20" ht="60" x14ac:dyDescent="0.25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s="12">
        <f t="shared" si="378"/>
        <v>42178.815891203703</v>
      </c>
      <c r="L4095" s="12">
        <f t="shared" si="379"/>
        <v>42238.815891203703</v>
      </c>
      <c r="M4095" t="b">
        <v>0</v>
      </c>
      <c r="N4095">
        <v>4</v>
      </c>
      <c r="O4095" t="b">
        <v>0</v>
      </c>
      <c r="P4095" t="s">
        <v>8271</v>
      </c>
      <c r="Q4095" s="5">
        <f t="shared" si="380"/>
        <v>2.4E-2</v>
      </c>
      <c r="R4095" s="6">
        <f t="shared" si="381"/>
        <v>15</v>
      </c>
      <c r="S4095" t="str">
        <f t="shared" si="382"/>
        <v>theater</v>
      </c>
      <c r="T4095" t="str">
        <f t="shared" si="383"/>
        <v>plays</v>
      </c>
    </row>
    <row r="4096" spans="1:20" ht="45" x14ac:dyDescent="0.25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s="12">
        <f t="shared" si="378"/>
        <v>41890.086805555555</v>
      </c>
      <c r="L4096" s="12">
        <f t="shared" si="379"/>
        <v>41934.207638888889</v>
      </c>
      <c r="M4096" t="b">
        <v>0</v>
      </c>
      <c r="N4096">
        <v>8</v>
      </c>
      <c r="O4096" t="b">
        <v>0</v>
      </c>
      <c r="P4096" t="s">
        <v>8271</v>
      </c>
      <c r="Q4096" s="5">
        <f t="shared" si="380"/>
        <v>0.36499999999999999</v>
      </c>
      <c r="R4096" s="6">
        <f t="shared" si="381"/>
        <v>91.25</v>
      </c>
      <c r="S4096" t="str">
        <f t="shared" si="382"/>
        <v>theater</v>
      </c>
      <c r="T4096" t="str">
        <f t="shared" si="383"/>
        <v>plays</v>
      </c>
    </row>
    <row r="4097" spans="1:20" ht="45" x14ac:dyDescent="0.25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s="12">
        <f t="shared" si="378"/>
        <v>42693.031828703708</v>
      </c>
      <c r="L4097" s="12">
        <f t="shared" si="379"/>
        <v>42723.031828703708</v>
      </c>
      <c r="M4097" t="b">
        <v>0</v>
      </c>
      <c r="N4097">
        <v>1</v>
      </c>
      <c r="O4097" t="b">
        <v>0</v>
      </c>
      <c r="P4097" t="s">
        <v>8271</v>
      </c>
      <c r="Q4097" s="5">
        <f t="shared" si="380"/>
        <v>2.6666666666666668E-2</v>
      </c>
      <c r="R4097" s="6">
        <f t="shared" si="381"/>
        <v>800</v>
      </c>
      <c r="S4097" t="str">
        <f t="shared" si="382"/>
        <v>theater</v>
      </c>
      <c r="T4097" t="str">
        <f t="shared" si="383"/>
        <v>plays</v>
      </c>
    </row>
    <row r="4098" spans="1:20" ht="45" x14ac:dyDescent="0.25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s="12">
        <f t="shared" ref="K4098:K4115" si="384">(((J4098/60)/60)/24)+DATE(1970,1,1)</f>
        <v>42750.530312499999</v>
      </c>
      <c r="L4098" s="12">
        <f t="shared" ref="L4098:L4115" si="385">(((I4098/60)/60)/24)+DATE(1970,1,1)</f>
        <v>42794.368749999994</v>
      </c>
      <c r="M4098" t="b">
        <v>0</v>
      </c>
      <c r="N4098">
        <v>5</v>
      </c>
      <c r="O4098" t="b">
        <v>0</v>
      </c>
      <c r="P4098" t="s">
        <v>8271</v>
      </c>
      <c r="Q4098" s="5">
        <f t="shared" ref="Q4098:Q4115" si="386">E4098/D4098</f>
        <v>0.11428571428571428</v>
      </c>
      <c r="R4098" s="6">
        <f t="shared" ref="R4098:R4115" si="387">E4098/N4098</f>
        <v>80</v>
      </c>
      <c r="S4098" t="str">
        <f t="shared" ref="S4098:S4115" si="388">LEFT(P4098,FIND("/",P4098,1)-1)</f>
        <v>theater</v>
      </c>
      <c r="T4098" t="str">
        <f t="shared" ref="T4098:T4115" si="389">MID(P4098,FIND("/",P4098,1)+1,LEN(P4097))</f>
        <v>plays</v>
      </c>
    </row>
    <row r="4099" spans="1:20" ht="60" x14ac:dyDescent="0.25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s="12">
        <f t="shared" si="384"/>
        <v>42344.824502314819</v>
      </c>
      <c r="L4099" s="12">
        <f t="shared" si="385"/>
        <v>42400.996527777781</v>
      </c>
      <c r="M4099" t="b">
        <v>0</v>
      </c>
      <c r="N4099">
        <v>0</v>
      </c>
      <c r="O4099" t="b">
        <v>0</v>
      </c>
      <c r="P4099" t="s">
        <v>8271</v>
      </c>
      <c r="Q4099" s="5">
        <f t="shared" si="386"/>
        <v>0</v>
      </c>
      <c r="R4099" s="6" t="e">
        <f t="shared" si="387"/>
        <v>#DIV/0!</v>
      </c>
      <c r="S4099" t="str">
        <f t="shared" si="388"/>
        <v>theater</v>
      </c>
      <c r="T4099" t="str">
        <f t="shared" si="389"/>
        <v>plays</v>
      </c>
    </row>
    <row r="4100" spans="1:20" ht="45" x14ac:dyDescent="0.25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s="12">
        <f t="shared" si="384"/>
        <v>42495.722187499996</v>
      </c>
      <c r="L4100" s="12">
        <f t="shared" si="385"/>
        <v>42525.722187499996</v>
      </c>
      <c r="M4100" t="b">
        <v>0</v>
      </c>
      <c r="N4100">
        <v>0</v>
      </c>
      <c r="O4100" t="b">
        <v>0</v>
      </c>
      <c r="P4100" t="s">
        <v>8271</v>
      </c>
      <c r="Q4100" s="5">
        <f t="shared" si="386"/>
        <v>0</v>
      </c>
      <c r="R4100" s="6" t="e">
        <f t="shared" si="387"/>
        <v>#DIV/0!</v>
      </c>
      <c r="S4100" t="str">
        <f t="shared" si="388"/>
        <v>theater</v>
      </c>
      <c r="T4100" t="str">
        <f t="shared" si="389"/>
        <v>plays</v>
      </c>
    </row>
    <row r="4101" spans="1:20" ht="60" x14ac:dyDescent="0.25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s="12">
        <f t="shared" si="384"/>
        <v>42570.850381944445</v>
      </c>
      <c r="L4101" s="12">
        <f t="shared" si="385"/>
        <v>42615.850381944445</v>
      </c>
      <c r="M4101" t="b">
        <v>0</v>
      </c>
      <c r="N4101">
        <v>1</v>
      </c>
      <c r="O4101" t="b">
        <v>0</v>
      </c>
      <c r="P4101" t="s">
        <v>8271</v>
      </c>
      <c r="Q4101" s="5">
        <f t="shared" si="386"/>
        <v>1.1111111111111112E-2</v>
      </c>
      <c r="R4101" s="6">
        <f t="shared" si="387"/>
        <v>50</v>
      </c>
      <c r="S4101" t="str">
        <f t="shared" si="388"/>
        <v>theater</v>
      </c>
      <c r="T4101" t="str">
        <f t="shared" si="389"/>
        <v>plays</v>
      </c>
    </row>
    <row r="4102" spans="1:20" ht="45" x14ac:dyDescent="0.25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s="12">
        <f t="shared" si="384"/>
        <v>41927.124884259261</v>
      </c>
      <c r="L4102" s="12">
        <f t="shared" si="385"/>
        <v>41937.124884259261</v>
      </c>
      <c r="M4102" t="b">
        <v>0</v>
      </c>
      <c r="N4102">
        <v>0</v>
      </c>
      <c r="O4102" t="b">
        <v>0</v>
      </c>
      <c r="P4102" t="s">
        <v>8271</v>
      </c>
      <c r="Q4102" s="5">
        <f t="shared" si="386"/>
        <v>0</v>
      </c>
      <c r="R4102" s="6" t="e">
        <f t="shared" si="387"/>
        <v>#DIV/0!</v>
      </c>
      <c r="S4102" t="str">
        <f t="shared" si="388"/>
        <v>theater</v>
      </c>
      <c r="T4102" t="str">
        <f t="shared" si="389"/>
        <v>plays</v>
      </c>
    </row>
    <row r="4103" spans="1:20" ht="60" x14ac:dyDescent="0.25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s="12">
        <f t="shared" si="384"/>
        <v>42730.903726851851</v>
      </c>
      <c r="L4103" s="12">
        <f t="shared" si="385"/>
        <v>42760.903726851851</v>
      </c>
      <c r="M4103" t="b">
        <v>0</v>
      </c>
      <c r="N4103">
        <v>0</v>
      </c>
      <c r="O4103" t="b">
        <v>0</v>
      </c>
      <c r="P4103" t="s">
        <v>8271</v>
      </c>
      <c r="Q4103" s="5">
        <f t="shared" si="386"/>
        <v>0</v>
      </c>
      <c r="R4103" s="6" t="e">
        <f t="shared" si="387"/>
        <v>#DIV/0!</v>
      </c>
      <c r="S4103" t="str">
        <f t="shared" si="388"/>
        <v>theater</v>
      </c>
      <c r="T4103" t="str">
        <f t="shared" si="389"/>
        <v>plays</v>
      </c>
    </row>
    <row r="4104" spans="1:20" ht="45" x14ac:dyDescent="0.25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s="12">
        <f t="shared" si="384"/>
        <v>42475.848067129627</v>
      </c>
      <c r="L4104" s="12">
        <f t="shared" si="385"/>
        <v>42505.848067129627</v>
      </c>
      <c r="M4104" t="b">
        <v>0</v>
      </c>
      <c r="N4104">
        <v>6</v>
      </c>
      <c r="O4104" t="b">
        <v>0</v>
      </c>
      <c r="P4104" t="s">
        <v>8271</v>
      </c>
      <c r="Q4104" s="5">
        <f t="shared" si="386"/>
        <v>0.27400000000000002</v>
      </c>
      <c r="R4104" s="6">
        <f t="shared" si="387"/>
        <v>22.833333333333332</v>
      </c>
      <c r="S4104" t="str">
        <f t="shared" si="388"/>
        <v>theater</v>
      </c>
      <c r="T4104" t="str">
        <f t="shared" si="389"/>
        <v>plays</v>
      </c>
    </row>
    <row r="4105" spans="1:20" ht="45" x14ac:dyDescent="0.25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s="12">
        <f t="shared" si="384"/>
        <v>42188.83293981482</v>
      </c>
      <c r="L4105" s="12">
        <f t="shared" si="385"/>
        <v>42242.772222222222</v>
      </c>
      <c r="M4105" t="b">
        <v>0</v>
      </c>
      <c r="N4105">
        <v>6</v>
      </c>
      <c r="O4105" t="b">
        <v>0</v>
      </c>
      <c r="P4105" t="s">
        <v>8271</v>
      </c>
      <c r="Q4105" s="5">
        <f t="shared" si="386"/>
        <v>0.1</v>
      </c>
      <c r="R4105" s="6">
        <f t="shared" si="387"/>
        <v>16.666666666666668</v>
      </c>
      <c r="S4105" t="str">
        <f t="shared" si="388"/>
        <v>theater</v>
      </c>
      <c r="T4105" t="str">
        <f t="shared" si="389"/>
        <v>plays</v>
      </c>
    </row>
    <row r="4106" spans="1:20" ht="45" x14ac:dyDescent="0.25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s="12">
        <f t="shared" si="384"/>
        <v>42640.278171296297</v>
      </c>
      <c r="L4106" s="12">
        <f t="shared" si="385"/>
        <v>42670.278171296297</v>
      </c>
      <c r="M4106" t="b">
        <v>0</v>
      </c>
      <c r="N4106">
        <v>14</v>
      </c>
      <c r="O4106" t="b">
        <v>0</v>
      </c>
      <c r="P4106" t="s">
        <v>8271</v>
      </c>
      <c r="Q4106" s="5">
        <f t="shared" si="386"/>
        <v>0.21366666666666667</v>
      </c>
      <c r="R4106" s="6">
        <f t="shared" si="387"/>
        <v>45.785714285714285</v>
      </c>
      <c r="S4106" t="str">
        <f t="shared" si="388"/>
        <v>theater</v>
      </c>
      <c r="T4106" t="str">
        <f t="shared" si="389"/>
        <v>plays</v>
      </c>
    </row>
    <row r="4107" spans="1:20" ht="60" x14ac:dyDescent="0.25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s="12">
        <f t="shared" si="384"/>
        <v>42697.010520833333</v>
      </c>
      <c r="L4107" s="12">
        <f t="shared" si="385"/>
        <v>42730.010520833333</v>
      </c>
      <c r="M4107" t="b">
        <v>0</v>
      </c>
      <c r="N4107">
        <v>6</v>
      </c>
      <c r="O4107" t="b">
        <v>0</v>
      </c>
      <c r="P4107" t="s">
        <v>8271</v>
      </c>
      <c r="Q4107" s="5">
        <f t="shared" si="386"/>
        <v>6.9696969696969702E-2</v>
      </c>
      <c r="R4107" s="6">
        <f t="shared" si="387"/>
        <v>383.33333333333331</v>
      </c>
      <c r="S4107" t="str">
        <f t="shared" si="388"/>
        <v>theater</v>
      </c>
      <c r="T4107" t="str">
        <f t="shared" si="389"/>
        <v>plays</v>
      </c>
    </row>
    <row r="4108" spans="1:20" ht="60" x14ac:dyDescent="0.25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s="12">
        <f t="shared" si="384"/>
        <v>42053.049375000002</v>
      </c>
      <c r="L4108" s="12">
        <f t="shared" si="385"/>
        <v>42096.041666666672</v>
      </c>
      <c r="M4108" t="b">
        <v>0</v>
      </c>
      <c r="N4108">
        <v>33</v>
      </c>
      <c r="O4108" t="b">
        <v>0</v>
      </c>
      <c r="P4108" t="s">
        <v>8271</v>
      </c>
      <c r="Q4108" s="5">
        <f t="shared" si="386"/>
        <v>0.70599999999999996</v>
      </c>
      <c r="R4108" s="6">
        <f t="shared" si="387"/>
        <v>106.96969696969697</v>
      </c>
      <c r="S4108" t="str">
        <f t="shared" si="388"/>
        <v>theater</v>
      </c>
      <c r="T4108" t="str">
        <f t="shared" si="389"/>
        <v>plays</v>
      </c>
    </row>
    <row r="4109" spans="1:20" ht="60" x14ac:dyDescent="0.25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s="12">
        <f t="shared" si="384"/>
        <v>41883.916678240741</v>
      </c>
      <c r="L4109" s="12">
        <f t="shared" si="385"/>
        <v>41906.916678240741</v>
      </c>
      <c r="M4109" t="b">
        <v>0</v>
      </c>
      <c r="N4109">
        <v>4</v>
      </c>
      <c r="O4109" t="b">
        <v>0</v>
      </c>
      <c r="P4109" t="s">
        <v>8271</v>
      </c>
      <c r="Q4109" s="5">
        <f t="shared" si="386"/>
        <v>2.0500000000000001E-2</v>
      </c>
      <c r="R4109" s="6">
        <f t="shared" si="387"/>
        <v>10.25</v>
      </c>
      <c r="S4109" t="str">
        <f t="shared" si="388"/>
        <v>theater</v>
      </c>
      <c r="T4109" t="str">
        <f t="shared" si="389"/>
        <v>plays</v>
      </c>
    </row>
    <row r="4110" spans="1:20" ht="45" x14ac:dyDescent="0.25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s="12">
        <f t="shared" si="384"/>
        <v>42767.031678240746</v>
      </c>
      <c r="L4110" s="12">
        <f t="shared" si="385"/>
        <v>42797.208333333328</v>
      </c>
      <c r="M4110" t="b">
        <v>0</v>
      </c>
      <c r="N4110">
        <v>1</v>
      </c>
      <c r="O4110" t="b">
        <v>0</v>
      </c>
      <c r="P4110" t="s">
        <v>8271</v>
      </c>
      <c r="Q4110" s="5">
        <f t="shared" si="386"/>
        <v>1.9666666666666666E-2</v>
      </c>
      <c r="R4110" s="6">
        <f t="shared" si="387"/>
        <v>59</v>
      </c>
      <c r="S4110" t="str">
        <f t="shared" si="388"/>
        <v>theater</v>
      </c>
      <c r="T4110" t="str">
        <f t="shared" si="389"/>
        <v>plays</v>
      </c>
    </row>
    <row r="4111" spans="1:20" ht="45" x14ac:dyDescent="0.25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s="12">
        <f t="shared" si="384"/>
        <v>42307.539398148147</v>
      </c>
      <c r="L4111" s="12">
        <f t="shared" si="385"/>
        <v>42337.581064814818</v>
      </c>
      <c r="M4111" t="b">
        <v>0</v>
      </c>
      <c r="N4111">
        <v>0</v>
      </c>
      <c r="O4111" t="b">
        <v>0</v>
      </c>
      <c r="P4111" t="s">
        <v>8271</v>
      </c>
      <c r="Q4111" s="5">
        <f t="shared" si="386"/>
        <v>0</v>
      </c>
      <c r="R4111" s="6" t="e">
        <f t="shared" si="387"/>
        <v>#DIV/0!</v>
      </c>
      <c r="S4111" t="str">
        <f t="shared" si="388"/>
        <v>theater</v>
      </c>
      <c r="T4111" t="str">
        <f t="shared" si="389"/>
        <v>plays</v>
      </c>
    </row>
    <row r="4112" spans="1:20" ht="60" x14ac:dyDescent="0.25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s="12">
        <f t="shared" si="384"/>
        <v>42512.626747685179</v>
      </c>
      <c r="L4112" s="12">
        <f t="shared" si="385"/>
        <v>42572.626747685179</v>
      </c>
      <c r="M4112" t="b">
        <v>0</v>
      </c>
      <c r="N4112">
        <v>6</v>
      </c>
      <c r="O4112" t="b">
        <v>0</v>
      </c>
      <c r="P4112" t="s">
        <v>8271</v>
      </c>
      <c r="Q4112" s="5">
        <f t="shared" si="386"/>
        <v>0.28666666666666668</v>
      </c>
      <c r="R4112" s="6">
        <f t="shared" si="387"/>
        <v>14.333333333333334</v>
      </c>
      <c r="S4112" t="str">
        <f t="shared" si="388"/>
        <v>theater</v>
      </c>
      <c r="T4112" t="str">
        <f t="shared" si="389"/>
        <v>plays</v>
      </c>
    </row>
    <row r="4113" spans="1:20" ht="45" x14ac:dyDescent="0.25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s="12">
        <f t="shared" si="384"/>
        <v>42029.135879629626</v>
      </c>
      <c r="L4113" s="12">
        <f t="shared" si="385"/>
        <v>42059.135879629626</v>
      </c>
      <c r="M4113" t="b">
        <v>0</v>
      </c>
      <c r="N4113">
        <v>6</v>
      </c>
      <c r="O4113" t="b">
        <v>0</v>
      </c>
      <c r="P4113" t="s">
        <v>8271</v>
      </c>
      <c r="Q4113" s="5">
        <f t="shared" si="386"/>
        <v>3.1333333333333331E-2</v>
      </c>
      <c r="R4113" s="6">
        <f t="shared" si="387"/>
        <v>15.666666666666666</v>
      </c>
      <c r="S4113" t="str">
        <f t="shared" si="388"/>
        <v>theater</v>
      </c>
      <c r="T4113" t="str">
        <f t="shared" si="389"/>
        <v>plays</v>
      </c>
    </row>
    <row r="4114" spans="1:20" ht="60" x14ac:dyDescent="0.25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s="12">
        <f t="shared" si="384"/>
        <v>42400.946597222224</v>
      </c>
      <c r="L4114" s="12">
        <f t="shared" si="385"/>
        <v>42428</v>
      </c>
      <c r="M4114" t="b">
        <v>0</v>
      </c>
      <c r="N4114">
        <v>1</v>
      </c>
      <c r="O4114" t="b">
        <v>0</v>
      </c>
      <c r="P4114" t="s">
        <v>8271</v>
      </c>
      <c r="Q4114" s="5">
        <f t="shared" si="386"/>
        <v>4.0000000000000002E-4</v>
      </c>
      <c r="R4114" s="6">
        <f t="shared" si="387"/>
        <v>1</v>
      </c>
      <c r="S4114" t="str">
        <f t="shared" si="388"/>
        <v>theater</v>
      </c>
      <c r="T4114" t="str">
        <f t="shared" si="389"/>
        <v>plays</v>
      </c>
    </row>
    <row r="4115" spans="1:20" ht="60" x14ac:dyDescent="0.25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s="12">
        <f t="shared" si="384"/>
        <v>42358.573182870372</v>
      </c>
      <c r="L4115" s="12">
        <f t="shared" si="385"/>
        <v>42377.273611111115</v>
      </c>
      <c r="M4115" t="b">
        <v>0</v>
      </c>
      <c r="N4115">
        <v>3</v>
      </c>
      <c r="O4115" t="b">
        <v>0</v>
      </c>
      <c r="P4115" t="s">
        <v>8271</v>
      </c>
      <c r="Q4115" s="5">
        <f t="shared" si="386"/>
        <v>2E-3</v>
      </c>
      <c r="R4115" s="6">
        <f t="shared" si="387"/>
        <v>1</v>
      </c>
      <c r="S4115" t="str">
        <f t="shared" si="388"/>
        <v>theater</v>
      </c>
      <c r="T4115" t="str">
        <f t="shared" si="389"/>
        <v>plays</v>
      </c>
    </row>
  </sheetData>
  <conditionalFormatting sqref="F1:F1048576">
    <cfRule type="cellIs" dxfId="2" priority="4" operator="equal">
      <formula>"canceled"</formula>
    </cfRule>
    <cfRule type="cellIs" dxfId="1" priority="5" operator="equal">
      <formula>"failed"</formula>
    </cfRule>
    <cfRule type="cellIs" dxfId="0" priority="6" operator="equal">
      <formula>"successful"</formula>
    </cfRule>
  </conditionalFormatting>
  <conditionalFormatting sqref="Q1:Q1048576 R1:T1">
    <cfRule type="colorScale" priority="1">
      <colorScale>
        <cfvo type="num" val="0"/>
        <cfvo type="num" val="1"/>
        <cfvo type="num" val="2"/>
        <color rgb="FF990000"/>
        <color rgb="FF00B050"/>
        <color rgb="FF00B0F0"/>
      </colorScale>
    </cfRule>
  </conditionalFormatting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6A50A-0C97-423F-A2F0-FAE4F8862599}">
  <sheetPr codeName="Sheet2"/>
  <dimension ref="A1:B39"/>
  <sheetViews>
    <sheetView workbookViewId="0">
      <selection activeCell="C5" sqref="C5"/>
    </sheetView>
  </sheetViews>
  <sheetFormatPr defaultRowHeight="15" x14ac:dyDescent="0.25"/>
  <cols>
    <col min="1" max="1" width="14.140625" bestFit="1" customWidth="1"/>
    <col min="2" max="2" width="13.5703125" bestFit="1" customWidth="1"/>
  </cols>
  <sheetData>
    <row r="1" spans="1:2" x14ac:dyDescent="0.25">
      <c r="A1" s="7" t="s">
        <v>8223</v>
      </c>
      <c r="B1" t="s">
        <v>8322</v>
      </c>
    </row>
    <row r="3" spans="1:2" x14ac:dyDescent="0.25">
      <c r="A3" s="7" t="s">
        <v>8310</v>
      </c>
      <c r="B3" t="s">
        <v>8321</v>
      </c>
    </row>
    <row r="4" spans="1:2" x14ac:dyDescent="0.25">
      <c r="A4" s="8" t="s">
        <v>8311</v>
      </c>
      <c r="B4" s="10">
        <v>520</v>
      </c>
    </row>
    <row r="5" spans="1:2" x14ac:dyDescent="0.25">
      <c r="A5" s="9" t="s">
        <v>8220</v>
      </c>
      <c r="B5" s="10">
        <v>40</v>
      </c>
    </row>
    <row r="6" spans="1:2" x14ac:dyDescent="0.25">
      <c r="A6" s="9" t="s">
        <v>8221</v>
      </c>
      <c r="B6" s="10">
        <v>180</v>
      </c>
    </row>
    <row r="7" spans="1:2" x14ac:dyDescent="0.25">
      <c r="A7" s="9" t="s">
        <v>8219</v>
      </c>
      <c r="B7" s="10">
        <v>300</v>
      </c>
    </row>
    <row r="8" spans="1:2" x14ac:dyDescent="0.25">
      <c r="A8" s="8" t="s">
        <v>8312</v>
      </c>
      <c r="B8" s="10">
        <v>200</v>
      </c>
    </row>
    <row r="9" spans="1:2" x14ac:dyDescent="0.25">
      <c r="A9" s="9" t="s">
        <v>8220</v>
      </c>
      <c r="B9" s="10">
        <v>20</v>
      </c>
    </row>
    <row r="10" spans="1:2" x14ac:dyDescent="0.25">
      <c r="A10" s="9" t="s">
        <v>8221</v>
      </c>
      <c r="B10" s="10">
        <v>140</v>
      </c>
    </row>
    <row r="11" spans="1:2" x14ac:dyDescent="0.25">
      <c r="A11" s="9" t="s">
        <v>8222</v>
      </c>
      <c r="B11" s="10">
        <v>6</v>
      </c>
    </row>
    <row r="12" spans="1:2" x14ac:dyDescent="0.25">
      <c r="A12" s="9" t="s">
        <v>8219</v>
      </c>
      <c r="B12" s="10">
        <v>34</v>
      </c>
    </row>
    <row r="13" spans="1:2" x14ac:dyDescent="0.25">
      <c r="A13" s="8" t="s">
        <v>8313</v>
      </c>
      <c r="B13" s="10">
        <v>220</v>
      </c>
    </row>
    <row r="14" spans="1:2" x14ac:dyDescent="0.25">
      <c r="A14" s="9" t="s">
        <v>8221</v>
      </c>
      <c r="B14" s="10">
        <v>140</v>
      </c>
    </row>
    <row r="15" spans="1:2" x14ac:dyDescent="0.25">
      <c r="A15" s="9" t="s">
        <v>8219</v>
      </c>
      <c r="B15" s="10">
        <v>80</v>
      </c>
    </row>
    <row r="16" spans="1:2" x14ac:dyDescent="0.25">
      <c r="A16" s="8" t="s">
        <v>8314</v>
      </c>
      <c r="B16" s="10">
        <v>24</v>
      </c>
    </row>
    <row r="17" spans="1:2" x14ac:dyDescent="0.25">
      <c r="A17" s="9" t="s">
        <v>8220</v>
      </c>
      <c r="B17" s="10">
        <v>24</v>
      </c>
    </row>
    <row r="18" spans="1:2" x14ac:dyDescent="0.25">
      <c r="A18" s="8" t="s">
        <v>8315</v>
      </c>
      <c r="B18" s="10">
        <v>700</v>
      </c>
    </row>
    <row r="19" spans="1:2" x14ac:dyDescent="0.25">
      <c r="A19" s="9" t="s">
        <v>8220</v>
      </c>
      <c r="B19" s="10">
        <v>20</v>
      </c>
    </row>
    <row r="20" spans="1:2" x14ac:dyDescent="0.25">
      <c r="A20" s="9" t="s">
        <v>8221</v>
      </c>
      <c r="B20" s="10">
        <v>120</v>
      </c>
    </row>
    <row r="21" spans="1:2" x14ac:dyDescent="0.25">
      <c r="A21" s="9" t="s">
        <v>8222</v>
      </c>
      <c r="B21" s="10">
        <v>20</v>
      </c>
    </row>
    <row r="22" spans="1:2" x14ac:dyDescent="0.25">
      <c r="A22" s="9" t="s">
        <v>8219</v>
      </c>
      <c r="B22" s="10">
        <v>540</v>
      </c>
    </row>
    <row r="23" spans="1:2" x14ac:dyDescent="0.25">
      <c r="A23" s="8" t="s">
        <v>8316</v>
      </c>
      <c r="B23" s="10">
        <v>220</v>
      </c>
    </row>
    <row r="24" spans="1:2" x14ac:dyDescent="0.25">
      <c r="A24" s="9" t="s">
        <v>8221</v>
      </c>
      <c r="B24" s="10">
        <v>117</v>
      </c>
    </row>
    <row r="25" spans="1:2" x14ac:dyDescent="0.25">
      <c r="A25" s="9" t="s">
        <v>8219</v>
      </c>
      <c r="B25" s="10">
        <v>103</v>
      </c>
    </row>
    <row r="26" spans="1:2" x14ac:dyDescent="0.25">
      <c r="A26" s="8" t="s">
        <v>8317</v>
      </c>
      <c r="B26" s="10">
        <v>237</v>
      </c>
    </row>
    <row r="27" spans="1:2" x14ac:dyDescent="0.25">
      <c r="A27" s="9" t="s">
        <v>8220</v>
      </c>
      <c r="B27" s="10">
        <v>30</v>
      </c>
    </row>
    <row r="28" spans="1:2" x14ac:dyDescent="0.25">
      <c r="A28" s="9" t="s">
        <v>8221</v>
      </c>
      <c r="B28" s="10">
        <v>127</v>
      </c>
    </row>
    <row r="29" spans="1:2" x14ac:dyDescent="0.25">
      <c r="A29" s="9" t="s">
        <v>8219</v>
      </c>
      <c r="B29" s="10">
        <v>80</v>
      </c>
    </row>
    <row r="30" spans="1:2" x14ac:dyDescent="0.25">
      <c r="A30" s="8" t="s">
        <v>8318</v>
      </c>
      <c r="B30" s="10">
        <v>600</v>
      </c>
    </row>
    <row r="31" spans="1:2" x14ac:dyDescent="0.25">
      <c r="A31" s="9" t="s">
        <v>8220</v>
      </c>
      <c r="B31" s="10">
        <v>178</v>
      </c>
    </row>
    <row r="32" spans="1:2" x14ac:dyDescent="0.25">
      <c r="A32" s="9" t="s">
        <v>8221</v>
      </c>
      <c r="B32" s="10">
        <v>213</v>
      </c>
    </row>
    <row r="33" spans="1:2" x14ac:dyDescent="0.25">
      <c r="A33" s="9" t="s">
        <v>8219</v>
      </c>
      <c r="B33" s="10">
        <v>209</v>
      </c>
    </row>
    <row r="34" spans="1:2" x14ac:dyDescent="0.25">
      <c r="A34" s="8" t="s">
        <v>8319</v>
      </c>
      <c r="B34" s="10">
        <v>1393</v>
      </c>
    </row>
    <row r="35" spans="1:2" x14ac:dyDescent="0.25">
      <c r="A35" s="9" t="s">
        <v>8220</v>
      </c>
      <c r="B35" s="10">
        <v>37</v>
      </c>
    </row>
    <row r="36" spans="1:2" x14ac:dyDescent="0.25">
      <c r="A36" s="9" t="s">
        <v>8221</v>
      </c>
      <c r="B36" s="10">
        <v>493</v>
      </c>
    </row>
    <row r="37" spans="1:2" x14ac:dyDescent="0.25">
      <c r="A37" s="9" t="s">
        <v>8222</v>
      </c>
      <c r="B37" s="10">
        <v>24</v>
      </c>
    </row>
    <row r="38" spans="1:2" x14ac:dyDescent="0.25">
      <c r="A38" s="9" t="s">
        <v>8219</v>
      </c>
      <c r="B38" s="10">
        <v>839</v>
      </c>
    </row>
    <row r="39" spans="1:2" x14ac:dyDescent="0.25">
      <c r="A39" s="8" t="s">
        <v>8320</v>
      </c>
      <c r="B39" s="10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CCF98-FBAC-4829-BD88-10A84A64C1BB}">
  <sheetPr codeName="Sheet3"/>
  <dimension ref="A1:B114"/>
  <sheetViews>
    <sheetView workbookViewId="0">
      <selection activeCell="B2" sqref="B2"/>
    </sheetView>
  </sheetViews>
  <sheetFormatPr defaultRowHeight="15" x14ac:dyDescent="0.25"/>
  <cols>
    <col min="1" max="1" width="18.7109375" bestFit="1" customWidth="1"/>
    <col min="2" max="2" width="13.5703125" bestFit="1" customWidth="1"/>
  </cols>
  <sheetData>
    <row r="1" spans="1:2" x14ac:dyDescent="0.25">
      <c r="A1" s="7" t="s">
        <v>8223</v>
      </c>
      <c r="B1" t="s">
        <v>8322</v>
      </c>
    </row>
    <row r="2" spans="1:2" x14ac:dyDescent="0.25">
      <c r="A2" s="7" t="s">
        <v>8308</v>
      </c>
      <c r="B2" t="s">
        <v>8322</v>
      </c>
    </row>
    <row r="4" spans="1:2" x14ac:dyDescent="0.25">
      <c r="A4" s="7" t="s">
        <v>8310</v>
      </c>
      <c r="B4" t="s">
        <v>8321</v>
      </c>
    </row>
    <row r="5" spans="1:2" x14ac:dyDescent="0.25">
      <c r="A5" s="8" t="s">
        <v>8323</v>
      </c>
      <c r="B5" s="10">
        <v>100</v>
      </c>
    </row>
    <row r="6" spans="1:2" x14ac:dyDescent="0.25">
      <c r="A6" s="9" t="s">
        <v>8221</v>
      </c>
      <c r="B6" s="10">
        <v>100</v>
      </c>
    </row>
    <row r="7" spans="1:2" x14ac:dyDescent="0.25">
      <c r="A7" s="8" t="s">
        <v>8324</v>
      </c>
      <c r="B7" s="10">
        <v>20</v>
      </c>
    </row>
    <row r="8" spans="1:2" x14ac:dyDescent="0.25">
      <c r="A8" s="9" t="s">
        <v>8220</v>
      </c>
      <c r="B8" s="10">
        <v>20</v>
      </c>
    </row>
    <row r="9" spans="1:2" x14ac:dyDescent="0.25">
      <c r="A9" s="8" t="s">
        <v>8325</v>
      </c>
      <c r="B9" s="10">
        <v>24</v>
      </c>
    </row>
    <row r="10" spans="1:2" x14ac:dyDescent="0.25">
      <c r="A10" s="9" t="s">
        <v>8220</v>
      </c>
      <c r="B10" s="10">
        <v>24</v>
      </c>
    </row>
    <row r="11" spans="1:2" x14ac:dyDescent="0.25">
      <c r="A11" s="8" t="s">
        <v>8326</v>
      </c>
      <c r="B11" s="10">
        <v>40</v>
      </c>
    </row>
    <row r="12" spans="1:2" x14ac:dyDescent="0.25">
      <c r="A12" s="9" t="s">
        <v>8221</v>
      </c>
      <c r="B12" s="10">
        <v>40</v>
      </c>
    </row>
    <row r="13" spans="1:2" x14ac:dyDescent="0.25">
      <c r="A13" s="8" t="s">
        <v>8327</v>
      </c>
      <c r="B13" s="10">
        <v>40</v>
      </c>
    </row>
    <row r="14" spans="1:2" x14ac:dyDescent="0.25">
      <c r="A14" s="9" t="s">
        <v>8219</v>
      </c>
      <c r="B14" s="10">
        <v>40</v>
      </c>
    </row>
    <row r="15" spans="1:2" x14ac:dyDescent="0.25">
      <c r="A15" s="8" t="s">
        <v>8328</v>
      </c>
      <c r="B15" s="10">
        <v>180</v>
      </c>
    </row>
    <row r="16" spans="1:2" x14ac:dyDescent="0.25">
      <c r="A16" s="9" t="s">
        <v>8219</v>
      </c>
      <c r="B16" s="10">
        <v>180</v>
      </c>
    </row>
    <row r="17" spans="1:2" x14ac:dyDescent="0.25">
      <c r="A17" s="8" t="s">
        <v>8329</v>
      </c>
      <c r="B17" s="10">
        <v>80</v>
      </c>
    </row>
    <row r="18" spans="1:2" x14ac:dyDescent="0.25">
      <c r="A18" s="9" t="s">
        <v>8221</v>
      </c>
      <c r="B18" s="10">
        <v>80</v>
      </c>
    </row>
    <row r="19" spans="1:2" x14ac:dyDescent="0.25">
      <c r="A19" s="8" t="s">
        <v>8330</v>
      </c>
      <c r="B19" s="10">
        <v>40</v>
      </c>
    </row>
    <row r="20" spans="1:2" x14ac:dyDescent="0.25">
      <c r="A20" s="9" t="s">
        <v>8219</v>
      </c>
      <c r="B20" s="10">
        <v>40</v>
      </c>
    </row>
    <row r="21" spans="1:2" x14ac:dyDescent="0.25">
      <c r="A21" s="8" t="s">
        <v>8331</v>
      </c>
      <c r="B21" s="10">
        <v>60</v>
      </c>
    </row>
    <row r="22" spans="1:2" x14ac:dyDescent="0.25">
      <c r="A22" s="9" t="s">
        <v>8221</v>
      </c>
      <c r="B22" s="10">
        <v>40</v>
      </c>
    </row>
    <row r="23" spans="1:2" x14ac:dyDescent="0.25">
      <c r="A23" s="9" t="s">
        <v>8222</v>
      </c>
      <c r="B23" s="10">
        <v>20</v>
      </c>
    </row>
    <row r="24" spans="1:2" x14ac:dyDescent="0.25">
      <c r="A24" s="8" t="s">
        <v>8332</v>
      </c>
      <c r="B24" s="10">
        <v>40</v>
      </c>
    </row>
    <row r="25" spans="1:2" x14ac:dyDescent="0.25">
      <c r="A25" s="9" t="s">
        <v>8221</v>
      </c>
      <c r="B25" s="10">
        <v>40</v>
      </c>
    </row>
    <row r="26" spans="1:2" x14ac:dyDescent="0.25">
      <c r="A26" s="8" t="s">
        <v>8333</v>
      </c>
      <c r="B26" s="10">
        <v>140</v>
      </c>
    </row>
    <row r="27" spans="1:2" x14ac:dyDescent="0.25">
      <c r="A27" s="9" t="s">
        <v>8220</v>
      </c>
      <c r="B27" s="10">
        <v>20</v>
      </c>
    </row>
    <row r="28" spans="1:2" x14ac:dyDescent="0.25">
      <c r="A28" s="9" t="s">
        <v>8221</v>
      </c>
      <c r="B28" s="10">
        <v>120</v>
      </c>
    </row>
    <row r="29" spans="1:2" x14ac:dyDescent="0.25">
      <c r="A29" s="8" t="s">
        <v>8334</v>
      </c>
      <c r="B29" s="10">
        <v>20</v>
      </c>
    </row>
    <row r="30" spans="1:2" x14ac:dyDescent="0.25">
      <c r="A30" s="9" t="s">
        <v>8221</v>
      </c>
      <c r="B30" s="10">
        <v>20</v>
      </c>
    </row>
    <row r="31" spans="1:2" x14ac:dyDescent="0.25">
      <c r="A31" s="8" t="s">
        <v>8335</v>
      </c>
      <c r="B31" s="10">
        <v>140</v>
      </c>
    </row>
    <row r="32" spans="1:2" x14ac:dyDescent="0.25">
      <c r="A32" s="9" t="s">
        <v>8219</v>
      </c>
      <c r="B32" s="10">
        <v>140</v>
      </c>
    </row>
    <row r="33" spans="1:2" x14ac:dyDescent="0.25">
      <c r="A33" s="8" t="s">
        <v>8336</v>
      </c>
      <c r="B33" s="10">
        <v>160</v>
      </c>
    </row>
    <row r="34" spans="1:2" x14ac:dyDescent="0.25">
      <c r="A34" s="9" t="s">
        <v>8221</v>
      </c>
      <c r="B34" s="10">
        <v>20</v>
      </c>
    </row>
    <row r="35" spans="1:2" x14ac:dyDescent="0.25">
      <c r="A35" s="9" t="s">
        <v>8219</v>
      </c>
      <c r="B35" s="10">
        <v>140</v>
      </c>
    </row>
    <row r="36" spans="1:2" x14ac:dyDescent="0.25">
      <c r="A36" s="8" t="s">
        <v>8337</v>
      </c>
      <c r="B36" s="10">
        <v>60</v>
      </c>
    </row>
    <row r="37" spans="1:2" x14ac:dyDescent="0.25">
      <c r="A37" s="9" t="s">
        <v>8221</v>
      </c>
      <c r="B37" s="10">
        <v>60</v>
      </c>
    </row>
    <row r="38" spans="1:2" x14ac:dyDescent="0.25">
      <c r="A38" s="8" t="s">
        <v>8338</v>
      </c>
      <c r="B38" s="10">
        <v>20</v>
      </c>
    </row>
    <row r="39" spans="1:2" x14ac:dyDescent="0.25">
      <c r="A39" s="9" t="s">
        <v>8221</v>
      </c>
      <c r="B39" s="10">
        <v>11</v>
      </c>
    </row>
    <row r="40" spans="1:2" x14ac:dyDescent="0.25">
      <c r="A40" s="9" t="s">
        <v>8219</v>
      </c>
      <c r="B40" s="10">
        <v>9</v>
      </c>
    </row>
    <row r="41" spans="1:2" x14ac:dyDescent="0.25">
      <c r="A41" s="8" t="s">
        <v>8339</v>
      </c>
      <c r="B41" s="10">
        <v>20</v>
      </c>
    </row>
    <row r="42" spans="1:2" x14ac:dyDescent="0.25">
      <c r="A42" s="9" t="s">
        <v>8219</v>
      </c>
      <c r="B42" s="10">
        <v>20</v>
      </c>
    </row>
    <row r="43" spans="1:2" x14ac:dyDescent="0.25">
      <c r="A43" s="8" t="s">
        <v>8340</v>
      </c>
      <c r="B43" s="10">
        <v>1</v>
      </c>
    </row>
    <row r="44" spans="1:2" x14ac:dyDescent="0.25">
      <c r="A44" s="9" t="s">
        <v>8221</v>
      </c>
      <c r="B44" s="10">
        <v>1</v>
      </c>
    </row>
    <row r="45" spans="1:2" x14ac:dyDescent="0.25">
      <c r="A45" s="8" t="s">
        <v>8341</v>
      </c>
      <c r="B45" s="10">
        <v>39</v>
      </c>
    </row>
    <row r="46" spans="1:2" x14ac:dyDescent="0.25">
      <c r="A46" s="9" t="s">
        <v>8221</v>
      </c>
      <c r="B46" s="10">
        <v>39</v>
      </c>
    </row>
    <row r="47" spans="1:2" x14ac:dyDescent="0.25">
      <c r="A47" s="8" t="s">
        <v>8342</v>
      </c>
      <c r="B47" s="10">
        <v>140</v>
      </c>
    </row>
    <row r="48" spans="1:2" x14ac:dyDescent="0.25">
      <c r="A48" s="9" t="s">
        <v>8220</v>
      </c>
      <c r="B48" s="10">
        <v>20</v>
      </c>
    </row>
    <row r="49" spans="1:2" x14ac:dyDescent="0.25">
      <c r="A49" s="9" t="s">
        <v>8221</v>
      </c>
      <c r="B49" s="10">
        <v>60</v>
      </c>
    </row>
    <row r="50" spans="1:2" x14ac:dyDescent="0.25">
      <c r="A50" s="9" t="s">
        <v>8219</v>
      </c>
      <c r="B50" s="10">
        <v>60</v>
      </c>
    </row>
    <row r="51" spans="1:2" x14ac:dyDescent="0.25">
      <c r="A51" s="8" t="s">
        <v>8343</v>
      </c>
      <c r="B51" s="10">
        <v>20</v>
      </c>
    </row>
    <row r="52" spans="1:2" x14ac:dyDescent="0.25">
      <c r="A52" s="9" t="s">
        <v>8221</v>
      </c>
      <c r="B52" s="10">
        <v>20</v>
      </c>
    </row>
    <row r="53" spans="1:2" x14ac:dyDescent="0.25">
      <c r="A53" s="8" t="s">
        <v>8344</v>
      </c>
      <c r="B53" s="10">
        <v>60</v>
      </c>
    </row>
    <row r="54" spans="1:2" x14ac:dyDescent="0.25">
      <c r="A54" s="9" t="s">
        <v>8219</v>
      </c>
      <c r="B54" s="10">
        <v>60</v>
      </c>
    </row>
    <row r="55" spans="1:2" x14ac:dyDescent="0.25">
      <c r="A55" s="8" t="s">
        <v>8345</v>
      </c>
      <c r="B55" s="10">
        <v>20</v>
      </c>
    </row>
    <row r="56" spans="1:2" x14ac:dyDescent="0.25">
      <c r="A56" s="9" t="s">
        <v>8221</v>
      </c>
      <c r="B56" s="10">
        <v>20</v>
      </c>
    </row>
    <row r="57" spans="1:2" x14ac:dyDescent="0.25">
      <c r="A57" s="8" t="s">
        <v>8346</v>
      </c>
      <c r="B57" s="10">
        <v>160</v>
      </c>
    </row>
    <row r="58" spans="1:2" x14ac:dyDescent="0.25">
      <c r="A58" s="9" t="s">
        <v>8221</v>
      </c>
      <c r="B58" s="10">
        <v>57</v>
      </c>
    </row>
    <row r="59" spans="1:2" x14ac:dyDescent="0.25">
      <c r="A59" s="9" t="s">
        <v>8219</v>
      </c>
      <c r="B59" s="10">
        <v>103</v>
      </c>
    </row>
    <row r="60" spans="1:2" x14ac:dyDescent="0.25">
      <c r="A60" s="8" t="s">
        <v>8347</v>
      </c>
      <c r="B60" s="10">
        <v>20</v>
      </c>
    </row>
    <row r="61" spans="1:2" x14ac:dyDescent="0.25">
      <c r="A61" s="9" t="s">
        <v>8221</v>
      </c>
      <c r="B61" s="10">
        <v>20</v>
      </c>
    </row>
    <row r="62" spans="1:2" x14ac:dyDescent="0.25">
      <c r="A62" s="8" t="s">
        <v>8348</v>
      </c>
      <c r="B62" s="10">
        <v>1066</v>
      </c>
    </row>
    <row r="63" spans="1:2" x14ac:dyDescent="0.25">
      <c r="A63" s="9" t="s">
        <v>8221</v>
      </c>
      <c r="B63" s="10">
        <v>353</v>
      </c>
    </row>
    <row r="64" spans="1:2" x14ac:dyDescent="0.25">
      <c r="A64" s="9" t="s">
        <v>8222</v>
      </c>
      <c r="B64" s="10">
        <v>19</v>
      </c>
    </row>
    <row r="65" spans="1:2" x14ac:dyDescent="0.25">
      <c r="A65" s="9" t="s">
        <v>8219</v>
      </c>
      <c r="B65" s="10">
        <v>694</v>
      </c>
    </row>
    <row r="66" spans="1:2" x14ac:dyDescent="0.25">
      <c r="A66" s="8" t="s">
        <v>8349</v>
      </c>
      <c r="B66" s="10">
        <v>40</v>
      </c>
    </row>
    <row r="67" spans="1:2" x14ac:dyDescent="0.25">
      <c r="A67" s="9" t="s">
        <v>8219</v>
      </c>
      <c r="B67" s="10">
        <v>40</v>
      </c>
    </row>
    <row r="68" spans="1:2" x14ac:dyDescent="0.25">
      <c r="A68" s="8" t="s">
        <v>8350</v>
      </c>
      <c r="B68" s="10">
        <v>20</v>
      </c>
    </row>
    <row r="69" spans="1:2" x14ac:dyDescent="0.25">
      <c r="A69" s="9" t="s">
        <v>8219</v>
      </c>
      <c r="B69" s="10">
        <v>20</v>
      </c>
    </row>
    <row r="70" spans="1:2" x14ac:dyDescent="0.25">
      <c r="A70" s="8" t="s">
        <v>8351</v>
      </c>
      <c r="B70" s="10">
        <v>20</v>
      </c>
    </row>
    <row r="71" spans="1:2" x14ac:dyDescent="0.25">
      <c r="A71" s="9" t="s">
        <v>8221</v>
      </c>
      <c r="B71" s="10">
        <v>20</v>
      </c>
    </row>
    <row r="72" spans="1:2" x14ac:dyDescent="0.25">
      <c r="A72" s="8" t="s">
        <v>8352</v>
      </c>
      <c r="B72" s="10">
        <v>260</v>
      </c>
    </row>
    <row r="73" spans="1:2" x14ac:dyDescent="0.25">
      <c r="A73" s="9" t="s">
        <v>8219</v>
      </c>
      <c r="B73" s="10">
        <v>260</v>
      </c>
    </row>
    <row r="74" spans="1:2" x14ac:dyDescent="0.25">
      <c r="A74" s="8" t="s">
        <v>8353</v>
      </c>
      <c r="B74" s="10">
        <v>40</v>
      </c>
    </row>
    <row r="75" spans="1:2" x14ac:dyDescent="0.25">
      <c r="A75" s="9" t="s">
        <v>8220</v>
      </c>
      <c r="B75" s="10">
        <v>40</v>
      </c>
    </row>
    <row r="76" spans="1:2" x14ac:dyDescent="0.25">
      <c r="A76" s="8" t="s">
        <v>8354</v>
      </c>
      <c r="B76" s="10">
        <v>60</v>
      </c>
    </row>
    <row r="77" spans="1:2" x14ac:dyDescent="0.25">
      <c r="A77" s="9" t="s">
        <v>8219</v>
      </c>
      <c r="B77" s="10">
        <v>60</v>
      </c>
    </row>
    <row r="78" spans="1:2" x14ac:dyDescent="0.25">
      <c r="A78" s="8" t="s">
        <v>8355</v>
      </c>
      <c r="B78" s="10">
        <v>40</v>
      </c>
    </row>
    <row r="79" spans="1:2" x14ac:dyDescent="0.25">
      <c r="A79" s="9" t="s">
        <v>8222</v>
      </c>
      <c r="B79" s="10">
        <v>6</v>
      </c>
    </row>
    <row r="80" spans="1:2" x14ac:dyDescent="0.25">
      <c r="A80" s="9" t="s">
        <v>8219</v>
      </c>
      <c r="B80" s="10">
        <v>34</v>
      </c>
    </row>
    <row r="81" spans="1:2" x14ac:dyDescent="0.25">
      <c r="A81" s="8" t="s">
        <v>8356</v>
      </c>
      <c r="B81" s="10">
        <v>1</v>
      </c>
    </row>
    <row r="82" spans="1:2" x14ac:dyDescent="0.25">
      <c r="A82" s="9" t="s">
        <v>8219</v>
      </c>
      <c r="B82" s="10">
        <v>1</v>
      </c>
    </row>
    <row r="83" spans="1:2" x14ac:dyDescent="0.25">
      <c r="A83" s="8" t="s">
        <v>8357</v>
      </c>
      <c r="B83" s="10">
        <v>59</v>
      </c>
    </row>
    <row r="84" spans="1:2" x14ac:dyDescent="0.25">
      <c r="A84" s="9" t="s">
        <v>8220</v>
      </c>
      <c r="B84" s="10">
        <v>18</v>
      </c>
    </row>
    <row r="85" spans="1:2" x14ac:dyDescent="0.25">
      <c r="A85" s="9" t="s">
        <v>8221</v>
      </c>
      <c r="B85" s="10">
        <v>2</v>
      </c>
    </row>
    <row r="86" spans="1:2" x14ac:dyDescent="0.25">
      <c r="A86" s="9" t="s">
        <v>8219</v>
      </c>
      <c r="B86" s="10">
        <v>39</v>
      </c>
    </row>
    <row r="87" spans="1:2" x14ac:dyDescent="0.25">
      <c r="A87" s="8" t="s">
        <v>8358</v>
      </c>
      <c r="B87" s="10">
        <v>187</v>
      </c>
    </row>
    <row r="88" spans="1:2" x14ac:dyDescent="0.25">
      <c r="A88" s="9" t="s">
        <v>8220</v>
      </c>
      <c r="B88" s="10">
        <v>17</v>
      </c>
    </row>
    <row r="89" spans="1:2" x14ac:dyDescent="0.25">
      <c r="A89" s="9" t="s">
        <v>8221</v>
      </c>
      <c r="B89" s="10">
        <v>80</v>
      </c>
    </row>
    <row r="90" spans="1:2" x14ac:dyDescent="0.25">
      <c r="A90" s="9" t="s">
        <v>8222</v>
      </c>
      <c r="B90" s="10">
        <v>5</v>
      </c>
    </row>
    <row r="91" spans="1:2" x14ac:dyDescent="0.25">
      <c r="A91" s="9" t="s">
        <v>8219</v>
      </c>
      <c r="B91" s="10">
        <v>85</v>
      </c>
    </row>
    <row r="92" spans="1:2" x14ac:dyDescent="0.25">
      <c r="A92" s="8" t="s">
        <v>8359</v>
      </c>
      <c r="B92" s="10">
        <v>1</v>
      </c>
    </row>
    <row r="93" spans="1:2" x14ac:dyDescent="0.25">
      <c r="A93" s="9" t="s">
        <v>8219</v>
      </c>
      <c r="B93" s="10">
        <v>1</v>
      </c>
    </row>
    <row r="94" spans="1:2" x14ac:dyDescent="0.25">
      <c r="A94" s="8" t="s">
        <v>8360</v>
      </c>
      <c r="B94" s="10">
        <v>79</v>
      </c>
    </row>
    <row r="95" spans="1:2" x14ac:dyDescent="0.25">
      <c r="A95" s="9" t="s">
        <v>8219</v>
      </c>
      <c r="B95" s="10">
        <v>79</v>
      </c>
    </row>
    <row r="96" spans="1:2" x14ac:dyDescent="0.25">
      <c r="A96" s="8" t="s">
        <v>8361</v>
      </c>
      <c r="B96" s="10">
        <v>60</v>
      </c>
    </row>
    <row r="97" spans="1:2" x14ac:dyDescent="0.25">
      <c r="A97" s="9" t="s">
        <v>8219</v>
      </c>
      <c r="B97" s="10">
        <v>60</v>
      </c>
    </row>
    <row r="98" spans="1:2" x14ac:dyDescent="0.25">
      <c r="A98" s="8" t="s">
        <v>8362</v>
      </c>
      <c r="B98" s="10">
        <v>1</v>
      </c>
    </row>
    <row r="99" spans="1:2" x14ac:dyDescent="0.25">
      <c r="A99" s="9" t="s">
        <v>8221</v>
      </c>
      <c r="B99" s="10">
        <v>1</v>
      </c>
    </row>
    <row r="100" spans="1:2" x14ac:dyDescent="0.25">
      <c r="A100" s="8" t="s">
        <v>8363</v>
      </c>
      <c r="B100" s="10">
        <v>56</v>
      </c>
    </row>
    <row r="101" spans="1:2" x14ac:dyDescent="0.25">
      <c r="A101" s="9" t="s">
        <v>8220</v>
      </c>
      <c r="B101" s="10">
        <v>10</v>
      </c>
    </row>
    <row r="102" spans="1:2" x14ac:dyDescent="0.25">
      <c r="A102" s="9" t="s">
        <v>8221</v>
      </c>
      <c r="B102" s="10">
        <v>46</v>
      </c>
    </row>
    <row r="103" spans="1:2" x14ac:dyDescent="0.25">
      <c r="A103" s="8" t="s">
        <v>8364</v>
      </c>
      <c r="B103" s="10">
        <v>100</v>
      </c>
    </row>
    <row r="104" spans="1:2" x14ac:dyDescent="0.25">
      <c r="A104" s="9" t="s">
        <v>8221</v>
      </c>
      <c r="B104" s="10">
        <v>100</v>
      </c>
    </row>
    <row r="105" spans="1:2" x14ac:dyDescent="0.25">
      <c r="A105" s="8" t="s">
        <v>8365</v>
      </c>
      <c r="B105" s="10">
        <v>200</v>
      </c>
    </row>
    <row r="106" spans="1:2" x14ac:dyDescent="0.25">
      <c r="A106" s="9" t="s">
        <v>8220</v>
      </c>
      <c r="B106" s="10">
        <v>60</v>
      </c>
    </row>
    <row r="107" spans="1:2" x14ac:dyDescent="0.25">
      <c r="A107" s="9" t="s">
        <v>8221</v>
      </c>
      <c r="B107" s="10">
        <v>120</v>
      </c>
    </row>
    <row r="108" spans="1:2" x14ac:dyDescent="0.25">
      <c r="A108" s="9" t="s">
        <v>8219</v>
      </c>
      <c r="B108" s="10">
        <v>20</v>
      </c>
    </row>
    <row r="109" spans="1:2" x14ac:dyDescent="0.25">
      <c r="A109" s="8" t="s">
        <v>8366</v>
      </c>
      <c r="B109" s="10">
        <v>160</v>
      </c>
    </row>
    <row r="110" spans="1:2" x14ac:dyDescent="0.25">
      <c r="A110" s="9" t="s">
        <v>8220</v>
      </c>
      <c r="B110" s="10">
        <v>100</v>
      </c>
    </row>
    <row r="111" spans="1:2" x14ac:dyDescent="0.25">
      <c r="A111" s="9" t="s">
        <v>8221</v>
      </c>
      <c r="B111" s="10">
        <v>60</v>
      </c>
    </row>
    <row r="112" spans="1:2" x14ac:dyDescent="0.25">
      <c r="A112" s="8" t="s">
        <v>8367</v>
      </c>
      <c r="B112" s="10">
        <v>20</v>
      </c>
    </row>
    <row r="113" spans="1:2" x14ac:dyDescent="0.25">
      <c r="A113" s="9" t="s">
        <v>8220</v>
      </c>
      <c r="B113" s="10">
        <v>20</v>
      </c>
    </row>
    <row r="114" spans="1:2" x14ac:dyDescent="0.25">
      <c r="A114" s="8" t="s">
        <v>8320</v>
      </c>
      <c r="B114" s="10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01D15-CAD8-49E9-9CEB-49C0C5C4F286}">
  <sheetPr codeName="Sheet4"/>
  <dimension ref="A1:F22"/>
  <sheetViews>
    <sheetView workbookViewId="0">
      <selection activeCell="E25" sqref="E25"/>
    </sheetView>
  </sheetViews>
  <sheetFormatPr defaultRowHeight="15" x14ac:dyDescent="0.25"/>
  <cols>
    <col min="1" max="1" width="13.5703125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6" width="11.28515625" bestFit="1" customWidth="1"/>
  </cols>
  <sheetData>
    <row r="1" spans="1:6" x14ac:dyDescent="0.25">
      <c r="A1" s="7" t="s">
        <v>8308</v>
      </c>
      <c r="B1" t="s">
        <v>8322</v>
      </c>
    </row>
    <row r="2" spans="1:6" x14ac:dyDescent="0.25">
      <c r="A2" s="7" t="s">
        <v>8387</v>
      </c>
      <c r="B2" t="s">
        <v>8322</v>
      </c>
    </row>
    <row r="4" spans="1:6" x14ac:dyDescent="0.25">
      <c r="A4" s="7" t="s">
        <v>8321</v>
      </c>
      <c r="B4" s="7" t="s">
        <v>8370</v>
      </c>
    </row>
    <row r="5" spans="1:6" x14ac:dyDescent="0.25">
      <c r="A5" s="7" t="s">
        <v>8310</v>
      </c>
      <c r="B5" t="s">
        <v>8220</v>
      </c>
      <c r="C5" t="s">
        <v>8221</v>
      </c>
      <c r="D5" t="s">
        <v>8222</v>
      </c>
      <c r="E5" t="s">
        <v>8219</v>
      </c>
      <c r="F5" t="s">
        <v>8320</v>
      </c>
    </row>
    <row r="6" spans="1:6" x14ac:dyDescent="0.25">
      <c r="A6" s="8" t="s">
        <v>8380</v>
      </c>
      <c r="B6" s="10">
        <v>89</v>
      </c>
      <c r="C6" s="10">
        <v>363</v>
      </c>
      <c r="D6" s="10">
        <v>50</v>
      </c>
      <c r="E6" s="10">
        <v>564</v>
      </c>
      <c r="F6" s="10">
        <v>1066</v>
      </c>
    </row>
    <row r="7" spans="1:6" x14ac:dyDescent="0.25">
      <c r="A7" s="13" t="s">
        <v>8381</v>
      </c>
      <c r="B7" s="10">
        <v>34</v>
      </c>
      <c r="C7" s="10">
        <v>149</v>
      </c>
      <c r="D7" s="10">
        <v>2</v>
      </c>
      <c r="E7" s="10">
        <v>182</v>
      </c>
      <c r="F7" s="10">
        <v>367</v>
      </c>
    </row>
    <row r="8" spans="1:6" x14ac:dyDescent="0.25">
      <c r="A8" s="13" t="s">
        <v>8382</v>
      </c>
      <c r="B8" s="10">
        <v>27</v>
      </c>
      <c r="C8" s="10">
        <v>106</v>
      </c>
      <c r="D8" s="10">
        <v>18</v>
      </c>
      <c r="E8" s="10">
        <v>202</v>
      </c>
      <c r="F8" s="10">
        <v>353</v>
      </c>
    </row>
    <row r="9" spans="1:6" x14ac:dyDescent="0.25">
      <c r="A9" s="13" t="s">
        <v>8383</v>
      </c>
      <c r="B9" s="10">
        <v>28</v>
      </c>
      <c r="C9" s="10">
        <v>108</v>
      </c>
      <c r="D9" s="10">
        <v>30</v>
      </c>
      <c r="E9" s="10">
        <v>180</v>
      </c>
      <c r="F9" s="10">
        <v>346</v>
      </c>
    </row>
    <row r="10" spans="1:6" x14ac:dyDescent="0.25">
      <c r="A10" s="8" t="s">
        <v>8371</v>
      </c>
      <c r="B10" s="10">
        <v>80</v>
      </c>
      <c r="C10" s="10">
        <v>375</v>
      </c>
      <c r="D10" s="10"/>
      <c r="E10" s="10">
        <v>637</v>
      </c>
      <c r="F10" s="10">
        <v>1092</v>
      </c>
    </row>
    <row r="11" spans="1:6" x14ac:dyDescent="0.25">
      <c r="A11" s="13" t="s">
        <v>8384</v>
      </c>
      <c r="B11" s="10">
        <v>27</v>
      </c>
      <c r="C11" s="10">
        <v>102</v>
      </c>
      <c r="D11" s="10"/>
      <c r="E11" s="10">
        <v>192</v>
      </c>
      <c r="F11" s="10">
        <v>321</v>
      </c>
    </row>
    <row r="12" spans="1:6" x14ac:dyDescent="0.25">
      <c r="A12" s="13" t="s">
        <v>8372</v>
      </c>
      <c r="B12" s="10">
        <v>26</v>
      </c>
      <c r="C12" s="10">
        <v>126</v>
      </c>
      <c r="D12" s="10"/>
      <c r="E12" s="10">
        <v>234</v>
      </c>
      <c r="F12" s="10">
        <v>386</v>
      </c>
    </row>
    <row r="13" spans="1:6" x14ac:dyDescent="0.25">
      <c r="A13" s="13" t="s">
        <v>8385</v>
      </c>
      <c r="B13" s="10">
        <v>27</v>
      </c>
      <c r="C13" s="10">
        <v>147</v>
      </c>
      <c r="D13" s="10"/>
      <c r="E13" s="10">
        <v>211</v>
      </c>
      <c r="F13" s="10">
        <v>385</v>
      </c>
    </row>
    <row r="14" spans="1:6" x14ac:dyDescent="0.25">
      <c r="A14" s="8" t="s">
        <v>8373</v>
      </c>
      <c r="B14" s="10">
        <v>100</v>
      </c>
      <c r="C14" s="10">
        <v>411</v>
      </c>
      <c r="D14" s="10"/>
      <c r="E14" s="10">
        <v>507</v>
      </c>
      <c r="F14" s="10">
        <v>1018</v>
      </c>
    </row>
    <row r="15" spans="1:6" x14ac:dyDescent="0.25">
      <c r="A15" s="13" t="s">
        <v>8374</v>
      </c>
      <c r="B15" s="10">
        <v>43</v>
      </c>
      <c r="C15" s="10">
        <v>150</v>
      </c>
      <c r="D15" s="10"/>
      <c r="E15" s="10">
        <v>194</v>
      </c>
      <c r="F15" s="10">
        <v>387</v>
      </c>
    </row>
    <row r="16" spans="1:6" x14ac:dyDescent="0.25">
      <c r="A16" s="13" t="s">
        <v>8375</v>
      </c>
      <c r="B16" s="10">
        <v>33</v>
      </c>
      <c r="C16" s="10">
        <v>134</v>
      </c>
      <c r="D16" s="10"/>
      <c r="E16" s="10">
        <v>166</v>
      </c>
      <c r="F16" s="10">
        <v>333</v>
      </c>
    </row>
    <row r="17" spans="1:6" x14ac:dyDescent="0.25">
      <c r="A17" s="13" t="s">
        <v>8376</v>
      </c>
      <c r="B17" s="10">
        <v>24</v>
      </c>
      <c r="C17" s="10">
        <v>127</v>
      </c>
      <c r="D17" s="10"/>
      <c r="E17" s="10">
        <v>147</v>
      </c>
      <c r="F17" s="10">
        <v>298</v>
      </c>
    </row>
    <row r="18" spans="1:6" x14ac:dyDescent="0.25">
      <c r="A18" s="8" t="s">
        <v>8377</v>
      </c>
      <c r="B18" s="10">
        <v>80</v>
      </c>
      <c r="C18" s="10">
        <v>381</v>
      </c>
      <c r="D18" s="10"/>
      <c r="E18" s="10">
        <v>477</v>
      </c>
      <c r="F18" s="10">
        <v>938</v>
      </c>
    </row>
    <row r="19" spans="1:6" x14ac:dyDescent="0.25">
      <c r="A19" s="13" t="s">
        <v>8378</v>
      </c>
      <c r="B19" s="10">
        <v>20</v>
      </c>
      <c r="C19" s="10">
        <v>149</v>
      </c>
      <c r="D19" s="10"/>
      <c r="E19" s="10">
        <v>183</v>
      </c>
      <c r="F19" s="10">
        <v>352</v>
      </c>
    </row>
    <row r="20" spans="1:6" x14ac:dyDescent="0.25">
      <c r="A20" s="13" t="s">
        <v>8379</v>
      </c>
      <c r="B20" s="10">
        <v>37</v>
      </c>
      <c r="C20" s="10">
        <v>114</v>
      </c>
      <c r="D20" s="10"/>
      <c r="E20" s="10">
        <v>183</v>
      </c>
      <c r="F20" s="10">
        <v>334</v>
      </c>
    </row>
    <row r="21" spans="1:6" x14ac:dyDescent="0.25">
      <c r="A21" s="13" t="s">
        <v>8386</v>
      </c>
      <c r="B21" s="10">
        <v>23</v>
      </c>
      <c r="C21" s="10">
        <v>118</v>
      </c>
      <c r="D21" s="10"/>
      <c r="E21" s="10">
        <v>111</v>
      </c>
      <c r="F21" s="10">
        <v>252</v>
      </c>
    </row>
    <row r="22" spans="1:6" x14ac:dyDescent="0.25">
      <c r="A22" s="8" t="s">
        <v>8320</v>
      </c>
      <c r="B22" s="10">
        <v>349</v>
      </c>
      <c r="C22" s="10">
        <v>1530</v>
      </c>
      <c r="D22" s="10">
        <v>50</v>
      </c>
      <c r="E22" s="10">
        <v>2185</v>
      </c>
      <c r="F22" s="10">
        <v>4114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2D2B1-C4EB-4C40-AA2D-FF466C3FC221}">
  <sheetPr codeName="Sheet5"/>
  <dimension ref="A1:H13"/>
  <sheetViews>
    <sheetView workbookViewId="0">
      <selection activeCell="C2" sqref="C2:C13"/>
    </sheetView>
  </sheetViews>
  <sheetFormatPr defaultRowHeight="15" x14ac:dyDescent="0.25"/>
  <cols>
    <col min="1" max="1" width="28.140625" bestFit="1" customWidth="1"/>
    <col min="2" max="2" width="18.140625" bestFit="1" customWidth="1"/>
    <col min="3" max="3" width="14.28515625" bestFit="1" customWidth="1"/>
    <col min="4" max="4" width="17.7109375" bestFit="1" customWidth="1"/>
    <col min="5" max="5" width="13.140625" bestFit="1" customWidth="1"/>
    <col min="6" max="6" width="20.85546875" bestFit="1" customWidth="1"/>
    <col min="7" max="7" width="17" bestFit="1" customWidth="1"/>
    <col min="8" max="8" width="20.140625" bestFit="1" customWidth="1"/>
  </cols>
  <sheetData>
    <row r="1" spans="1:8" x14ac:dyDescent="0.25">
      <c r="A1" t="s">
        <v>8388</v>
      </c>
      <c r="B1" t="s">
        <v>8389</v>
      </c>
      <c r="C1" t="s">
        <v>8390</v>
      </c>
      <c r="D1" t="s">
        <v>8391</v>
      </c>
      <c r="E1" t="s">
        <v>8392</v>
      </c>
      <c r="F1" t="s">
        <v>8393</v>
      </c>
      <c r="G1" t="s">
        <v>8394</v>
      </c>
      <c r="H1" t="s">
        <v>8395</v>
      </c>
    </row>
    <row r="2" spans="1:8" x14ac:dyDescent="0.25">
      <c r="A2" t="s">
        <v>8396</v>
      </c>
      <c r="B2">
        <f>COUNTIFS(Data!$F:$F,"successful",Data!$D:$D,"&lt;1000")</f>
        <v>322</v>
      </c>
      <c r="C2">
        <f>COUNTIFS(Data!$F:$F,"failed",Data!$D:$D,"&lt;1000")</f>
        <v>113</v>
      </c>
      <c r="D2">
        <f>COUNTIFS(Data!$F:$F,"canceled",Data!$D:$D,"&lt;1000")</f>
        <v>18</v>
      </c>
      <c r="E2">
        <f>COUNTIFS(Data!$D:$D,"&lt;1000")</f>
        <v>461</v>
      </c>
      <c r="F2" s="5">
        <f>B2/$E2</f>
        <v>0.69848156182212584</v>
      </c>
      <c r="G2" s="5">
        <f t="shared" ref="G2:H13" si="0">C2/$E2</f>
        <v>0.24511930585683298</v>
      </c>
      <c r="H2" s="5">
        <f t="shared" si="0"/>
        <v>3.9045553145336226E-2</v>
      </c>
    </row>
    <row r="3" spans="1:8" x14ac:dyDescent="0.25">
      <c r="A3" t="s">
        <v>8397</v>
      </c>
      <c r="B3">
        <f>COUNTIFS(Data!$F:$F,"successful",Data!$D:$D,"&gt;=1000",Data!$D:$D,"&lt;5000")</f>
        <v>932</v>
      </c>
      <c r="C3">
        <f>COUNTIFS(Data!$F:$F,"failed",Data!$D:$D,"&gt;=1000",Data!$D:$D,"&lt;5000")</f>
        <v>420</v>
      </c>
      <c r="D3">
        <f>COUNTIFS(Data!$F:$F,"canceled",Data!$D:$D,"&gt;=1000",Data!$D:$D,"&lt;5000")</f>
        <v>60</v>
      </c>
      <c r="E3">
        <f>COUNTIFS(Data!$D:$D,"&gt;=1000",Data!$D:$D,"&lt;5000")</f>
        <v>1425</v>
      </c>
      <c r="F3" s="5">
        <f t="shared" ref="F3:F13" si="1">B3/$E3</f>
        <v>0.65403508771929819</v>
      </c>
      <c r="G3" s="5">
        <f t="shared" si="0"/>
        <v>0.29473684210526313</v>
      </c>
      <c r="H3" s="5">
        <f t="shared" si="0"/>
        <v>4.2105263157894736E-2</v>
      </c>
    </row>
    <row r="4" spans="1:8" x14ac:dyDescent="0.25">
      <c r="A4" t="s">
        <v>8398</v>
      </c>
      <c r="B4">
        <f>COUNTIFS(Data!$F:$F,"successful",Data!$D:$D,"&gt;=5000",Data!$D:$D,"&lt;10000")</f>
        <v>381</v>
      </c>
      <c r="C4">
        <f>COUNTIFS(Data!$F:$F,"failed",Data!$D:$D,"&gt;=5000",Data!$D:$D,"&lt;10000")</f>
        <v>283</v>
      </c>
      <c r="D4">
        <f>COUNTIFS(Data!$F:$F,"canceled",Data!$D:$D,"&gt;=5000",Data!$D:$D,"&lt;10000")</f>
        <v>52</v>
      </c>
      <c r="E4">
        <f>COUNTIFS(Data!$D:$D,"&gt;=5000",Data!$D:$D,"&lt;10000")</f>
        <v>722</v>
      </c>
      <c r="F4" s="5">
        <f t="shared" si="1"/>
        <v>0.52770083102493071</v>
      </c>
      <c r="G4" s="5">
        <f t="shared" si="0"/>
        <v>0.39196675900277006</v>
      </c>
      <c r="H4" s="5">
        <f t="shared" si="0"/>
        <v>7.2022160664819951E-2</v>
      </c>
    </row>
    <row r="5" spans="1:8" x14ac:dyDescent="0.25">
      <c r="A5" t="s">
        <v>8399</v>
      </c>
      <c r="B5">
        <f>COUNTIFS(Data!$F:$F,"successful",Data!$D:$D,"&gt;=10000",Data!$D:$D,"&lt;15000")</f>
        <v>168</v>
      </c>
      <c r="C5">
        <f>COUNTIFS(Data!$F:$F,"failed",Data!$D:$D,"&gt;=10000",Data!$D:$D,"&lt;15000")</f>
        <v>144</v>
      </c>
      <c r="D5">
        <f>COUNTIFS(Data!$F:$F,"canceled",Data!$D:$D,"&gt;=10000",Data!$D:$D,"&lt;15000")</f>
        <v>40</v>
      </c>
      <c r="E5">
        <f>COUNTIFS(Data!$D:$D,"&gt;=10000",Data!$D:$D,"&lt;15000")</f>
        <v>361</v>
      </c>
      <c r="F5" s="5">
        <f t="shared" si="1"/>
        <v>0.46537396121883656</v>
      </c>
      <c r="G5" s="5">
        <f t="shared" si="0"/>
        <v>0.39889196675900279</v>
      </c>
      <c r="H5" s="5">
        <f t="shared" si="0"/>
        <v>0.11080332409972299</v>
      </c>
    </row>
    <row r="6" spans="1:8" x14ac:dyDescent="0.25">
      <c r="A6" t="s">
        <v>8400</v>
      </c>
      <c r="B6">
        <f>COUNTIFS(Data!$F:$F,"successful",Data!$D:$D,"&gt;=15000",Data!$D:$D,"&lt;20000")</f>
        <v>94</v>
      </c>
      <c r="C6">
        <f>COUNTIFS(Data!$F:$F,"failed",Data!$D:$D,"&gt;=15000",Data!$D:$D,"&lt;20000")</f>
        <v>90</v>
      </c>
      <c r="D6">
        <f>COUNTIFS(Data!$F:$F,"canceled",Data!$D:$D,"&gt;=15000",Data!$D:$D,"&lt;20000")</f>
        <v>17</v>
      </c>
      <c r="E6">
        <f>COUNTIFS(Data!$D:$D,"&gt;=15000",Data!$D:$D,"&lt;20000")</f>
        <v>205</v>
      </c>
      <c r="F6" s="5">
        <f t="shared" si="1"/>
        <v>0.45853658536585368</v>
      </c>
      <c r="G6" s="5">
        <f t="shared" si="0"/>
        <v>0.43902439024390244</v>
      </c>
      <c r="H6" s="5">
        <f t="shared" si="0"/>
        <v>8.2926829268292687E-2</v>
      </c>
    </row>
    <row r="7" spans="1:8" x14ac:dyDescent="0.25">
      <c r="A7" t="s">
        <v>8401</v>
      </c>
      <c r="B7">
        <f>COUNTIFS(Data!$F:$F,"successful",Data!$D:$D,"&gt;=20000",Data!$D:$D,"&lt;25000")</f>
        <v>62</v>
      </c>
      <c r="C7">
        <f>COUNTIFS(Data!$F:$F,"failed",Data!$D:$D,"&gt;=20000",Data!$D:$D,"&lt;25000")</f>
        <v>72</v>
      </c>
      <c r="D7">
        <f>COUNTIFS(Data!$F:$F,"canceled",Data!$D:$D,"&gt;=20000",Data!$D:$D,"&lt;25000")</f>
        <v>14</v>
      </c>
      <c r="E7">
        <f>COUNTIFS(Data!$D:$D,"&gt;=20000",Data!$D:$D,"&lt;25000")</f>
        <v>149</v>
      </c>
      <c r="F7" s="5">
        <f t="shared" si="1"/>
        <v>0.41610738255033558</v>
      </c>
      <c r="G7" s="5">
        <f t="shared" si="0"/>
        <v>0.48322147651006714</v>
      </c>
      <c r="H7" s="5">
        <f t="shared" si="0"/>
        <v>9.3959731543624164E-2</v>
      </c>
    </row>
    <row r="8" spans="1:8" x14ac:dyDescent="0.25">
      <c r="A8" t="s">
        <v>8402</v>
      </c>
      <c r="B8">
        <f>COUNTIFS(Data!$F:$F,"successful",Data!$D:$D,"&gt;=25000",Data!$D:$D,"&lt;30000")</f>
        <v>55</v>
      </c>
      <c r="C8">
        <f>COUNTIFS(Data!$F:$F,"failed",Data!$D:$D,"&gt;=25000",Data!$D:$D,"&lt;30000")</f>
        <v>64</v>
      </c>
      <c r="D8">
        <f>COUNTIFS(Data!$F:$F,"canceled",Data!$D:$D,"&gt;=25000",Data!$D:$D,"&lt;30000")</f>
        <v>18</v>
      </c>
      <c r="E8">
        <f>COUNTIFS(Data!$D:$D,"&gt;=25000",Data!$D:$D,"&lt;30000")</f>
        <v>138</v>
      </c>
      <c r="F8" s="5">
        <f t="shared" si="1"/>
        <v>0.39855072463768115</v>
      </c>
      <c r="G8" s="5">
        <f t="shared" si="0"/>
        <v>0.46376811594202899</v>
      </c>
      <c r="H8" s="5">
        <f t="shared" si="0"/>
        <v>0.13043478260869565</v>
      </c>
    </row>
    <row r="9" spans="1:8" x14ac:dyDescent="0.25">
      <c r="A9" t="s">
        <v>8403</v>
      </c>
      <c r="B9">
        <f>COUNTIFS(Data!$F:$F,"successful",Data!$D:$D,"&gt;=30000",Data!$D:$D,"&lt;35000")</f>
        <v>32</v>
      </c>
      <c r="C9">
        <f>COUNTIFS(Data!$F:$F,"failed",Data!$D:$D,"&gt;=30000",Data!$D:$D,"&lt;35000")</f>
        <v>37</v>
      </c>
      <c r="D9">
        <f>COUNTIFS(Data!$F:$F,"canceled",Data!$D:$D,"&gt;=30000",Data!$D:$D,"&lt;35000")</f>
        <v>13</v>
      </c>
      <c r="E9">
        <f>COUNTIFS(Data!$D:$D,"&gt;=30000",Data!$D:$D,"&lt;35000")</f>
        <v>84</v>
      </c>
      <c r="F9" s="5">
        <f t="shared" si="1"/>
        <v>0.38095238095238093</v>
      </c>
      <c r="G9" s="5">
        <f t="shared" si="0"/>
        <v>0.44047619047619047</v>
      </c>
      <c r="H9" s="5">
        <f t="shared" si="0"/>
        <v>0.15476190476190477</v>
      </c>
    </row>
    <row r="10" spans="1:8" x14ac:dyDescent="0.25">
      <c r="A10" t="s">
        <v>8404</v>
      </c>
      <c r="B10">
        <f>COUNTIFS(Data!$F:$F,"successful",Data!$D:$D,"&gt;=35000",Data!$D:$D,"&lt;40000")</f>
        <v>26</v>
      </c>
      <c r="C10">
        <f>COUNTIFS(Data!$F:$F,"failed",Data!$D:$D,"&gt;=35000",Data!$D:$D,"&lt;40000")</f>
        <v>22</v>
      </c>
      <c r="D10">
        <f>COUNTIFS(Data!$F:$F,"canceled",Data!$D:$D,"&gt;=35000",Data!$D:$D,"&lt;40000")</f>
        <v>7</v>
      </c>
      <c r="E10">
        <f>COUNTIFS(Data!$D:$D,"&gt;=35000",Data!$D:$D,"&lt;40000")</f>
        <v>55</v>
      </c>
      <c r="F10" s="5">
        <f t="shared" si="1"/>
        <v>0.47272727272727272</v>
      </c>
      <c r="G10" s="5">
        <f t="shared" si="0"/>
        <v>0.4</v>
      </c>
      <c r="H10" s="5">
        <f t="shared" si="0"/>
        <v>0.12727272727272726</v>
      </c>
    </row>
    <row r="11" spans="1:8" x14ac:dyDescent="0.25">
      <c r="A11" t="s">
        <v>8405</v>
      </c>
      <c r="B11">
        <f>COUNTIFS(Data!$F:$F,"successful",Data!$D:$D,"&gt;=40000",Data!$D:$D,"&lt;45000")</f>
        <v>21</v>
      </c>
      <c r="C11">
        <f>COUNTIFS(Data!$F:$F,"failed",Data!$D:$D,"&gt;=40000",Data!$D:$D,"&lt;45000")</f>
        <v>16</v>
      </c>
      <c r="D11">
        <f>COUNTIFS(Data!$F:$F,"canceled",Data!$D:$D,"&gt;=40000",Data!$D:$D,"&lt;45000")</f>
        <v>6</v>
      </c>
      <c r="E11">
        <f>COUNTIFS(Data!$D:$D,"&gt;=40000",Data!$D:$D,"&lt;45000")</f>
        <v>44</v>
      </c>
      <c r="F11" s="5">
        <f t="shared" si="1"/>
        <v>0.47727272727272729</v>
      </c>
      <c r="G11" s="5">
        <f t="shared" si="0"/>
        <v>0.36363636363636365</v>
      </c>
      <c r="H11" s="5">
        <f t="shared" si="0"/>
        <v>0.13636363636363635</v>
      </c>
    </row>
    <row r="12" spans="1:8" x14ac:dyDescent="0.25">
      <c r="A12" t="s">
        <v>8406</v>
      </c>
      <c r="B12">
        <f>COUNTIFS(Data!$F:$F,"successful",Data!$D:$D,"&gt;=45000",Data!$D:$D,"&lt;50000")</f>
        <v>6</v>
      </c>
      <c r="C12">
        <f>COUNTIFS(Data!$F:$F,"failed",Data!$D:$D,"&gt;=45000",Data!$D:$D,"&lt;50000")</f>
        <v>11</v>
      </c>
      <c r="D12">
        <f>COUNTIFS(Data!$F:$F,"canceled",Data!$D:$D,"&gt;=45000",Data!$D:$D,"&lt;50000")</f>
        <v>4</v>
      </c>
      <c r="E12">
        <f>COUNTIFS(Data!$D:$D,"&gt;=45000",Data!$D:$D,"&lt;50000")</f>
        <v>21</v>
      </c>
      <c r="F12" s="5">
        <f t="shared" si="1"/>
        <v>0.2857142857142857</v>
      </c>
      <c r="G12" s="5">
        <f t="shared" si="0"/>
        <v>0.52380952380952384</v>
      </c>
      <c r="H12" s="5">
        <f t="shared" si="0"/>
        <v>0.19047619047619047</v>
      </c>
    </row>
    <row r="13" spans="1:8" x14ac:dyDescent="0.25">
      <c r="A13" t="s">
        <v>8407</v>
      </c>
      <c r="B13">
        <f>COUNTIFS(Data!$F:$F,"successful",Data!$D:$D,"&gt;=50000")</f>
        <v>86</v>
      </c>
      <c r="C13">
        <f>COUNTIFS(Data!$F:$F,"failed",Data!$D:$D,"&gt;=50000")</f>
        <v>258</v>
      </c>
      <c r="D13">
        <f>COUNTIFS(Data!$F:$F,"canceled",Data!$D:$D,"&gt;=50000")</f>
        <v>100</v>
      </c>
      <c r="E13">
        <f>COUNTIFS(Data!$D:$D,"&gt;=50000")</f>
        <v>449</v>
      </c>
      <c r="F13" s="5">
        <f t="shared" si="1"/>
        <v>0.19153674832962139</v>
      </c>
      <c r="G13" s="5">
        <f t="shared" si="0"/>
        <v>0.57461024498886415</v>
      </c>
      <c r="H13" s="5">
        <f t="shared" si="0"/>
        <v>0.22271714922048999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8ACA7-97AE-4181-ADE8-83B20589CFB3}">
  <sheetPr codeName="Sheet6"/>
  <dimension ref="A1:I2186"/>
  <sheetViews>
    <sheetView workbookViewId="0">
      <selection activeCell="F15" sqref="F15"/>
    </sheetView>
  </sheetViews>
  <sheetFormatPr defaultRowHeight="15" x14ac:dyDescent="0.25"/>
  <cols>
    <col min="1" max="1" width="10" bestFit="1" customWidth="1"/>
    <col min="2" max="2" width="14.140625" bestFit="1" customWidth="1"/>
    <col min="5" max="5" width="14.140625" bestFit="1" customWidth="1"/>
    <col min="7" max="7" width="18.140625" bestFit="1" customWidth="1"/>
    <col min="8" max="9" width="12" bestFit="1" customWidth="1"/>
  </cols>
  <sheetData>
    <row r="1" spans="1:9" x14ac:dyDescent="0.25">
      <c r="A1" t="s">
        <v>8408</v>
      </c>
      <c r="B1" t="s">
        <v>8409</v>
      </c>
      <c r="D1" t="s">
        <v>8408</v>
      </c>
      <c r="E1" t="s">
        <v>8409</v>
      </c>
      <c r="H1" t="s">
        <v>8416</v>
      </c>
      <c r="I1" t="s">
        <v>8417</v>
      </c>
    </row>
    <row r="2" spans="1:9" x14ac:dyDescent="0.25">
      <c r="A2" t="s">
        <v>8219</v>
      </c>
      <c r="B2">
        <v>182</v>
      </c>
      <c r="D2" t="s">
        <v>8221</v>
      </c>
      <c r="E2">
        <v>0</v>
      </c>
      <c r="G2" t="s">
        <v>8410</v>
      </c>
      <c r="H2" s="14">
        <f>AVERAGE(B2:B2186)</f>
        <v>194.42517162471395</v>
      </c>
      <c r="I2" s="14">
        <f>AVERAGE(E1:E1531)</f>
        <v>17.709803921568628</v>
      </c>
    </row>
    <row r="3" spans="1:9" x14ac:dyDescent="0.25">
      <c r="A3" t="s">
        <v>8219</v>
      </c>
      <c r="B3">
        <v>79</v>
      </c>
      <c r="D3" t="s">
        <v>8221</v>
      </c>
      <c r="E3">
        <v>1</v>
      </c>
      <c r="G3" t="s">
        <v>8411</v>
      </c>
      <c r="H3" s="14">
        <f>MEDIAN(B2:B2186)</f>
        <v>62</v>
      </c>
      <c r="I3" s="14">
        <f>MEDIAN(E1:E1531)</f>
        <v>4</v>
      </c>
    </row>
    <row r="4" spans="1:9" x14ac:dyDescent="0.25">
      <c r="A4" t="s">
        <v>8219</v>
      </c>
      <c r="B4">
        <v>35</v>
      </c>
      <c r="D4" t="s">
        <v>8221</v>
      </c>
      <c r="E4">
        <v>10</v>
      </c>
      <c r="G4" t="s">
        <v>8412</v>
      </c>
      <c r="H4" s="14">
        <f>MIN(B2:B2186)</f>
        <v>1</v>
      </c>
      <c r="I4" s="14">
        <f>MIN(E1:E1531)</f>
        <v>0</v>
      </c>
    </row>
    <row r="5" spans="1:9" x14ac:dyDescent="0.25">
      <c r="A5" t="s">
        <v>8219</v>
      </c>
      <c r="B5">
        <v>150</v>
      </c>
      <c r="D5" t="s">
        <v>8221</v>
      </c>
      <c r="E5">
        <v>0</v>
      </c>
      <c r="G5" t="s">
        <v>8413</v>
      </c>
      <c r="H5" s="14">
        <f>MAX(B2:B2186)</f>
        <v>26457</v>
      </c>
      <c r="I5" s="14">
        <f>MAX(E1:E1531)</f>
        <v>1293</v>
      </c>
    </row>
    <row r="6" spans="1:9" x14ac:dyDescent="0.25">
      <c r="A6" t="s">
        <v>8219</v>
      </c>
      <c r="B6">
        <v>284</v>
      </c>
      <c r="D6" t="s">
        <v>8221</v>
      </c>
      <c r="E6">
        <v>7</v>
      </c>
      <c r="G6" t="s">
        <v>8414</v>
      </c>
      <c r="H6" s="14">
        <f>_xlfn.VAR.P(B2:B2186)</f>
        <v>712840.9867348104</v>
      </c>
      <c r="I6" s="14">
        <f>_xlfn.VAR.P(E1:E1531)</f>
        <v>3773.2216685890044</v>
      </c>
    </row>
    <row r="7" spans="1:9" x14ac:dyDescent="0.25">
      <c r="A7" t="s">
        <v>8219</v>
      </c>
      <c r="B7">
        <v>47</v>
      </c>
      <c r="D7" t="s">
        <v>8221</v>
      </c>
      <c r="E7">
        <v>0</v>
      </c>
      <c r="G7" t="s">
        <v>8415</v>
      </c>
      <c r="H7" s="14">
        <f>_xlfn.STDEV.P(B2:B2186)</f>
        <v>844.29910975602149</v>
      </c>
      <c r="I7" s="14">
        <f>_xlfn.STDEV.P(E1:E1531)</f>
        <v>61.426555076684906</v>
      </c>
    </row>
    <row r="8" spans="1:9" x14ac:dyDescent="0.25">
      <c r="A8" t="s">
        <v>8219</v>
      </c>
      <c r="B8">
        <v>58</v>
      </c>
      <c r="D8" t="s">
        <v>8221</v>
      </c>
      <c r="E8">
        <v>1</v>
      </c>
    </row>
    <row r="9" spans="1:9" x14ac:dyDescent="0.25">
      <c r="A9" t="s">
        <v>8219</v>
      </c>
      <c r="B9">
        <v>57</v>
      </c>
      <c r="D9" t="s">
        <v>8221</v>
      </c>
      <c r="E9">
        <v>2</v>
      </c>
    </row>
    <row r="10" spans="1:9" x14ac:dyDescent="0.25">
      <c r="A10" t="s">
        <v>8219</v>
      </c>
      <c r="B10">
        <v>12</v>
      </c>
      <c r="D10" t="s">
        <v>8221</v>
      </c>
      <c r="E10">
        <v>3</v>
      </c>
    </row>
    <row r="11" spans="1:9" x14ac:dyDescent="0.25">
      <c r="A11" t="s">
        <v>8219</v>
      </c>
      <c r="B11">
        <v>20</v>
      </c>
      <c r="D11" t="s">
        <v>8221</v>
      </c>
      <c r="E11">
        <v>10</v>
      </c>
    </row>
    <row r="12" spans="1:9" x14ac:dyDescent="0.25">
      <c r="A12" t="s">
        <v>8219</v>
      </c>
      <c r="B12">
        <v>19</v>
      </c>
      <c r="D12" t="s">
        <v>8221</v>
      </c>
      <c r="E12">
        <v>10</v>
      </c>
    </row>
    <row r="13" spans="1:9" x14ac:dyDescent="0.25">
      <c r="A13" t="s">
        <v>8219</v>
      </c>
      <c r="B13">
        <v>75</v>
      </c>
      <c r="D13" t="s">
        <v>8221</v>
      </c>
      <c r="E13">
        <v>1</v>
      </c>
    </row>
    <row r="14" spans="1:9" x14ac:dyDescent="0.25">
      <c r="A14" t="s">
        <v>8219</v>
      </c>
      <c r="B14">
        <v>827</v>
      </c>
      <c r="D14" t="s">
        <v>8221</v>
      </c>
      <c r="E14">
        <v>0</v>
      </c>
    </row>
    <row r="15" spans="1:9" x14ac:dyDescent="0.25">
      <c r="A15" t="s">
        <v>8219</v>
      </c>
      <c r="B15">
        <v>51</v>
      </c>
      <c r="D15" t="s">
        <v>8221</v>
      </c>
      <c r="E15">
        <v>0</v>
      </c>
    </row>
    <row r="16" spans="1:9" x14ac:dyDescent="0.25">
      <c r="A16" t="s">
        <v>8219</v>
      </c>
      <c r="B16">
        <v>41</v>
      </c>
      <c r="D16" t="s">
        <v>8221</v>
      </c>
      <c r="E16">
        <v>0</v>
      </c>
    </row>
    <row r="17" spans="1:5" x14ac:dyDescent="0.25">
      <c r="A17" t="s">
        <v>8219</v>
      </c>
      <c r="B17">
        <v>98</v>
      </c>
      <c r="D17" t="s">
        <v>8221</v>
      </c>
      <c r="E17">
        <v>26</v>
      </c>
    </row>
    <row r="18" spans="1:5" x14ac:dyDescent="0.25">
      <c r="A18" t="s">
        <v>8219</v>
      </c>
      <c r="B18">
        <v>70</v>
      </c>
      <c r="D18" t="s">
        <v>8221</v>
      </c>
      <c r="E18">
        <v>0</v>
      </c>
    </row>
    <row r="19" spans="1:5" x14ac:dyDescent="0.25">
      <c r="A19" t="s">
        <v>8219</v>
      </c>
      <c r="B19">
        <v>36</v>
      </c>
      <c r="D19" t="s">
        <v>8221</v>
      </c>
      <c r="E19">
        <v>7</v>
      </c>
    </row>
    <row r="20" spans="1:5" x14ac:dyDescent="0.25">
      <c r="A20" t="s">
        <v>8219</v>
      </c>
      <c r="B20">
        <v>342</v>
      </c>
      <c r="D20" t="s">
        <v>8221</v>
      </c>
      <c r="E20">
        <v>0</v>
      </c>
    </row>
    <row r="21" spans="1:5" x14ac:dyDescent="0.25">
      <c r="A21" t="s">
        <v>8219</v>
      </c>
      <c r="B21">
        <v>22</v>
      </c>
      <c r="D21" t="s">
        <v>8221</v>
      </c>
      <c r="E21">
        <v>2</v>
      </c>
    </row>
    <row r="22" spans="1:5" x14ac:dyDescent="0.25">
      <c r="A22" t="s">
        <v>8219</v>
      </c>
      <c r="B22">
        <v>25</v>
      </c>
      <c r="D22" t="s">
        <v>8221</v>
      </c>
      <c r="E22">
        <v>13</v>
      </c>
    </row>
    <row r="23" spans="1:5" x14ac:dyDescent="0.25">
      <c r="A23" t="s">
        <v>8219</v>
      </c>
      <c r="B23">
        <v>101</v>
      </c>
      <c r="D23" t="s">
        <v>8221</v>
      </c>
      <c r="E23">
        <v>4</v>
      </c>
    </row>
    <row r="24" spans="1:5" x14ac:dyDescent="0.25">
      <c r="A24" t="s">
        <v>8219</v>
      </c>
      <c r="B24">
        <v>8</v>
      </c>
      <c r="D24" t="s">
        <v>8221</v>
      </c>
      <c r="E24">
        <v>0</v>
      </c>
    </row>
    <row r="25" spans="1:5" x14ac:dyDescent="0.25">
      <c r="A25" t="s">
        <v>8219</v>
      </c>
      <c r="B25">
        <v>23</v>
      </c>
      <c r="D25" t="s">
        <v>8221</v>
      </c>
      <c r="E25">
        <v>12</v>
      </c>
    </row>
    <row r="26" spans="1:5" x14ac:dyDescent="0.25">
      <c r="A26" t="s">
        <v>8219</v>
      </c>
      <c r="B26">
        <v>574</v>
      </c>
      <c r="D26" t="s">
        <v>8221</v>
      </c>
      <c r="E26">
        <v>2</v>
      </c>
    </row>
    <row r="27" spans="1:5" x14ac:dyDescent="0.25">
      <c r="A27" t="s">
        <v>8219</v>
      </c>
      <c r="B27">
        <v>14</v>
      </c>
      <c r="D27" t="s">
        <v>8221</v>
      </c>
      <c r="E27">
        <v>10</v>
      </c>
    </row>
    <row r="28" spans="1:5" x14ac:dyDescent="0.25">
      <c r="A28" t="s">
        <v>8219</v>
      </c>
      <c r="B28">
        <v>19</v>
      </c>
      <c r="D28" t="s">
        <v>8221</v>
      </c>
      <c r="E28">
        <v>0</v>
      </c>
    </row>
    <row r="29" spans="1:5" x14ac:dyDescent="0.25">
      <c r="A29" t="s">
        <v>8219</v>
      </c>
      <c r="B29">
        <v>150</v>
      </c>
      <c r="D29" t="s">
        <v>8221</v>
      </c>
      <c r="E29">
        <v>5</v>
      </c>
    </row>
    <row r="30" spans="1:5" x14ac:dyDescent="0.25">
      <c r="A30" t="s">
        <v>8219</v>
      </c>
      <c r="B30">
        <v>71</v>
      </c>
      <c r="D30" t="s">
        <v>8221</v>
      </c>
      <c r="E30">
        <v>0</v>
      </c>
    </row>
    <row r="31" spans="1:5" x14ac:dyDescent="0.25">
      <c r="A31" t="s">
        <v>8219</v>
      </c>
      <c r="B31">
        <v>117</v>
      </c>
      <c r="D31" t="s">
        <v>8221</v>
      </c>
      <c r="E31">
        <v>5</v>
      </c>
    </row>
    <row r="32" spans="1:5" x14ac:dyDescent="0.25">
      <c r="A32" t="s">
        <v>8219</v>
      </c>
      <c r="B32">
        <v>53</v>
      </c>
      <c r="D32" t="s">
        <v>8221</v>
      </c>
      <c r="E32">
        <v>1</v>
      </c>
    </row>
    <row r="33" spans="1:5" x14ac:dyDescent="0.25">
      <c r="A33" t="s">
        <v>8219</v>
      </c>
      <c r="B33">
        <v>1</v>
      </c>
      <c r="D33" t="s">
        <v>8221</v>
      </c>
      <c r="E33">
        <v>3</v>
      </c>
    </row>
    <row r="34" spans="1:5" x14ac:dyDescent="0.25">
      <c r="A34" t="s">
        <v>8219</v>
      </c>
      <c r="B34">
        <v>89</v>
      </c>
      <c r="D34" t="s">
        <v>8221</v>
      </c>
      <c r="E34">
        <v>3</v>
      </c>
    </row>
    <row r="35" spans="1:5" x14ac:dyDescent="0.25">
      <c r="A35" t="s">
        <v>8219</v>
      </c>
      <c r="B35">
        <v>64</v>
      </c>
      <c r="D35" t="s">
        <v>8221</v>
      </c>
      <c r="E35">
        <v>0</v>
      </c>
    </row>
    <row r="36" spans="1:5" x14ac:dyDescent="0.25">
      <c r="A36" t="s">
        <v>8219</v>
      </c>
      <c r="B36">
        <v>68</v>
      </c>
      <c r="D36" t="s">
        <v>8221</v>
      </c>
      <c r="E36">
        <v>3</v>
      </c>
    </row>
    <row r="37" spans="1:5" x14ac:dyDescent="0.25">
      <c r="A37" t="s">
        <v>8219</v>
      </c>
      <c r="B37">
        <v>28</v>
      </c>
      <c r="D37" t="s">
        <v>8221</v>
      </c>
      <c r="E37">
        <v>0</v>
      </c>
    </row>
    <row r="38" spans="1:5" x14ac:dyDescent="0.25">
      <c r="A38" t="s">
        <v>8219</v>
      </c>
      <c r="B38">
        <v>44</v>
      </c>
      <c r="D38" t="s">
        <v>8221</v>
      </c>
      <c r="E38">
        <v>19</v>
      </c>
    </row>
    <row r="39" spans="1:5" x14ac:dyDescent="0.25">
      <c r="A39" t="s">
        <v>8219</v>
      </c>
      <c r="B39">
        <v>253</v>
      </c>
      <c r="D39" t="s">
        <v>8221</v>
      </c>
      <c r="E39">
        <v>8</v>
      </c>
    </row>
    <row r="40" spans="1:5" x14ac:dyDescent="0.25">
      <c r="A40" t="s">
        <v>8219</v>
      </c>
      <c r="B40">
        <v>66</v>
      </c>
      <c r="D40" t="s">
        <v>8221</v>
      </c>
      <c r="E40">
        <v>6</v>
      </c>
    </row>
    <row r="41" spans="1:5" x14ac:dyDescent="0.25">
      <c r="A41" t="s">
        <v>8219</v>
      </c>
      <c r="B41">
        <v>217</v>
      </c>
      <c r="D41" t="s">
        <v>8221</v>
      </c>
      <c r="E41">
        <v>0</v>
      </c>
    </row>
    <row r="42" spans="1:5" x14ac:dyDescent="0.25">
      <c r="A42" t="s">
        <v>8219</v>
      </c>
      <c r="B42">
        <v>16</v>
      </c>
      <c r="D42" t="s">
        <v>8221</v>
      </c>
      <c r="E42">
        <v>18</v>
      </c>
    </row>
    <row r="43" spans="1:5" x14ac:dyDescent="0.25">
      <c r="A43" t="s">
        <v>8219</v>
      </c>
      <c r="B43">
        <v>19</v>
      </c>
      <c r="D43" t="s">
        <v>8221</v>
      </c>
      <c r="E43">
        <v>7</v>
      </c>
    </row>
    <row r="44" spans="1:5" x14ac:dyDescent="0.25">
      <c r="A44" t="s">
        <v>8219</v>
      </c>
      <c r="B44">
        <v>169</v>
      </c>
      <c r="D44" t="s">
        <v>8221</v>
      </c>
      <c r="E44">
        <v>0</v>
      </c>
    </row>
    <row r="45" spans="1:5" x14ac:dyDescent="0.25">
      <c r="A45" t="s">
        <v>8219</v>
      </c>
      <c r="B45">
        <v>263</v>
      </c>
      <c r="D45" t="s">
        <v>8221</v>
      </c>
      <c r="E45">
        <v>8</v>
      </c>
    </row>
    <row r="46" spans="1:5" x14ac:dyDescent="0.25">
      <c r="A46" t="s">
        <v>8219</v>
      </c>
      <c r="B46">
        <v>15</v>
      </c>
      <c r="D46" t="s">
        <v>8221</v>
      </c>
      <c r="E46">
        <v>1293</v>
      </c>
    </row>
    <row r="47" spans="1:5" x14ac:dyDescent="0.25">
      <c r="A47" t="s">
        <v>8219</v>
      </c>
      <c r="B47">
        <v>61</v>
      </c>
      <c r="D47" t="s">
        <v>8221</v>
      </c>
      <c r="E47">
        <v>17</v>
      </c>
    </row>
    <row r="48" spans="1:5" x14ac:dyDescent="0.25">
      <c r="A48" t="s">
        <v>8219</v>
      </c>
      <c r="B48">
        <v>45</v>
      </c>
      <c r="D48" t="s">
        <v>8221</v>
      </c>
      <c r="E48">
        <v>0</v>
      </c>
    </row>
    <row r="49" spans="1:5" x14ac:dyDescent="0.25">
      <c r="A49" t="s">
        <v>8219</v>
      </c>
      <c r="B49">
        <v>70</v>
      </c>
      <c r="D49" t="s">
        <v>8221</v>
      </c>
      <c r="E49">
        <v>13</v>
      </c>
    </row>
    <row r="50" spans="1:5" x14ac:dyDescent="0.25">
      <c r="A50" t="s">
        <v>8219</v>
      </c>
      <c r="B50">
        <v>38</v>
      </c>
      <c r="D50" t="s">
        <v>8221</v>
      </c>
      <c r="E50">
        <v>0</v>
      </c>
    </row>
    <row r="51" spans="1:5" x14ac:dyDescent="0.25">
      <c r="A51" t="s">
        <v>8219</v>
      </c>
      <c r="B51">
        <v>87</v>
      </c>
      <c r="D51" t="s">
        <v>8221</v>
      </c>
      <c r="E51">
        <v>0</v>
      </c>
    </row>
    <row r="52" spans="1:5" x14ac:dyDescent="0.25">
      <c r="A52" t="s">
        <v>8219</v>
      </c>
      <c r="B52">
        <v>22</v>
      </c>
      <c r="D52" t="s">
        <v>8221</v>
      </c>
      <c r="E52">
        <v>33</v>
      </c>
    </row>
    <row r="53" spans="1:5" x14ac:dyDescent="0.25">
      <c r="A53" t="s">
        <v>8219</v>
      </c>
      <c r="B53">
        <v>119</v>
      </c>
      <c r="D53" t="s">
        <v>8221</v>
      </c>
      <c r="E53">
        <v>12</v>
      </c>
    </row>
    <row r="54" spans="1:5" x14ac:dyDescent="0.25">
      <c r="A54" t="s">
        <v>8219</v>
      </c>
      <c r="B54">
        <v>52</v>
      </c>
      <c r="D54" t="s">
        <v>8221</v>
      </c>
      <c r="E54">
        <v>1</v>
      </c>
    </row>
    <row r="55" spans="1:5" x14ac:dyDescent="0.25">
      <c r="A55" t="s">
        <v>8219</v>
      </c>
      <c r="B55">
        <v>117</v>
      </c>
      <c r="D55" t="s">
        <v>8221</v>
      </c>
      <c r="E55">
        <v>1</v>
      </c>
    </row>
    <row r="56" spans="1:5" x14ac:dyDescent="0.25">
      <c r="A56" t="s">
        <v>8219</v>
      </c>
      <c r="B56">
        <v>52</v>
      </c>
      <c r="D56" t="s">
        <v>8221</v>
      </c>
      <c r="E56">
        <v>1</v>
      </c>
    </row>
    <row r="57" spans="1:5" x14ac:dyDescent="0.25">
      <c r="A57" t="s">
        <v>8219</v>
      </c>
      <c r="B57">
        <v>86</v>
      </c>
      <c r="D57" t="s">
        <v>8221</v>
      </c>
      <c r="E57">
        <v>1</v>
      </c>
    </row>
    <row r="58" spans="1:5" x14ac:dyDescent="0.25">
      <c r="A58" t="s">
        <v>8219</v>
      </c>
      <c r="B58">
        <v>174</v>
      </c>
      <c r="D58" t="s">
        <v>8221</v>
      </c>
      <c r="E58">
        <v>84</v>
      </c>
    </row>
    <row r="59" spans="1:5" x14ac:dyDescent="0.25">
      <c r="A59" t="s">
        <v>8219</v>
      </c>
      <c r="B59">
        <v>69</v>
      </c>
      <c r="D59" t="s">
        <v>8221</v>
      </c>
      <c r="E59">
        <v>38</v>
      </c>
    </row>
    <row r="60" spans="1:5" x14ac:dyDescent="0.25">
      <c r="A60" t="s">
        <v>8219</v>
      </c>
      <c r="B60">
        <v>75</v>
      </c>
      <c r="D60" t="s">
        <v>8221</v>
      </c>
      <c r="E60">
        <v>1</v>
      </c>
    </row>
    <row r="61" spans="1:5" x14ac:dyDescent="0.25">
      <c r="A61" t="s">
        <v>8219</v>
      </c>
      <c r="B61">
        <v>33</v>
      </c>
      <c r="D61" t="s">
        <v>8221</v>
      </c>
      <c r="E61">
        <v>76</v>
      </c>
    </row>
    <row r="62" spans="1:5" x14ac:dyDescent="0.25">
      <c r="A62" t="s">
        <v>8219</v>
      </c>
      <c r="B62">
        <v>108</v>
      </c>
      <c r="D62" t="s">
        <v>8221</v>
      </c>
      <c r="E62">
        <v>3</v>
      </c>
    </row>
    <row r="63" spans="1:5" x14ac:dyDescent="0.25">
      <c r="A63" t="s">
        <v>8219</v>
      </c>
      <c r="B63">
        <v>23</v>
      </c>
      <c r="D63" t="s">
        <v>8221</v>
      </c>
      <c r="E63">
        <v>0</v>
      </c>
    </row>
    <row r="64" spans="1:5" x14ac:dyDescent="0.25">
      <c r="A64" t="s">
        <v>8219</v>
      </c>
      <c r="B64">
        <v>48</v>
      </c>
      <c r="D64" t="s">
        <v>8221</v>
      </c>
      <c r="E64">
        <v>2</v>
      </c>
    </row>
    <row r="65" spans="1:5" x14ac:dyDescent="0.25">
      <c r="A65" t="s">
        <v>8219</v>
      </c>
      <c r="B65">
        <v>64</v>
      </c>
      <c r="D65" t="s">
        <v>8221</v>
      </c>
      <c r="E65">
        <v>0</v>
      </c>
    </row>
    <row r="66" spans="1:5" x14ac:dyDescent="0.25">
      <c r="A66" t="s">
        <v>8219</v>
      </c>
      <c r="B66">
        <v>24</v>
      </c>
      <c r="D66" t="s">
        <v>8221</v>
      </c>
      <c r="E66">
        <v>0</v>
      </c>
    </row>
    <row r="67" spans="1:5" x14ac:dyDescent="0.25">
      <c r="A67" t="s">
        <v>8219</v>
      </c>
      <c r="B67">
        <v>57</v>
      </c>
      <c r="D67" t="s">
        <v>8221</v>
      </c>
      <c r="E67">
        <v>0</v>
      </c>
    </row>
    <row r="68" spans="1:5" x14ac:dyDescent="0.25">
      <c r="A68" t="s">
        <v>8219</v>
      </c>
      <c r="B68">
        <v>26</v>
      </c>
      <c r="D68" t="s">
        <v>8221</v>
      </c>
      <c r="E68">
        <v>2</v>
      </c>
    </row>
    <row r="69" spans="1:5" x14ac:dyDescent="0.25">
      <c r="A69" t="s">
        <v>8219</v>
      </c>
      <c r="B69">
        <v>20</v>
      </c>
      <c r="D69" t="s">
        <v>8221</v>
      </c>
      <c r="E69">
        <v>0</v>
      </c>
    </row>
    <row r="70" spans="1:5" x14ac:dyDescent="0.25">
      <c r="A70" t="s">
        <v>8219</v>
      </c>
      <c r="B70">
        <v>36</v>
      </c>
      <c r="D70" t="s">
        <v>8221</v>
      </c>
      <c r="E70">
        <v>0</v>
      </c>
    </row>
    <row r="71" spans="1:5" x14ac:dyDescent="0.25">
      <c r="A71" t="s">
        <v>8219</v>
      </c>
      <c r="B71">
        <v>178</v>
      </c>
      <c r="D71" t="s">
        <v>8221</v>
      </c>
      <c r="E71">
        <v>0</v>
      </c>
    </row>
    <row r="72" spans="1:5" x14ac:dyDescent="0.25">
      <c r="A72" t="s">
        <v>8219</v>
      </c>
      <c r="B72">
        <v>17</v>
      </c>
      <c r="D72" t="s">
        <v>8221</v>
      </c>
      <c r="E72">
        <v>2</v>
      </c>
    </row>
    <row r="73" spans="1:5" x14ac:dyDescent="0.25">
      <c r="A73" t="s">
        <v>8219</v>
      </c>
      <c r="B73">
        <v>32</v>
      </c>
      <c r="D73" t="s">
        <v>8221</v>
      </c>
      <c r="E73">
        <v>0</v>
      </c>
    </row>
    <row r="74" spans="1:5" x14ac:dyDescent="0.25">
      <c r="A74" t="s">
        <v>8219</v>
      </c>
      <c r="B74">
        <v>41</v>
      </c>
      <c r="D74" t="s">
        <v>8221</v>
      </c>
      <c r="E74">
        <v>7</v>
      </c>
    </row>
    <row r="75" spans="1:5" x14ac:dyDescent="0.25">
      <c r="A75" t="s">
        <v>8219</v>
      </c>
      <c r="B75">
        <v>18</v>
      </c>
      <c r="D75" t="s">
        <v>8221</v>
      </c>
      <c r="E75">
        <v>0</v>
      </c>
    </row>
    <row r="76" spans="1:5" x14ac:dyDescent="0.25">
      <c r="A76" t="s">
        <v>8219</v>
      </c>
      <c r="B76">
        <v>29</v>
      </c>
      <c r="D76" t="s">
        <v>8221</v>
      </c>
      <c r="E76">
        <v>5</v>
      </c>
    </row>
    <row r="77" spans="1:5" x14ac:dyDescent="0.25">
      <c r="A77" t="s">
        <v>8219</v>
      </c>
      <c r="B77">
        <v>47</v>
      </c>
      <c r="D77" t="s">
        <v>8221</v>
      </c>
      <c r="E77">
        <v>0</v>
      </c>
    </row>
    <row r="78" spans="1:5" x14ac:dyDescent="0.25">
      <c r="A78" t="s">
        <v>8219</v>
      </c>
      <c r="B78">
        <v>15</v>
      </c>
      <c r="D78" t="s">
        <v>8221</v>
      </c>
      <c r="E78">
        <v>0</v>
      </c>
    </row>
    <row r="79" spans="1:5" x14ac:dyDescent="0.25">
      <c r="A79" t="s">
        <v>8219</v>
      </c>
      <c r="B79">
        <v>26</v>
      </c>
      <c r="D79" t="s">
        <v>8221</v>
      </c>
      <c r="E79">
        <v>1</v>
      </c>
    </row>
    <row r="80" spans="1:5" x14ac:dyDescent="0.25">
      <c r="A80" t="s">
        <v>8219</v>
      </c>
      <c r="B80">
        <v>35</v>
      </c>
      <c r="D80" t="s">
        <v>8221</v>
      </c>
      <c r="E80">
        <v>0</v>
      </c>
    </row>
    <row r="81" spans="1:5" x14ac:dyDescent="0.25">
      <c r="A81" t="s">
        <v>8219</v>
      </c>
      <c r="B81">
        <v>41</v>
      </c>
      <c r="D81" t="s">
        <v>8221</v>
      </c>
      <c r="E81">
        <v>5</v>
      </c>
    </row>
    <row r="82" spans="1:5" x14ac:dyDescent="0.25">
      <c r="A82" t="s">
        <v>8219</v>
      </c>
      <c r="B82">
        <v>47</v>
      </c>
      <c r="D82" t="s">
        <v>8221</v>
      </c>
      <c r="E82">
        <v>3</v>
      </c>
    </row>
    <row r="83" spans="1:5" x14ac:dyDescent="0.25">
      <c r="A83" t="s">
        <v>8219</v>
      </c>
      <c r="B83">
        <v>28</v>
      </c>
      <c r="D83" t="s">
        <v>8221</v>
      </c>
      <c r="E83">
        <v>6</v>
      </c>
    </row>
    <row r="84" spans="1:5" x14ac:dyDescent="0.25">
      <c r="A84" t="s">
        <v>8219</v>
      </c>
      <c r="B84">
        <v>100</v>
      </c>
      <c r="D84" t="s">
        <v>8221</v>
      </c>
      <c r="E84">
        <v>12</v>
      </c>
    </row>
    <row r="85" spans="1:5" x14ac:dyDescent="0.25">
      <c r="A85" t="s">
        <v>8219</v>
      </c>
      <c r="B85">
        <v>13</v>
      </c>
      <c r="D85" t="s">
        <v>8221</v>
      </c>
      <c r="E85">
        <v>13</v>
      </c>
    </row>
    <row r="86" spans="1:5" x14ac:dyDescent="0.25">
      <c r="A86" t="s">
        <v>8219</v>
      </c>
      <c r="B86">
        <v>7</v>
      </c>
      <c r="D86" t="s">
        <v>8221</v>
      </c>
      <c r="E86">
        <v>5</v>
      </c>
    </row>
    <row r="87" spans="1:5" x14ac:dyDescent="0.25">
      <c r="A87" t="s">
        <v>8219</v>
      </c>
      <c r="B87">
        <v>21</v>
      </c>
      <c r="D87" t="s">
        <v>8221</v>
      </c>
      <c r="E87">
        <v>2</v>
      </c>
    </row>
    <row r="88" spans="1:5" x14ac:dyDescent="0.25">
      <c r="A88" t="s">
        <v>8219</v>
      </c>
      <c r="B88">
        <v>17</v>
      </c>
      <c r="D88" t="s">
        <v>8221</v>
      </c>
      <c r="E88">
        <v>8</v>
      </c>
    </row>
    <row r="89" spans="1:5" x14ac:dyDescent="0.25">
      <c r="A89" t="s">
        <v>8219</v>
      </c>
      <c r="B89">
        <v>25</v>
      </c>
      <c r="D89" t="s">
        <v>8221</v>
      </c>
      <c r="E89">
        <v>0</v>
      </c>
    </row>
    <row r="90" spans="1:5" x14ac:dyDescent="0.25">
      <c r="A90" t="s">
        <v>8219</v>
      </c>
      <c r="B90">
        <v>60</v>
      </c>
      <c r="D90" t="s">
        <v>8221</v>
      </c>
      <c r="E90">
        <v>13</v>
      </c>
    </row>
    <row r="91" spans="1:5" x14ac:dyDescent="0.25">
      <c r="A91" t="s">
        <v>8219</v>
      </c>
      <c r="B91">
        <v>56</v>
      </c>
      <c r="D91" t="s">
        <v>8221</v>
      </c>
      <c r="E91">
        <v>0</v>
      </c>
    </row>
    <row r="92" spans="1:5" x14ac:dyDescent="0.25">
      <c r="A92" t="s">
        <v>8219</v>
      </c>
      <c r="B92">
        <v>16</v>
      </c>
      <c r="D92" t="s">
        <v>8221</v>
      </c>
      <c r="E92">
        <v>5</v>
      </c>
    </row>
    <row r="93" spans="1:5" x14ac:dyDescent="0.25">
      <c r="A93" t="s">
        <v>8219</v>
      </c>
      <c r="B93">
        <v>46</v>
      </c>
      <c r="D93" t="s">
        <v>8221</v>
      </c>
      <c r="E93">
        <v>8</v>
      </c>
    </row>
    <row r="94" spans="1:5" x14ac:dyDescent="0.25">
      <c r="A94" t="s">
        <v>8219</v>
      </c>
      <c r="B94">
        <v>43</v>
      </c>
      <c r="D94" t="s">
        <v>8221</v>
      </c>
      <c r="E94">
        <v>8</v>
      </c>
    </row>
    <row r="95" spans="1:5" x14ac:dyDescent="0.25">
      <c r="A95" t="s">
        <v>8219</v>
      </c>
      <c r="B95">
        <v>15</v>
      </c>
      <c r="D95" t="s">
        <v>8221</v>
      </c>
      <c r="E95">
        <v>0</v>
      </c>
    </row>
    <row r="96" spans="1:5" x14ac:dyDescent="0.25">
      <c r="A96" t="s">
        <v>8219</v>
      </c>
      <c r="B96">
        <v>12</v>
      </c>
      <c r="D96" t="s">
        <v>8221</v>
      </c>
      <c r="E96">
        <v>2</v>
      </c>
    </row>
    <row r="97" spans="1:5" x14ac:dyDescent="0.25">
      <c r="A97" t="s">
        <v>8219</v>
      </c>
      <c r="B97">
        <v>21</v>
      </c>
      <c r="D97" t="s">
        <v>8221</v>
      </c>
      <c r="E97">
        <v>3</v>
      </c>
    </row>
    <row r="98" spans="1:5" x14ac:dyDescent="0.25">
      <c r="A98" t="s">
        <v>8219</v>
      </c>
      <c r="B98">
        <v>34</v>
      </c>
      <c r="D98" t="s">
        <v>8221</v>
      </c>
      <c r="E98">
        <v>0</v>
      </c>
    </row>
    <row r="99" spans="1:5" x14ac:dyDescent="0.25">
      <c r="A99" t="s">
        <v>8219</v>
      </c>
      <c r="B99">
        <v>8</v>
      </c>
      <c r="D99" t="s">
        <v>8221</v>
      </c>
      <c r="E99">
        <v>0</v>
      </c>
    </row>
    <row r="100" spans="1:5" x14ac:dyDescent="0.25">
      <c r="A100" t="s">
        <v>8219</v>
      </c>
      <c r="B100">
        <v>60</v>
      </c>
      <c r="D100" t="s">
        <v>8221</v>
      </c>
      <c r="E100">
        <v>11</v>
      </c>
    </row>
    <row r="101" spans="1:5" x14ac:dyDescent="0.25">
      <c r="A101" t="s">
        <v>8219</v>
      </c>
      <c r="B101">
        <v>39</v>
      </c>
      <c r="D101" t="s">
        <v>8221</v>
      </c>
      <c r="E101">
        <v>0</v>
      </c>
    </row>
    <row r="102" spans="1:5" x14ac:dyDescent="0.25">
      <c r="A102" t="s">
        <v>8219</v>
      </c>
      <c r="B102">
        <v>26</v>
      </c>
      <c r="D102" t="s">
        <v>8221</v>
      </c>
      <c r="E102">
        <v>1</v>
      </c>
    </row>
    <row r="103" spans="1:5" x14ac:dyDescent="0.25">
      <c r="A103" t="s">
        <v>8219</v>
      </c>
      <c r="B103">
        <v>35</v>
      </c>
      <c r="D103" t="s">
        <v>8221</v>
      </c>
      <c r="E103">
        <v>0</v>
      </c>
    </row>
    <row r="104" spans="1:5" x14ac:dyDescent="0.25">
      <c r="A104" t="s">
        <v>8219</v>
      </c>
      <c r="B104">
        <v>65</v>
      </c>
      <c r="D104" t="s">
        <v>8221</v>
      </c>
      <c r="E104">
        <v>17</v>
      </c>
    </row>
    <row r="105" spans="1:5" x14ac:dyDescent="0.25">
      <c r="A105" t="s">
        <v>8219</v>
      </c>
      <c r="B105">
        <v>49</v>
      </c>
      <c r="D105" t="s">
        <v>8221</v>
      </c>
      <c r="E105">
        <v>2</v>
      </c>
    </row>
    <row r="106" spans="1:5" x14ac:dyDescent="0.25">
      <c r="A106" t="s">
        <v>8219</v>
      </c>
      <c r="B106">
        <v>10</v>
      </c>
      <c r="D106" t="s">
        <v>8221</v>
      </c>
      <c r="E106">
        <v>1</v>
      </c>
    </row>
    <row r="107" spans="1:5" x14ac:dyDescent="0.25">
      <c r="A107" t="s">
        <v>8219</v>
      </c>
      <c r="B107">
        <v>60</v>
      </c>
      <c r="D107" t="s">
        <v>8221</v>
      </c>
      <c r="E107">
        <v>2</v>
      </c>
    </row>
    <row r="108" spans="1:5" x14ac:dyDescent="0.25">
      <c r="A108" t="s">
        <v>8219</v>
      </c>
      <c r="B108">
        <v>27</v>
      </c>
      <c r="D108" t="s">
        <v>8221</v>
      </c>
      <c r="E108">
        <v>16</v>
      </c>
    </row>
    <row r="109" spans="1:5" x14ac:dyDescent="0.25">
      <c r="A109" t="s">
        <v>8219</v>
      </c>
      <c r="B109">
        <v>69</v>
      </c>
      <c r="D109" t="s">
        <v>8221</v>
      </c>
      <c r="E109">
        <v>1</v>
      </c>
    </row>
    <row r="110" spans="1:5" x14ac:dyDescent="0.25">
      <c r="A110" t="s">
        <v>8219</v>
      </c>
      <c r="B110">
        <v>47</v>
      </c>
      <c r="D110" t="s">
        <v>8221</v>
      </c>
      <c r="E110">
        <v>4</v>
      </c>
    </row>
    <row r="111" spans="1:5" x14ac:dyDescent="0.25">
      <c r="A111" t="s">
        <v>8219</v>
      </c>
      <c r="B111">
        <v>47</v>
      </c>
      <c r="D111" t="s">
        <v>8221</v>
      </c>
      <c r="E111">
        <v>5</v>
      </c>
    </row>
    <row r="112" spans="1:5" x14ac:dyDescent="0.25">
      <c r="A112" t="s">
        <v>8219</v>
      </c>
      <c r="B112">
        <v>26</v>
      </c>
      <c r="D112" t="s">
        <v>8221</v>
      </c>
      <c r="E112">
        <v>7</v>
      </c>
    </row>
    <row r="113" spans="1:5" x14ac:dyDescent="0.25">
      <c r="A113" t="s">
        <v>8219</v>
      </c>
      <c r="B113">
        <v>53</v>
      </c>
      <c r="D113" t="s">
        <v>8221</v>
      </c>
      <c r="E113">
        <v>0</v>
      </c>
    </row>
    <row r="114" spans="1:5" x14ac:dyDescent="0.25">
      <c r="A114" t="s">
        <v>8219</v>
      </c>
      <c r="B114">
        <v>81</v>
      </c>
      <c r="D114" t="s">
        <v>8221</v>
      </c>
      <c r="E114">
        <v>12</v>
      </c>
    </row>
    <row r="115" spans="1:5" x14ac:dyDescent="0.25">
      <c r="A115" t="s">
        <v>8219</v>
      </c>
      <c r="B115">
        <v>78</v>
      </c>
      <c r="D115" t="s">
        <v>8221</v>
      </c>
      <c r="E115">
        <v>2</v>
      </c>
    </row>
    <row r="116" spans="1:5" x14ac:dyDescent="0.25">
      <c r="A116" t="s">
        <v>8219</v>
      </c>
      <c r="B116">
        <v>35</v>
      </c>
      <c r="D116" t="s">
        <v>8221</v>
      </c>
      <c r="E116">
        <v>5</v>
      </c>
    </row>
    <row r="117" spans="1:5" x14ac:dyDescent="0.25">
      <c r="A117" t="s">
        <v>8219</v>
      </c>
      <c r="B117">
        <v>22</v>
      </c>
      <c r="D117" t="s">
        <v>8221</v>
      </c>
      <c r="E117">
        <v>2</v>
      </c>
    </row>
    <row r="118" spans="1:5" x14ac:dyDescent="0.25">
      <c r="A118" t="s">
        <v>8219</v>
      </c>
      <c r="B118">
        <v>57</v>
      </c>
      <c r="D118" t="s">
        <v>8221</v>
      </c>
      <c r="E118">
        <v>3</v>
      </c>
    </row>
    <row r="119" spans="1:5" x14ac:dyDescent="0.25">
      <c r="A119" t="s">
        <v>8219</v>
      </c>
      <c r="B119">
        <v>27</v>
      </c>
      <c r="D119" t="s">
        <v>8221</v>
      </c>
      <c r="E119">
        <v>0</v>
      </c>
    </row>
    <row r="120" spans="1:5" x14ac:dyDescent="0.25">
      <c r="A120" t="s">
        <v>8219</v>
      </c>
      <c r="B120">
        <v>39</v>
      </c>
      <c r="D120" t="s">
        <v>8221</v>
      </c>
      <c r="E120">
        <v>49</v>
      </c>
    </row>
    <row r="121" spans="1:5" x14ac:dyDescent="0.25">
      <c r="A121" t="s">
        <v>8219</v>
      </c>
      <c r="B121">
        <v>37</v>
      </c>
      <c r="D121" t="s">
        <v>8221</v>
      </c>
      <c r="E121">
        <v>1</v>
      </c>
    </row>
    <row r="122" spans="1:5" x14ac:dyDescent="0.25">
      <c r="A122" t="s">
        <v>8219</v>
      </c>
      <c r="B122">
        <v>137</v>
      </c>
      <c r="D122" t="s">
        <v>8221</v>
      </c>
      <c r="E122">
        <v>2</v>
      </c>
    </row>
    <row r="123" spans="1:5" x14ac:dyDescent="0.25">
      <c r="A123" t="s">
        <v>8219</v>
      </c>
      <c r="B123">
        <v>376</v>
      </c>
      <c r="D123" t="s">
        <v>8221</v>
      </c>
      <c r="E123">
        <v>0</v>
      </c>
    </row>
    <row r="124" spans="1:5" x14ac:dyDescent="0.25">
      <c r="A124" t="s">
        <v>8219</v>
      </c>
      <c r="B124">
        <v>202</v>
      </c>
      <c r="D124" t="s">
        <v>8221</v>
      </c>
      <c r="E124">
        <v>0</v>
      </c>
    </row>
    <row r="125" spans="1:5" x14ac:dyDescent="0.25">
      <c r="A125" t="s">
        <v>8219</v>
      </c>
      <c r="B125">
        <v>328</v>
      </c>
      <c r="D125" t="s">
        <v>8221</v>
      </c>
      <c r="E125">
        <v>11</v>
      </c>
    </row>
    <row r="126" spans="1:5" x14ac:dyDescent="0.25">
      <c r="A126" t="s">
        <v>8219</v>
      </c>
      <c r="B126">
        <v>84</v>
      </c>
      <c r="D126" t="s">
        <v>8221</v>
      </c>
      <c r="E126">
        <v>1</v>
      </c>
    </row>
    <row r="127" spans="1:5" x14ac:dyDescent="0.25">
      <c r="A127" t="s">
        <v>8219</v>
      </c>
      <c r="B127">
        <v>96</v>
      </c>
      <c r="D127" t="s">
        <v>8221</v>
      </c>
      <c r="E127">
        <v>8</v>
      </c>
    </row>
    <row r="128" spans="1:5" x14ac:dyDescent="0.25">
      <c r="A128" t="s">
        <v>8219</v>
      </c>
      <c r="B128">
        <v>223</v>
      </c>
      <c r="D128" t="s">
        <v>8221</v>
      </c>
      <c r="E128">
        <v>5</v>
      </c>
    </row>
    <row r="129" spans="1:5" x14ac:dyDescent="0.25">
      <c r="A129" t="s">
        <v>8219</v>
      </c>
      <c r="B129">
        <v>62</v>
      </c>
      <c r="D129" t="s">
        <v>8221</v>
      </c>
      <c r="E129">
        <v>39</v>
      </c>
    </row>
    <row r="130" spans="1:5" x14ac:dyDescent="0.25">
      <c r="A130" t="s">
        <v>8219</v>
      </c>
      <c r="B130">
        <v>146</v>
      </c>
      <c r="D130" t="s">
        <v>8221</v>
      </c>
      <c r="E130">
        <v>0</v>
      </c>
    </row>
    <row r="131" spans="1:5" x14ac:dyDescent="0.25">
      <c r="A131" t="s">
        <v>8219</v>
      </c>
      <c r="B131">
        <v>235</v>
      </c>
      <c r="D131" t="s">
        <v>8221</v>
      </c>
      <c r="E131">
        <v>0</v>
      </c>
    </row>
    <row r="132" spans="1:5" x14ac:dyDescent="0.25">
      <c r="A132" t="s">
        <v>8219</v>
      </c>
      <c r="B132">
        <v>437</v>
      </c>
      <c r="D132" t="s">
        <v>8221</v>
      </c>
      <c r="E132">
        <v>2</v>
      </c>
    </row>
    <row r="133" spans="1:5" x14ac:dyDescent="0.25">
      <c r="A133" t="s">
        <v>8219</v>
      </c>
      <c r="B133">
        <v>77</v>
      </c>
      <c r="D133" t="s">
        <v>8221</v>
      </c>
      <c r="E133">
        <v>170</v>
      </c>
    </row>
    <row r="134" spans="1:5" x14ac:dyDescent="0.25">
      <c r="A134" t="s">
        <v>8219</v>
      </c>
      <c r="B134">
        <v>108</v>
      </c>
      <c r="D134" t="s">
        <v>8221</v>
      </c>
      <c r="E134">
        <v>5</v>
      </c>
    </row>
    <row r="135" spans="1:5" x14ac:dyDescent="0.25">
      <c r="A135" t="s">
        <v>8219</v>
      </c>
      <c r="B135">
        <v>7</v>
      </c>
      <c r="D135" t="s">
        <v>8221</v>
      </c>
      <c r="E135">
        <v>14</v>
      </c>
    </row>
    <row r="136" spans="1:5" x14ac:dyDescent="0.25">
      <c r="A136" t="s">
        <v>8219</v>
      </c>
      <c r="B136">
        <v>314</v>
      </c>
      <c r="D136" t="s">
        <v>8221</v>
      </c>
      <c r="E136">
        <v>1</v>
      </c>
    </row>
    <row r="137" spans="1:5" x14ac:dyDescent="0.25">
      <c r="A137" t="s">
        <v>8219</v>
      </c>
      <c r="B137">
        <v>188</v>
      </c>
      <c r="D137" t="s">
        <v>8221</v>
      </c>
      <c r="E137">
        <v>0</v>
      </c>
    </row>
    <row r="138" spans="1:5" x14ac:dyDescent="0.25">
      <c r="A138" t="s">
        <v>8219</v>
      </c>
      <c r="B138">
        <v>275</v>
      </c>
      <c r="D138" t="s">
        <v>8221</v>
      </c>
      <c r="E138">
        <v>124</v>
      </c>
    </row>
    <row r="139" spans="1:5" x14ac:dyDescent="0.25">
      <c r="A139" t="s">
        <v>8219</v>
      </c>
      <c r="B139">
        <v>560</v>
      </c>
      <c r="D139" t="s">
        <v>8221</v>
      </c>
      <c r="E139">
        <v>0</v>
      </c>
    </row>
    <row r="140" spans="1:5" x14ac:dyDescent="0.25">
      <c r="A140" t="s">
        <v>8219</v>
      </c>
      <c r="B140">
        <v>688</v>
      </c>
      <c r="D140" t="s">
        <v>8221</v>
      </c>
      <c r="E140">
        <v>0</v>
      </c>
    </row>
    <row r="141" spans="1:5" x14ac:dyDescent="0.25">
      <c r="A141" t="s">
        <v>8219</v>
      </c>
      <c r="B141">
        <v>942</v>
      </c>
      <c r="D141" t="s">
        <v>8221</v>
      </c>
      <c r="E141">
        <v>55</v>
      </c>
    </row>
    <row r="142" spans="1:5" x14ac:dyDescent="0.25">
      <c r="A142" t="s">
        <v>8219</v>
      </c>
      <c r="B142">
        <v>88</v>
      </c>
      <c r="D142" t="s">
        <v>8221</v>
      </c>
      <c r="E142">
        <v>140</v>
      </c>
    </row>
    <row r="143" spans="1:5" x14ac:dyDescent="0.25">
      <c r="A143" t="s">
        <v>8219</v>
      </c>
      <c r="B143">
        <v>220</v>
      </c>
      <c r="D143" t="s">
        <v>8221</v>
      </c>
      <c r="E143">
        <v>21</v>
      </c>
    </row>
    <row r="144" spans="1:5" x14ac:dyDescent="0.25">
      <c r="A144" t="s">
        <v>8219</v>
      </c>
      <c r="B144">
        <v>145</v>
      </c>
      <c r="D144" t="s">
        <v>8221</v>
      </c>
      <c r="E144">
        <v>1</v>
      </c>
    </row>
    <row r="145" spans="1:5" x14ac:dyDescent="0.25">
      <c r="A145" t="s">
        <v>8219</v>
      </c>
      <c r="B145">
        <v>963</v>
      </c>
      <c r="D145" t="s">
        <v>8221</v>
      </c>
      <c r="E145">
        <v>147</v>
      </c>
    </row>
    <row r="146" spans="1:5" x14ac:dyDescent="0.25">
      <c r="A146" t="s">
        <v>8219</v>
      </c>
      <c r="B146">
        <v>91</v>
      </c>
      <c r="D146" t="s">
        <v>8221</v>
      </c>
      <c r="E146">
        <v>11</v>
      </c>
    </row>
    <row r="147" spans="1:5" x14ac:dyDescent="0.25">
      <c r="A147" t="s">
        <v>8219</v>
      </c>
      <c r="B147">
        <v>58</v>
      </c>
      <c r="D147" t="s">
        <v>8221</v>
      </c>
      <c r="E147">
        <v>125</v>
      </c>
    </row>
    <row r="148" spans="1:5" x14ac:dyDescent="0.25">
      <c r="A148" t="s">
        <v>8219</v>
      </c>
      <c r="B148">
        <v>36</v>
      </c>
      <c r="D148" t="s">
        <v>8221</v>
      </c>
      <c r="E148">
        <v>1</v>
      </c>
    </row>
    <row r="149" spans="1:5" x14ac:dyDescent="0.25">
      <c r="A149" t="s">
        <v>8219</v>
      </c>
      <c r="B149">
        <v>165</v>
      </c>
      <c r="D149" t="s">
        <v>8221</v>
      </c>
      <c r="E149">
        <v>0</v>
      </c>
    </row>
    <row r="150" spans="1:5" x14ac:dyDescent="0.25">
      <c r="A150" t="s">
        <v>8219</v>
      </c>
      <c r="B150">
        <v>111</v>
      </c>
      <c r="D150" t="s">
        <v>8221</v>
      </c>
      <c r="E150">
        <v>0</v>
      </c>
    </row>
    <row r="151" spans="1:5" x14ac:dyDescent="0.25">
      <c r="A151" t="s">
        <v>8219</v>
      </c>
      <c r="B151">
        <v>1596</v>
      </c>
      <c r="D151" t="s">
        <v>8221</v>
      </c>
      <c r="E151">
        <v>3</v>
      </c>
    </row>
    <row r="152" spans="1:5" x14ac:dyDescent="0.25">
      <c r="A152" t="s">
        <v>8219</v>
      </c>
      <c r="B152">
        <v>61</v>
      </c>
      <c r="D152" t="s">
        <v>8221</v>
      </c>
      <c r="E152">
        <v>0</v>
      </c>
    </row>
    <row r="153" spans="1:5" x14ac:dyDescent="0.25">
      <c r="A153" t="s">
        <v>8219</v>
      </c>
      <c r="B153">
        <v>287</v>
      </c>
      <c r="D153" t="s">
        <v>8221</v>
      </c>
      <c r="E153">
        <v>0</v>
      </c>
    </row>
    <row r="154" spans="1:5" x14ac:dyDescent="0.25">
      <c r="A154" t="s">
        <v>8219</v>
      </c>
      <c r="B154">
        <v>65</v>
      </c>
      <c r="D154" t="s">
        <v>8221</v>
      </c>
      <c r="E154">
        <v>0</v>
      </c>
    </row>
    <row r="155" spans="1:5" x14ac:dyDescent="0.25">
      <c r="A155" t="s">
        <v>8219</v>
      </c>
      <c r="B155">
        <v>118</v>
      </c>
      <c r="D155" t="s">
        <v>8221</v>
      </c>
      <c r="E155">
        <v>0</v>
      </c>
    </row>
    <row r="156" spans="1:5" x14ac:dyDescent="0.25">
      <c r="A156" t="s">
        <v>8219</v>
      </c>
      <c r="B156">
        <v>113</v>
      </c>
      <c r="D156" t="s">
        <v>8221</v>
      </c>
      <c r="E156">
        <v>3</v>
      </c>
    </row>
    <row r="157" spans="1:5" x14ac:dyDescent="0.25">
      <c r="A157" t="s">
        <v>8219</v>
      </c>
      <c r="B157">
        <v>332</v>
      </c>
      <c r="D157" t="s">
        <v>8221</v>
      </c>
      <c r="E157">
        <v>0</v>
      </c>
    </row>
    <row r="158" spans="1:5" x14ac:dyDescent="0.25">
      <c r="A158" t="s">
        <v>8219</v>
      </c>
      <c r="B158">
        <v>62</v>
      </c>
      <c r="D158" t="s">
        <v>8221</v>
      </c>
      <c r="E158">
        <v>1</v>
      </c>
    </row>
    <row r="159" spans="1:5" x14ac:dyDescent="0.25">
      <c r="A159" t="s">
        <v>8219</v>
      </c>
      <c r="B159">
        <v>951</v>
      </c>
      <c r="D159" t="s">
        <v>8221</v>
      </c>
      <c r="E159">
        <v>3</v>
      </c>
    </row>
    <row r="160" spans="1:5" x14ac:dyDescent="0.25">
      <c r="A160" t="s">
        <v>8219</v>
      </c>
      <c r="B160">
        <v>415</v>
      </c>
      <c r="D160" t="s">
        <v>8221</v>
      </c>
      <c r="E160">
        <v>22</v>
      </c>
    </row>
    <row r="161" spans="1:5" x14ac:dyDescent="0.25">
      <c r="A161" t="s">
        <v>8219</v>
      </c>
      <c r="B161">
        <v>305</v>
      </c>
      <c r="D161" t="s">
        <v>8221</v>
      </c>
      <c r="E161">
        <v>26</v>
      </c>
    </row>
    <row r="162" spans="1:5" x14ac:dyDescent="0.25">
      <c r="A162" t="s">
        <v>8219</v>
      </c>
      <c r="B162">
        <v>2139</v>
      </c>
      <c r="D162" t="s">
        <v>8221</v>
      </c>
      <c r="E162">
        <v>4</v>
      </c>
    </row>
    <row r="163" spans="1:5" x14ac:dyDescent="0.25">
      <c r="A163" t="s">
        <v>8219</v>
      </c>
      <c r="B163">
        <v>79</v>
      </c>
      <c r="D163" t="s">
        <v>8221</v>
      </c>
      <c r="E163">
        <v>0</v>
      </c>
    </row>
    <row r="164" spans="1:5" x14ac:dyDescent="0.25">
      <c r="A164" t="s">
        <v>8219</v>
      </c>
      <c r="B164">
        <v>179</v>
      </c>
      <c r="D164" t="s">
        <v>8221</v>
      </c>
      <c r="E164">
        <v>4</v>
      </c>
    </row>
    <row r="165" spans="1:5" x14ac:dyDescent="0.25">
      <c r="A165" t="s">
        <v>8219</v>
      </c>
      <c r="B165">
        <v>202</v>
      </c>
      <c r="D165" t="s">
        <v>8221</v>
      </c>
      <c r="E165">
        <v>9</v>
      </c>
    </row>
    <row r="166" spans="1:5" x14ac:dyDescent="0.25">
      <c r="A166" t="s">
        <v>8219</v>
      </c>
      <c r="B166">
        <v>760</v>
      </c>
      <c r="D166" t="s">
        <v>8221</v>
      </c>
      <c r="E166">
        <v>5</v>
      </c>
    </row>
    <row r="167" spans="1:5" x14ac:dyDescent="0.25">
      <c r="A167" t="s">
        <v>8219</v>
      </c>
      <c r="B167">
        <v>563</v>
      </c>
      <c r="D167" t="s">
        <v>8221</v>
      </c>
      <c r="E167">
        <v>14</v>
      </c>
    </row>
    <row r="168" spans="1:5" x14ac:dyDescent="0.25">
      <c r="A168" t="s">
        <v>8219</v>
      </c>
      <c r="B168">
        <v>135</v>
      </c>
      <c r="D168" t="s">
        <v>8221</v>
      </c>
      <c r="E168">
        <v>1</v>
      </c>
    </row>
    <row r="169" spans="1:5" x14ac:dyDescent="0.25">
      <c r="A169" t="s">
        <v>8219</v>
      </c>
      <c r="B169">
        <v>290</v>
      </c>
      <c r="D169" t="s">
        <v>8221</v>
      </c>
      <c r="E169">
        <v>10</v>
      </c>
    </row>
    <row r="170" spans="1:5" x14ac:dyDescent="0.25">
      <c r="A170" t="s">
        <v>8219</v>
      </c>
      <c r="B170">
        <v>447</v>
      </c>
      <c r="D170" t="s">
        <v>8221</v>
      </c>
      <c r="E170">
        <v>3</v>
      </c>
    </row>
    <row r="171" spans="1:5" x14ac:dyDescent="0.25">
      <c r="A171" t="s">
        <v>8219</v>
      </c>
      <c r="B171">
        <v>232</v>
      </c>
      <c r="D171" t="s">
        <v>8221</v>
      </c>
      <c r="E171">
        <v>1</v>
      </c>
    </row>
    <row r="172" spans="1:5" x14ac:dyDescent="0.25">
      <c r="A172" t="s">
        <v>8219</v>
      </c>
      <c r="B172">
        <v>168</v>
      </c>
      <c r="D172" t="s">
        <v>8221</v>
      </c>
      <c r="E172">
        <v>0</v>
      </c>
    </row>
    <row r="173" spans="1:5" x14ac:dyDescent="0.25">
      <c r="A173" t="s">
        <v>8219</v>
      </c>
      <c r="B173">
        <v>128</v>
      </c>
      <c r="D173" t="s">
        <v>8221</v>
      </c>
      <c r="E173">
        <v>5</v>
      </c>
    </row>
    <row r="174" spans="1:5" x14ac:dyDescent="0.25">
      <c r="A174" t="s">
        <v>8219</v>
      </c>
      <c r="B174">
        <v>493</v>
      </c>
      <c r="D174" t="s">
        <v>8221</v>
      </c>
      <c r="E174">
        <v>2</v>
      </c>
    </row>
    <row r="175" spans="1:5" x14ac:dyDescent="0.25">
      <c r="A175" t="s">
        <v>8219</v>
      </c>
      <c r="B175">
        <v>131</v>
      </c>
      <c r="D175" t="s">
        <v>8221</v>
      </c>
      <c r="E175">
        <v>68</v>
      </c>
    </row>
    <row r="176" spans="1:5" x14ac:dyDescent="0.25">
      <c r="A176" t="s">
        <v>8219</v>
      </c>
      <c r="B176">
        <v>50</v>
      </c>
      <c r="D176" t="s">
        <v>8221</v>
      </c>
      <c r="E176">
        <v>3</v>
      </c>
    </row>
    <row r="177" spans="1:5" x14ac:dyDescent="0.25">
      <c r="A177" t="s">
        <v>8219</v>
      </c>
      <c r="B177">
        <v>665</v>
      </c>
      <c r="D177" t="s">
        <v>8221</v>
      </c>
      <c r="E177">
        <v>34</v>
      </c>
    </row>
    <row r="178" spans="1:5" x14ac:dyDescent="0.25">
      <c r="A178" t="s">
        <v>8219</v>
      </c>
      <c r="B178">
        <v>129</v>
      </c>
      <c r="D178" t="s">
        <v>8221</v>
      </c>
      <c r="E178">
        <v>0</v>
      </c>
    </row>
    <row r="179" spans="1:5" x14ac:dyDescent="0.25">
      <c r="A179" t="s">
        <v>8219</v>
      </c>
      <c r="B179">
        <v>142</v>
      </c>
      <c r="D179" t="s">
        <v>8221</v>
      </c>
      <c r="E179">
        <v>3</v>
      </c>
    </row>
    <row r="180" spans="1:5" x14ac:dyDescent="0.25">
      <c r="A180" t="s">
        <v>8219</v>
      </c>
      <c r="B180">
        <v>2436</v>
      </c>
      <c r="D180" t="s">
        <v>8221</v>
      </c>
      <c r="E180">
        <v>0</v>
      </c>
    </row>
    <row r="181" spans="1:5" x14ac:dyDescent="0.25">
      <c r="A181" t="s">
        <v>8219</v>
      </c>
      <c r="B181">
        <v>244</v>
      </c>
      <c r="D181" t="s">
        <v>8221</v>
      </c>
      <c r="E181">
        <v>70</v>
      </c>
    </row>
    <row r="182" spans="1:5" x14ac:dyDescent="0.25">
      <c r="A182" t="s">
        <v>8219</v>
      </c>
      <c r="B182">
        <v>298</v>
      </c>
      <c r="D182" t="s">
        <v>8221</v>
      </c>
      <c r="E182">
        <v>1</v>
      </c>
    </row>
    <row r="183" spans="1:5" x14ac:dyDescent="0.25">
      <c r="A183" t="s">
        <v>8219</v>
      </c>
      <c r="B183">
        <v>251</v>
      </c>
      <c r="D183" t="s">
        <v>8221</v>
      </c>
      <c r="E183">
        <v>1</v>
      </c>
    </row>
    <row r="184" spans="1:5" x14ac:dyDescent="0.25">
      <c r="A184" t="s">
        <v>8219</v>
      </c>
      <c r="B184">
        <v>108</v>
      </c>
      <c r="D184" t="s">
        <v>8221</v>
      </c>
      <c r="E184">
        <v>1</v>
      </c>
    </row>
    <row r="185" spans="1:5" x14ac:dyDescent="0.25">
      <c r="A185" t="s">
        <v>8219</v>
      </c>
      <c r="B185">
        <v>82</v>
      </c>
      <c r="D185" t="s">
        <v>8221</v>
      </c>
      <c r="E185">
        <v>2</v>
      </c>
    </row>
    <row r="186" spans="1:5" x14ac:dyDescent="0.25">
      <c r="A186" t="s">
        <v>8219</v>
      </c>
      <c r="B186">
        <v>74</v>
      </c>
      <c r="D186" t="s">
        <v>8221</v>
      </c>
      <c r="E186">
        <v>2</v>
      </c>
    </row>
    <row r="187" spans="1:5" x14ac:dyDescent="0.25">
      <c r="A187" t="s">
        <v>8219</v>
      </c>
      <c r="B187">
        <v>189</v>
      </c>
      <c r="D187" t="s">
        <v>8221</v>
      </c>
      <c r="E187">
        <v>34</v>
      </c>
    </row>
    <row r="188" spans="1:5" x14ac:dyDescent="0.25">
      <c r="A188" t="s">
        <v>8219</v>
      </c>
      <c r="B188">
        <v>80</v>
      </c>
      <c r="D188" t="s">
        <v>8221</v>
      </c>
      <c r="E188">
        <v>2</v>
      </c>
    </row>
    <row r="189" spans="1:5" x14ac:dyDescent="0.25">
      <c r="A189" t="s">
        <v>8219</v>
      </c>
      <c r="B189">
        <v>576</v>
      </c>
      <c r="D189" t="s">
        <v>8221</v>
      </c>
      <c r="E189">
        <v>0</v>
      </c>
    </row>
    <row r="190" spans="1:5" x14ac:dyDescent="0.25">
      <c r="A190" t="s">
        <v>8219</v>
      </c>
      <c r="B190">
        <v>202</v>
      </c>
      <c r="D190" t="s">
        <v>8221</v>
      </c>
      <c r="E190">
        <v>1</v>
      </c>
    </row>
    <row r="191" spans="1:5" x14ac:dyDescent="0.25">
      <c r="A191" t="s">
        <v>8219</v>
      </c>
      <c r="B191">
        <v>238</v>
      </c>
      <c r="D191" t="s">
        <v>8221</v>
      </c>
      <c r="E191">
        <v>8</v>
      </c>
    </row>
    <row r="192" spans="1:5" x14ac:dyDescent="0.25">
      <c r="A192" t="s">
        <v>8219</v>
      </c>
      <c r="B192">
        <v>36</v>
      </c>
      <c r="D192" t="s">
        <v>8221</v>
      </c>
      <c r="E192">
        <v>4</v>
      </c>
    </row>
    <row r="193" spans="1:5" x14ac:dyDescent="0.25">
      <c r="A193" t="s">
        <v>8219</v>
      </c>
      <c r="B193">
        <v>150</v>
      </c>
      <c r="D193" t="s">
        <v>8221</v>
      </c>
      <c r="E193">
        <v>28</v>
      </c>
    </row>
    <row r="194" spans="1:5" x14ac:dyDescent="0.25">
      <c r="A194" t="s">
        <v>8219</v>
      </c>
      <c r="B194">
        <v>146</v>
      </c>
      <c r="D194" t="s">
        <v>8221</v>
      </c>
      <c r="E194">
        <v>0</v>
      </c>
    </row>
    <row r="195" spans="1:5" x14ac:dyDescent="0.25">
      <c r="A195" t="s">
        <v>8219</v>
      </c>
      <c r="B195">
        <v>222</v>
      </c>
      <c r="D195" t="s">
        <v>8221</v>
      </c>
      <c r="E195">
        <v>6</v>
      </c>
    </row>
    <row r="196" spans="1:5" x14ac:dyDescent="0.25">
      <c r="A196" t="s">
        <v>8219</v>
      </c>
      <c r="B196">
        <v>120</v>
      </c>
      <c r="D196" t="s">
        <v>8221</v>
      </c>
      <c r="E196">
        <v>22</v>
      </c>
    </row>
    <row r="197" spans="1:5" x14ac:dyDescent="0.25">
      <c r="A197" t="s">
        <v>8219</v>
      </c>
      <c r="B197">
        <v>126</v>
      </c>
      <c r="D197" t="s">
        <v>8221</v>
      </c>
      <c r="E197">
        <v>0</v>
      </c>
    </row>
    <row r="198" spans="1:5" x14ac:dyDescent="0.25">
      <c r="A198" t="s">
        <v>8219</v>
      </c>
      <c r="B198">
        <v>158</v>
      </c>
      <c r="D198" t="s">
        <v>8221</v>
      </c>
      <c r="E198">
        <v>1</v>
      </c>
    </row>
    <row r="199" spans="1:5" x14ac:dyDescent="0.25">
      <c r="A199" t="s">
        <v>8219</v>
      </c>
      <c r="B199">
        <v>316</v>
      </c>
      <c r="D199" t="s">
        <v>8221</v>
      </c>
      <c r="E199">
        <v>20</v>
      </c>
    </row>
    <row r="200" spans="1:5" x14ac:dyDescent="0.25">
      <c r="A200" t="s">
        <v>8219</v>
      </c>
      <c r="B200">
        <v>284</v>
      </c>
      <c r="D200" t="s">
        <v>8221</v>
      </c>
      <c r="E200">
        <v>0</v>
      </c>
    </row>
    <row r="201" spans="1:5" x14ac:dyDescent="0.25">
      <c r="A201" t="s">
        <v>8219</v>
      </c>
      <c r="B201">
        <v>51</v>
      </c>
      <c r="D201" t="s">
        <v>8221</v>
      </c>
      <c r="E201">
        <v>1</v>
      </c>
    </row>
    <row r="202" spans="1:5" x14ac:dyDescent="0.25">
      <c r="A202" t="s">
        <v>8219</v>
      </c>
      <c r="B202">
        <v>158</v>
      </c>
      <c r="D202" t="s">
        <v>8221</v>
      </c>
      <c r="E202">
        <v>3</v>
      </c>
    </row>
    <row r="203" spans="1:5" x14ac:dyDescent="0.25">
      <c r="A203" t="s">
        <v>8219</v>
      </c>
      <c r="B203">
        <v>337</v>
      </c>
      <c r="D203" t="s">
        <v>8221</v>
      </c>
      <c r="E203">
        <v>2</v>
      </c>
    </row>
    <row r="204" spans="1:5" x14ac:dyDescent="0.25">
      <c r="A204" t="s">
        <v>8219</v>
      </c>
      <c r="B204">
        <v>186</v>
      </c>
      <c r="D204" t="s">
        <v>8221</v>
      </c>
      <c r="E204">
        <v>0</v>
      </c>
    </row>
    <row r="205" spans="1:5" x14ac:dyDescent="0.25">
      <c r="A205" t="s">
        <v>8219</v>
      </c>
      <c r="B205">
        <v>58</v>
      </c>
      <c r="D205" t="s">
        <v>8221</v>
      </c>
      <c r="E205">
        <v>2</v>
      </c>
    </row>
    <row r="206" spans="1:5" x14ac:dyDescent="0.25">
      <c r="A206" t="s">
        <v>8219</v>
      </c>
      <c r="B206">
        <v>82</v>
      </c>
      <c r="D206" t="s">
        <v>8221</v>
      </c>
      <c r="E206">
        <v>1</v>
      </c>
    </row>
    <row r="207" spans="1:5" x14ac:dyDescent="0.25">
      <c r="A207" t="s">
        <v>8219</v>
      </c>
      <c r="B207">
        <v>736</v>
      </c>
      <c r="D207" t="s">
        <v>8221</v>
      </c>
      <c r="E207">
        <v>0</v>
      </c>
    </row>
    <row r="208" spans="1:5" x14ac:dyDescent="0.25">
      <c r="A208" t="s">
        <v>8219</v>
      </c>
      <c r="B208">
        <v>1151</v>
      </c>
      <c r="D208" t="s">
        <v>8221</v>
      </c>
      <c r="E208">
        <v>1</v>
      </c>
    </row>
    <row r="209" spans="1:5" x14ac:dyDescent="0.25">
      <c r="A209" t="s">
        <v>8219</v>
      </c>
      <c r="B209">
        <v>34</v>
      </c>
      <c r="D209" t="s">
        <v>8221</v>
      </c>
      <c r="E209">
        <v>0</v>
      </c>
    </row>
    <row r="210" spans="1:5" x14ac:dyDescent="0.25">
      <c r="A210" t="s">
        <v>8219</v>
      </c>
      <c r="B210">
        <v>498</v>
      </c>
      <c r="D210" t="s">
        <v>8221</v>
      </c>
      <c r="E210">
        <v>5</v>
      </c>
    </row>
    <row r="211" spans="1:5" x14ac:dyDescent="0.25">
      <c r="A211" t="s">
        <v>8219</v>
      </c>
      <c r="B211">
        <v>167</v>
      </c>
      <c r="D211" t="s">
        <v>8221</v>
      </c>
      <c r="E211">
        <v>1</v>
      </c>
    </row>
    <row r="212" spans="1:5" x14ac:dyDescent="0.25">
      <c r="A212" t="s">
        <v>8219</v>
      </c>
      <c r="B212">
        <v>340</v>
      </c>
      <c r="D212" t="s">
        <v>8221</v>
      </c>
      <c r="E212">
        <v>1</v>
      </c>
    </row>
    <row r="213" spans="1:5" x14ac:dyDescent="0.25">
      <c r="A213" t="s">
        <v>8219</v>
      </c>
      <c r="B213">
        <v>438</v>
      </c>
      <c r="D213" t="s">
        <v>8221</v>
      </c>
      <c r="E213">
        <v>2</v>
      </c>
    </row>
    <row r="214" spans="1:5" x14ac:dyDescent="0.25">
      <c r="A214" t="s">
        <v>8219</v>
      </c>
      <c r="B214">
        <v>555</v>
      </c>
      <c r="D214" t="s">
        <v>8221</v>
      </c>
      <c r="E214">
        <v>0</v>
      </c>
    </row>
    <row r="215" spans="1:5" x14ac:dyDescent="0.25">
      <c r="A215" t="s">
        <v>8219</v>
      </c>
      <c r="B215">
        <v>266</v>
      </c>
      <c r="D215" t="s">
        <v>8221</v>
      </c>
      <c r="E215">
        <v>9</v>
      </c>
    </row>
    <row r="216" spans="1:5" x14ac:dyDescent="0.25">
      <c r="A216" t="s">
        <v>8219</v>
      </c>
      <c r="B216">
        <v>69</v>
      </c>
      <c r="D216" t="s">
        <v>8221</v>
      </c>
      <c r="E216">
        <v>4</v>
      </c>
    </row>
    <row r="217" spans="1:5" x14ac:dyDescent="0.25">
      <c r="A217" t="s">
        <v>8219</v>
      </c>
      <c r="B217">
        <v>80</v>
      </c>
      <c r="D217" t="s">
        <v>8221</v>
      </c>
      <c r="E217">
        <v>4</v>
      </c>
    </row>
    <row r="218" spans="1:5" x14ac:dyDescent="0.25">
      <c r="A218" t="s">
        <v>8219</v>
      </c>
      <c r="B218">
        <v>493</v>
      </c>
      <c r="D218" t="s">
        <v>8221</v>
      </c>
      <c r="E218">
        <v>1</v>
      </c>
    </row>
    <row r="219" spans="1:5" x14ac:dyDescent="0.25">
      <c r="A219" t="s">
        <v>8219</v>
      </c>
      <c r="B219">
        <v>31</v>
      </c>
      <c r="D219" t="s">
        <v>8221</v>
      </c>
      <c r="E219">
        <v>1</v>
      </c>
    </row>
    <row r="220" spans="1:5" x14ac:dyDescent="0.25">
      <c r="A220" t="s">
        <v>8219</v>
      </c>
      <c r="B220">
        <v>236</v>
      </c>
      <c r="D220" t="s">
        <v>8221</v>
      </c>
      <c r="E220">
        <v>7</v>
      </c>
    </row>
    <row r="221" spans="1:5" x14ac:dyDescent="0.25">
      <c r="A221" t="s">
        <v>8219</v>
      </c>
      <c r="B221">
        <v>89</v>
      </c>
      <c r="D221" t="s">
        <v>8221</v>
      </c>
      <c r="E221">
        <v>5</v>
      </c>
    </row>
    <row r="222" spans="1:5" x14ac:dyDescent="0.25">
      <c r="A222" t="s">
        <v>8219</v>
      </c>
      <c r="B222">
        <v>299</v>
      </c>
      <c r="D222" t="s">
        <v>8221</v>
      </c>
      <c r="E222">
        <v>1</v>
      </c>
    </row>
    <row r="223" spans="1:5" x14ac:dyDescent="0.25">
      <c r="A223" t="s">
        <v>8219</v>
      </c>
      <c r="B223">
        <v>55</v>
      </c>
      <c r="D223" t="s">
        <v>8221</v>
      </c>
      <c r="E223">
        <v>0</v>
      </c>
    </row>
    <row r="224" spans="1:5" x14ac:dyDescent="0.25">
      <c r="A224" t="s">
        <v>8219</v>
      </c>
      <c r="B224">
        <v>325</v>
      </c>
      <c r="D224" t="s">
        <v>8221</v>
      </c>
      <c r="E224">
        <v>0</v>
      </c>
    </row>
    <row r="225" spans="1:5" x14ac:dyDescent="0.25">
      <c r="A225" t="s">
        <v>8219</v>
      </c>
      <c r="B225">
        <v>524</v>
      </c>
      <c r="D225" t="s">
        <v>8221</v>
      </c>
      <c r="E225">
        <v>1</v>
      </c>
    </row>
    <row r="226" spans="1:5" x14ac:dyDescent="0.25">
      <c r="A226" t="s">
        <v>8219</v>
      </c>
      <c r="B226">
        <v>285</v>
      </c>
      <c r="D226" t="s">
        <v>8221</v>
      </c>
      <c r="E226">
        <v>2</v>
      </c>
    </row>
    <row r="227" spans="1:5" x14ac:dyDescent="0.25">
      <c r="A227" t="s">
        <v>8219</v>
      </c>
      <c r="B227">
        <v>179</v>
      </c>
      <c r="D227" t="s">
        <v>8221</v>
      </c>
      <c r="E227">
        <v>0</v>
      </c>
    </row>
    <row r="228" spans="1:5" x14ac:dyDescent="0.25">
      <c r="A228" t="s">
        <v>8219</v>
      </c>
      <c r="B228">
        <v>188</v>
      </c>
      <c r="D228" t="s">
        <v>8221</v>
      </c>
      <c r="E228">
        <v>4</v>
      </c>
    </row>
    <row r="229" spans="1:5" x14ac:dyDescent="0.25">
      <c r="A229" t="s">
        <v>8219</v>
      </c>
      <c r="B229">
        <v>379</v>
      </c>
      <c r="D229" t="s">
        <v>8221</v>
      </c>
      <c r="E229">
        <v>7</v>
      </c>
    </row>
    <row r="230" spans="1:5" x14ac:dyDescent="0.25">
      <c r="A230" t="s">
        <v>8219</v>
      </c>
      <c r="B230">
        <v>119</v>
      </c>
      <c r="D230" t="s">
        <v>8221</v>
      </c>
      <c r="E230">
        <v>2</v>
      </c>
    </row>
    <row r="231" spans="1:5" x14ac:dyDescent="0.25">
      <c r="A231" t="s">
        <v>8219</v>
      </c>
      <c r="B231">
        <v>167</v>
      </c>
      <c r="D231" t="s">
        <v>8221</v>
      </c>
      <c r="E231">
        <v>1</v>
      </c>
    </row>
    <row r="232" spans="1:5" x14ac:dyDescent="0.25">
      <c r="A232" t="s">
        <v>8219</v>
      </c>
      <c r="B232">
        <v>221</v>
      </c>
      <c r="D232" t="s">
        <v>8221</v>
      </c>
      <c r="E232">
        <v>9</v>
      </c>
    </row>
    <row r="233" spans="1:5" x14ac:dyDescent="0.25">
      <c r="A233" t="s">
        <v>8219</v>
      </c>
      <c r="B233">
        <v>964</v>
      </c>
      <c r="D233" t="s">
        <v>8221</v>
      </c>
      <c r="E233">
        <v>2</v>
      </c>
    </row>
    <row r="234" spans="1:5" x14ac:dyDescent="0.25">
      <c r="A234" t="s">
        <v>8219</v>
      </c>
      <c r="B234">
        <v>286</v>
      </c>
      <c r="D234" t="s">
        <v>8221</v>
      </c>
      <c r="E234">
        <v>1</v>
      </c>
    </row>
    <row r="235" spans="1:5" x14ac:dyDescent="0.25">
      <c r="A235" t="s">
        <v>8219</v>
      </c>
      <c r="B235">
        <v>613</v>
      </c>
      <c r="D235" t="s">
        <v>8221</v>
      </c>
      <c r="E235">
        <v>7</v>
      </c>
    </row>
    <row r="236" spans="1:5" x14ac:dyDescent="0.25">
      <c r="A236" t="s">
        <v>8219</v>
      </c>
      <c r="B236">
        <v>29</v>
      </c>
      <c r="D236" t="s">
        <v>8221</v>
      </c>
      <c r="E236">
        <v>2</v>
      </c>
    </row>
    <row r="237" spans="1:5" x14ac:dyDescent="0.25">
      <c r="A237" t="s">
        <v>8219</v>
      </c>
      <c r="B237">
        <v>165</v>
      </c>
      <c r="D237" t="s">
        <v>8221</v>
      </c>
      <c r="E237">
        <v>8</v>
      </c>
    </row>
    <row r="238" spans="1:5" x14ac:dyDescent="0.25">
      <c r="A238" t="s">
        <v>8219</v>
      </c>
      <c r="B238">
        <v>97</v>
      </c>
      <c r="D238" t="s">
        <v>8221</v>
      </c>
      <c r="E238">
        <v>2</v>
      </c>
    </row>
    <row r="239" spans="1:5" x14ac:dyDescent="0.25">
      <c r="A239" t="s">
        <v>8219</v>
      </c>
      <c r="B239">
        <v>303</v>
      </c>
      <c r="D239" t="s">
        <v>8221</v>
      </c>
      <c r="E239">
        <v>2</v>
      </c>
    </row>
    <row r="240" spans="1:5" x14ac:dyDescent="0.25">
      <c r="A240" t="s">
        <v>8219</v>
      </c>
      <c r="B240">
        <v>267</v>
      </c>
      <c r="D240" t="s">
        <v>8221</v>
      </c>
      <c r="E240">
        <v>7</v>
      </c>
    </row>
    <row r="241" spans="1:5" x14ac:dyDescent="0.25">
      <c r="A241" t="s">
        <v>8219</v>
      </c>
      <c r="B241">
        <v>302</v>
      </c>
      <c r="D241" t="s">
        <v>8221</v>
      </c>
      <c r="E241">
        <v>2</v>
      </c>
    </row>
    <row r="242" spans="1:5" x14ac:dyDescent="0.25">
      <c r="A242" t="s">
        <v>8219</v>
      </c>
      <c r="B242">
        <v>87</v>
      </c>
      <c r="D242" t="s">
        <v>8221</v>
      </c>
      <c r="E242">
        <v>18</v>
      </c>
    </row>
    <row r="243" spans="1:5" x14ac:dyDescent="0.25">
      <c r="A243" t="s">
        <v>8219</v>
      </c>
      <c r="B243">
        <v>354</v>
      </c>
      <c r="D243" t="s">
        <v>8221</v>
      </c>
      <c r="E243">
        <v>9</v>
      </c>
    </row>
    <row r="244" spans="1:5" x14ac:dyDescent="0.25">
      <c r="A244" t="s">
        <v>8219</v>
      </c>
      <c r="B244">
        <v>86</v>
      </c>
      <c r="D244" t="s">
        <v>8221</v>
      </c>
      <c r="E244">
        <v>4</v>
      </c>
    </row>
    <row r="245" spans="1:5" x14ac:dyDescent="0.25">
      <c r="A245" t="s">
        <v>8219</v>
      </c>
      <c r="B245">
        <v>26</v>
      </c>
      <c r="D245" t="s">
        <v>8221</v>
      </c>
      <c r="E245">
        <v>7</v>
      </c>
    </row>
    <row r="246" spans="1:5" x14ac:dyDescent="0.25">
      <c r="A246" t="s">
        <v>8219</v>
      </c>
      <c r="B246">
        <v>113</v>
      </c>
      <c r="D246" t="s">
        <v>8221</v>
      </c>
      <c r="E246">
        <v>29</v>
      </c>
    </row>
    <row r="247" spans="1:5" x14ac:dyDescent="0.25">
      <c r="A247" t="s">
        <v>8219</v>
      </c>
      <c r="B247">
        <v>65</v>
      </c>
      <c r="D247" t="s">
        <v>8221</v>
      </c>
      <c r="E247">
        <v>12</v>
      </c>
    </row>
    <row r="248" spans="1:5" x14ac:dyDescent="0.25">
      <c r="A248" t="s">
        <v>8219</v>
      </c>
      <c r="B248">
        <v>134</v>
      </c>
      <c r="D248" t="s">
        <v>8221</v>
      </c>
      <c r="E248">
        <v>4</v>
      </c>
    </row>
    <row r="249" spans="1:5" x14ac:dyDescent="0.25">
      <c r="A249" t="s">
        <v>8219</v>
      </c>
      <c r="B249">
        <v>119</v>
      </c>
      <c r="D249" t="s">
        <v>8221</v>
      </c>
      <c r="E249">
        <v>28</v>
      </c>
    </row>
    <row r="250" spans="1:5" x14ac:dyDescent="0.25">
      <c r="A250" t="s">
        <v>8219</v>
      </c>
      <c r="B250">
        <v>159</v>
      </c>
      <c r="D250" t="s">
        <v>8221</v>
      </c>
      <c r="E250">
        <v>25</v>
      </c>
    </row>
    <row r="251" spans="1:5" x14ac:dyDescent="0.25">
      <c r="A251" t="s">
        <v>8219</v>
      </c>
      <c r="B251">
        <v>167</v>
      </c>
      <c r="D251" t="s">
        <v>8221</v>
      </c>
      <c r="E251">
        <v>28</v>
      </c>
    </row>
    <row r="252" spans="1:5" x14ac:dyDescent="0.25">
      <c r="A252" t="s">
        <v>8219</v>
      </c>
      <c r="B252">
        <v>43</v>
      </c>
      <c r="D252" t="s">
        <v>8221</v>
      </c>
      <c r="E252">
        <v>310</v>
      </c>
    </row>
    <row r="253" spans="1:5" x14ac:dyDescent="0.25">
      <c r="A253" t="s">
        <v>8219</v>
      </c>
      <c r="B253">
        <v>1062</v>
      </c>
      <c r="D253" t="s">
        <v>8221</v>
      </c>
      <c r="E253">
        <v>15</v>
      </c>
    </row>
    <row r="254" spans="1:5" x14ac:dyDescent="0.25">
      <c r="A254" t="s">
        <v>8219</v>
      </c>
      <c r="B254">
        <v>9</v>
      </c>
      <c r="D254" t="s">
        <v>8221</v>
      </c>
      <c r="E254">
        <v>215</v>
      </c>
    </row>
    <row r="255" spans="1:5" x14ac:dyDescent="0.25">
      <c r="A255" t="s">
        <v>8219</v>
      </c>
      <c r="B255">
        <v>89</v>
      </c>
      <c r="D255" t="s">
        <v>8221</v>
      </c>
      <c r="E255">
        <v>3</v>
      </c>
    </row>
    <row r="256" spans="1:5" x14ac:dyDescent="0.25">
      <c r="A256" t="s">
        <v>8219</v>
      </c>
      <c r="B256">
        <v>174</v>
      </c>
      <c r="D256" t="s">
        <v>8221</v>
      </c>
      <c r="E256">
        <v>2</v>
      </c>
    </row>
    <row r="257" spans="1:5" x14ac:dyDescent="0.25">
      <c r="A257" t="s">
        <v>8219</v>
      </c>
      <c r="B257">
        <v>14</v>
      </c>
      <c r="D257" t="s">
        <v>8221</v>
      </c>
      <c r="E257">
        <v>26</v>
      </c>
    </row>
    <row r="258" spans="1:5" x14ac:dyDescent="0.25">
      <c r="A258" t="s">
        <v>8219</v>
      </c>
      <c r="B258">
        <v>48</v>
      </c>
      <c r="D258" t="s">
        <v>8221</v>
      </c>
      <c r="E258">
        <v>24</v>
      </c>
    </row>
    <row r="259" spans="1:5" x14ac:dyDescent="0.25">
      <c r="A259" t="s">
        <v>8219</v>
      </c>
      <c r="B259">
        <v>133</v>
      </c>
      <c r="D259" t="s">
        <v>8221</v>
      </c>
      <c r="E259">
        <v>96</v>
      </c>
    </row>
    <row r="260" spans="1:5" x14ac:dyDescent="0.25">
      <c r="A260" t="s">
        <v>8219</v>
      </c>
      <c r="B260">
        <v>83</v>
      </c>
      <c r="D260" t="s">
        <v>8221</v>
      </c>
      <c r="E260">
        <v>17</v>
      </c>
    </row>
    <row r="261" spans="1:5" x14ac:dyDescent="0.25">
      <c r="A261" t="s">
        <v>8219</v>
      </c>
      <c r="B261">
        <v>149</v>
      </c>
      <c r="D261" t="s">
        <v>8221</v>
      </c>
      <c r="E261">
        <v>94</v>
      </c>
    </row>
    <row r="262" spans="1:5" x14ac:dyDescent="0.25">
      <c r="A262" t="s">
        <v>8219</v>
      </c>
      <c r="B262">
        <v>49</v>
      </c>
      <c r="D262" t="s">
        <v>8221</v>
      </c>
      <c r="E262">
        <v>129</v>
      </c>
    </row>
    <row r="263" spans="1:5" x14ac:dyDescent="0.25">
      <c r="A263" t="s">
        <v>8219</v>
      </c>
      <c r="B263">
        <v>251</v>
      </c>
      <c r="D263" t="s">
        <v>8221</v>
      </c>
      <c r="E263">
        <v>1</v>
      </c>
    </row>
    <row r="264" spans="1:5" x14ac:dyDescent="0.25">
      <c r="A264" t="s">
        <v>8219</v>
      </c>
      <c r="B264">
        <v>22</v>
      </c>
      <c r="D264" t="s">
        <v>8221</v>
      </c>
      <c r="E264">
        <v>4</v>
      </c>
    </row>
    <row r="265" spans="1:5" x14ac:dyDescent="0.25">
      <c r="A265" t="s">
        <v>8219</v>
      </c>
      <c r="B265">
        <v>48</v>
      </c>
      <c r="D265" t="s">
        <v>8221</v>
      </c>
      <c r="E265">
        <v>3</v>
      </c>
    </row>
    <row r="266" spans="1:5" x14ac:dyDescent="0.25">
      <c r="A266" t="s">
        <v>8219</v>
      </c>
      <c r="B266">
        <v>383</v>
      </c>
      <c r="D266" t="s">
        <v>8221</v>
      </c>
      <c r="E266">
        <v>135</v>
      </c>
    </row>
    <row r="267" spans="1:5" x14ac:dyDescent="0.25">
      <c r="A267" t="s">
        <v>8219</v>
      </c>
      <c r="B267">
        <v>237</v>
      </c>
      <c r="D267" t="s">
        <v>8221</v>
      </c>
      <c r="E267">
        <v>10</v>
      </c>
    </row>
    <row r="268" spans="1:5" x14ac:dyDescent="0.25">
      <c r="A268" t="s">
        <v>8219</v>
      </c>
      <c r="B268">
        <v>13</v>
      </c>
      <c r="D268" t="s">
        <v>8221</v>
      </c>
      <c r="E268">
        <v>0</v>
      </c>
    </row>
    <row r="269" spans="1:5" x14ac:dyDescent="0.25">
      <c r="A269" t="s">
        <v>8219</v>
      </c>
      <c r="B269">
        <v>562</v>
      </c>
      <c r="D269" t="s">
        <v>8221</v>
      </c>
      <c r="E269">
        <v>6</v>
      </c>
    </row>
    <row r="270" spans="1:5" x14ac:dyDescent="0.25">
      <c r="A270" t="s">
        <v>8219</v>
      </c>
      <c r="B270">
        <v>71</v>
      </c>
      <c r="D270" t="s">
        <v>8221</v>
      </c>
      <c r="E270">
        <v>36</v>
      </c>
    </row>
    <row r="271" spans="1:5" x14ac:dyDescent="0.25">
      <c r="A271" t="s">
        <v>8219</v>
      </c>
      <c r="B271">
        <v>1510</v>
      </c>
      <c r="D271" t="s">
        <v>8221</v>
      </c>
      <c r="E271">
        <v>336</v>
      </c>
    </row>
    <row r="272" spans="1:5" x14ac:dyDescent="0.25">
      <c r="A272" t="s">
        <v>8219</v>
      </c>
      <c r="B272">
        <v>14</v>
      </c>
      <c r="D272" t="s">
        <v>8221</v>
      </c>
      <c r="E272">
        <v>34</v>
      </c>
    </row>
    <row r="273" spans="1:5" x14ac:dyDescent="0.25">
      <c r="A273" t="s">
        <v>8219</v>
      </c>
      <c r="B273">
        <v>193</v>
      </c>
      <c r="D273" t="s">
        <v>8221</v>
      </c>
      <c r="E273">
        <v>10</v>
      </c>
    </row>
    <row r="274" spans="1:5" x14ac:dyDescent="0.25">
      <c r="A274" t="s">
        <v>8219</v>
      </c>
      <c r="B274">
        <v>206</v>
      </c>
      <c r="D274" t="s">
        <v>8221</v>
      </c>
      <c r="E274">
        <v>201</v>
      </c>
    </row>
    <row r="275" spans="1:5" x14ac:dyDescent="0.25">
      <c r="A275" t="s">
        <v>8219</v>
      </c>
      <c r="B275">
        <v>351</v>
      </c>
      <c r="D275" t="s">
        <v>8221</v>
      </c>
      <c r="E275">
        <v>296</v>
      </c>
    </row>
    <row r="276" spans="1:5" x14ac:dyDescent="0.25">
      <c r="A276" t="s">
        <v>8219</v>
      </c>
      <c r="B276">
        <v>50</v>
      </c>
      <c r="D276" t="s">
        <v>8221</v>
      </c>
      <c r="E276">
        <v>7</v>
      </c>
    </row>
    <row r="277" spans="1:5" x14ac:dyDescent="0.25">
      <c r="A277" t="s">
        <v>8219</v>
      </c>
      <c r="B277">
        <v>184</v>
      </c>
      <c r="D277" t="s">
        <v>8221</v>
      </c>
      <c r="E277">
        <v>7</v>
      </c>
    </row>
    <row r="278" spans="1:5" x14ac:dyDescent="0.25">
      <c r="A278" t="s">
        <v>8219</v>
      </c>
      <c r="B278">
        <v>196</v>
      </c>
      <c r="D278" t="s">
        <v>8221</v>
      </c>
      <c r="E278">
        <v>1</v>
      </c>
    </row>
    <row r="279" spans="1:5" x14ac:dyDescent="0.25">
      <c r="A279" t="s">
        <v>8219</v>
      </c>
      <c r="B279">
        <v>229</v>
      </c>
      <c r="D279" t="s">
        <v>8221</v>
      </c>
      <c r="E279">
        <v>114</v>
      </c>
    </row>
    <row r="280" spans="1:5" x14ac:dyDescent="0.25">
      <c r="A280" t="s">
        <v>8219</v>
      </c>
      <c r="B280">
        <v>67</v>
      </c>
      <c r="D280" t="s">
        <v>8221</v>
      </c>
      <c r="E280">
        <v>29</v>
      </c>
    </row>
    <row r="281" spans="1:5" x14ac:dyDescent="0.25">
      <c r="A281" t="s">
        <v>8219</v>
      </c>
      <c r="B281">
        <v>95</v>
      </c>
      <c r="D281" t="s">
        <v>8221</v>
      </c>
      <c r="E281">
        <v>890</v>
      </c>
    </row>
    <row r="282" spans="1:5" x14ac:dyDescent="0.25">
      <c r="A282" t="s">
        <v>8219</v>
      </c>
      <c r="B282">
        <v>62</v>
      </c>
      <c r="D282" t="s">
        <v>8221</v>
      </c>
      <c r="E282">
        <v>31</v>
      </c>
    </row>
    <row r="283" spans="1:5" x14ac:dyDescent="0.25">
      <c r="A283" t="s">
        <v>8219</v>
      </c>
      <c r="B283">
        <v>73</v>
      </c>
      <c r="D283" t="s">
        <v>8221</v>
      </c>
      <c r="E283">
        <v>21</v>
      </c>
    </row>
    <row r="284" spans="1:5" x14ac:dyDescent="0.25">
      <c r="A284" t="s">
        <v>8219</v>
      </c>
      <c r="B284">
        <v>43</v>
      </c>
      <c r="D284" t="s">
        <v>8221</v>
      </c>
      <c r="E284">
        <v>37</v>
      </c>
    </row>
    <row r="285" spans="1:5" x14ac:dyDescent="0.25">
      <c r="A285" t="s">
        <v>8219</v>
      </c>
      <c r="B285">
        <v>70</v>
      </c>
      <c r="D285" t="s">
        <v>8221</v>
      </c>
      <c r="E285">
        <v>7</v>
      </c>
    </row>
    <row r="286" spans="1:5" x14ac:dyDescent="0.25">
      <c r="A286" t="s">
        <v>8219</v>
      </c>
      <c r="B286">
        <v>271</v>
      </c>
      <c r="D286" t="s">
        <v>8221</v>
      </c>
      <c r="E286">
        <v>4</v>
      </c>
    </row>
    <row r="287" spans="1:5" x14ac:dyDescent="0.25">
      <c r="A287" t="s">
        <v>8219</v>
      </c>
      <c r="B287">
        <v>55</v>
      </c>
      <c r="D287" t="s">
        <v>8221</v>
      </c>
      <c r="E287">
        <v>5</v>
      </c>
    </row>
    <row r="288" spans="1:5" x14ac:dyDescent="0.25">
      <c r="A288" t="s">
        <v>8219</v>
      </c>
      <c r="B288">
        <v>35</v>
      </c>
      <c r="D288" t="s">
        <v>8221</v>
      </c>
      <c r="E288">
        <v>0</v>
      </c>
    </row>
    <row r="289" spans="1:5" x14ac:dyDescent="0.25">
      <c r="A289" t="s">
        <v>8219</v>
      </c>
      <c r="B289">
        <v>22</v>
      </c>
      <c r="D289" t="s">
        <v>8221</v>
      </c>
      <c r="E289">
        <v>456</v>
      </c>
    </row>
    <row r="290" spans="1:5" x14ac:dyDescent="0.25">
      <c r="A290" t="s">
        <v>8219</v>
      </c>
      <c r="B290">
        <v>38</v>
      </c>
      <c r="D290" t="s">
        <v>8221</v>
      </c>
      <c r="E290">
        <v>369</v>
      </c>
    </row>
    <row r="291" spans="1:5" x14ac:dyDescent="0.25">
      <c r="A291" t="s">
        <v>8219</v>
      </c>
      <c r="B291">
        <v>15</v>
      </c>
      <c r="D291" t="s">
        <v>8221</v>
      </c>
      <c r="E291">
        <v>2</v>
      </c>
    </row>
    <row r="292" spans="1:5" x14ac:dyDescent="0.25">
      <c r="A292" t="s">
        <v>8219</v>
      </c>
      <c r="B292">
        <v>7</v>
      </c>
      <c r="D292" t="s">
        <v>8221</v>
      </c>
      <c r="E292">
        <v>0</v>
      </c>
    </row>
    <row r="293" spans="1:5" x14ac:dyDescent="0.25">
      <c r="A293" t="s">
        <v>8219</v>
      </c>
      <c r="B293">
        <v>241</v>
      </c>
      <c r="D293" t="s">
        <v>8221</v>
      </c>
      <c r="E293">
        <v>338</v>
      </c>
    </row>
    <row r="294" spans="1:5" x14ac:dyDescent="0.25">
      <c r="A294" t="s">
        <v>8219</v>
      </c>
      <c r="B294">
        <v>55</v>
      </c>
      <c r="D294" t="s">
        <v>8221</v>
      </c>
      <c r="E294">
        <v>4</v>
      </c>
    </row>
    <row r="295" spans="1:5" x14ac:dyDescent="0.25">
      <c r="A295" t="s">
        <v>8219</v>
      </c>
      <c r="B295">
        <v>171</v>
      </c>
      <c r="D295" t="s">
        <v>8221</v>
      </c>
      <c r="E295">
        <v>1</v>
      </c>
    </row>
    <row r="296" spans="1:5" x14ac:dyDescent="0.25">
      <c r="A296" t="s">
        <v>8219</v>
      </c>
      <c r="B296">
        <v>208</v>
      </c>
      <c r="D296" t="s">
        <v>8221</v>
      </c>
      <c r="E296">
        <v>28</v>
      </c>
    </row>
    <row r="297" spans="1:5" x14ac:dyDescent="0.25">
      <c r="A297" t="s">
        <v>8219</v>
      </c>
      <c r="B297">
        <v>21</v>
      </c>
      <c r="D297" t="s">
        <v>8221</v>
      </c>
      <c r="E297">
        <v>12</v>
      </c>
    </row>
    <row r="298" spans="1:5" x14ac:dyDescent="0.25">
      <c r="A298" t="s">
        <v>8219</v>
      </c>
      <c r="B298">
        <v>25</v>
      </c>
      <c r="D298" t="s">
        <v>8221</v>
      </c>
      <c r="E298">
        <v>16</v>
      </c>
    </row>
    <row r="299" spans="1:5" x14ac:dyDescent="0.25">
      <c r="A299" t="s">
        <v>8219</v>
      </c>
      <c r="B299">
        <v>52</v>
      </c>
      <c r="D299" t="s">
        <v>8221</v>
      </c>
      <c r="E299">
        <v>4</v>
      </c>
    </row>
    <row r="300" spans="1:5" x14ac:dyDescent="0.25">
      <c r="A300" t="s">
        <v>8219</v>
      </c>
      <c r="B300">
        <v>104</v>
      </c>
      <c r="D300" t="s">
        <v>8221</v>
      </c>
      <c r="E300">
        <v>4</v>
      </c>
    </row>
    <row r="301" spans="1:5" x14ac:dyDescent="0.25">
      <c r="A301" t="s">
        <v>8219</v>
      </c>
      <c r="B301">
        <v>73</v>
      </c>
      <c r="D301" t="s">
        <v>8221</v>
      </c>
      <c r="E301">
        <v>10</v>
      </c>
    </row>
    <row r="302" spans="1:5" x14ac:dyDescent="0.25">
      <c r="A302" t="s">
        <v>8219</v>
      </c>
      <c r="B302">
        <v>34</v>
      </c>
      <c r="D302" t="s">
        <v>8221</v>
      </c>
      <c r="E302">
        <v>0</v>
      </c>
    </row>
    <row r="303" spans="1:5" x14ac:dyDescent="0.25">
      <c r="A303" t="s">
        <v>8219</v>
      </c>
      <c r="B303">
        <v>56</v>
      </c>
      <c r="D303" t="s">
        <v>8221</v>
      </c>
      <c r="E303">
        <v>6</v>
      </c>
    </row>
    <row r="304" spans="1:5" x14ac:dyDescent="0.25">
      <c r="A304" t="s">
        <v>8219</v>
      </c>
      <c r="B304">
        <v>31</v>
      </c>
      <c r="D304" t="s">
        <v>8221</v>
      </c>
      <c r="E304">
        <v>0</v>
      </c>
    </row>
    <row r="305" spans="1:5" x14ac:dyDescent="0.25">
      <c r="A305" t="s">
        <v>8219</v>
      </c>
      <c r="B305">
        <v>84</v>
      </c>
      <c r="D305" t="s">
        <v>8221</v>
      </c>
      <c r="E305">
        <v>1</v>
      </c>
    </row>
    <row r="306" spans="1:5" x14ac:dyDescent="0.25">
      <c r="A306" t="s">
        <v>8219</v>
      </c>
      <c r="B306">
        <v>130</v>
      </c>
      <c r="D306" t="s">
        <v>8221</v>
      </c>
      <c r="E306">
        <v>0</v>
      </c>
    </row>
    <row r="307" spans="1:5" x14ac:dyDescent="0.25">
      <c r="A307" t="s">
        <v>8219</v>
      </c>
      <c r="B307">
        <v>12</v>
      </c>
      <c r="D307" t="s">
        <v>8221</v>
      </c>
      <c r="E307">
        <v>44</v>
      </c>
    </row>
    <row r="308" spans="1:5" x14ac:dyDescent="0.25">
      <c r="A308" t="s">
        <v>8219</v>
      </c>
      <c r="B308">
        <v>23</v>
      </c>
      <c r="D308" t="s">
        <v>8221</v>
      </c>
      <c r="E308">
        <v>0</v>
      </c>
    </row>
    <row r="309" spans="1:5" x14ac:dyDescent="0.25">
      <c r="A309" t="s">
        <v>8219</v>
      </c>
      <c r="B309">
        <v>158</v>
      </c>
      <c r="D309" t="s">
        <v>8221</v>
      </c>
      <c r="E309">
        <v>3</v>
      </c>
    </row>
    <row r="310" spans="1:5" x14ac:dyDescent="0.25">
      <c r="A310" t="s">
        <v>8219</v>
      </c>
      <c r="B310">
        <v>30</v>
      </c>
      <c r="D310" t="s">
        <v>8221</v>
      </c>
      <c r="E310">
        <v>0</v>
      </c>
    </row>
    <row r="311" spans="1:5" x14ac:dyDescent="0.25">
      <c r="A311" t="s">
        <v>8219</v>
      </c>
      <c r="B311">
        <v>18</v>
      </c>
      <c r="D311" t="s">
        <v>8221</v>
      </c>
      <c r="E311">
        <v>52</v>
      </c>
    </row>
    <row r="312" spans="1:5" x14ac:dyDescent="0.25">
      <c r="A312" t="s">
        <v>8219</v>
      </c>
      <c r="B312">
        <v>29</v>
      </c>
      <c r="D312" t="s">
        <v>8221</v>
      </c>
      <c r="E312">
        <v>0</v>
      </c>
    </row>
    <row r="313" spans="1:5" x14ac:dyDescent="0.25">
      <c r="A313" t="s">
        <v>8219</v>
      </c>
      <c r="B313">
        <v>31</v>
      </c>
      <c r="D313" t="s">
        <v>8221</v>
      </c>
      <c r="E313">
        <v>1</v>
      </c>
    </row>
    <row r="314" spans="1:5" x14ac:dyDescent="0.25">
      <c r="A314" t="s">
        <v>8219</v>
      </c>
      <c r="B314">
        <v>173</v>
      </c>
      <c r="D314" t="s">
        <v>8221</v>
      </c>
      <c r="E314">
        <v>1</v>
      </c>
    </row>
    <row r="315" spans="1:5" x14ac:dyDescent="0.25">
      <c r="A315" t="s">
        <v>8219</v>
      </c>
      <c r="B315">
        <v>17</v>
      </c>
      <c r="D315" t="s">
        <v>8221</v>
      </c>
      <c r="E315">
        <v>2</v>
      </c>
    </row>
    <row r="316" spans="1:5" x14ac:dyDescent="0.25">
      <c r="A316" t="s">
        <v>8219</v>
      </c>
      <c r="B316">
        <v>48</v>
      </c>
      <c r="D316" t="s">
        <v>8221</v>
      </c>
      <c r="E316">
        <v>9</v>
      </c>
    </row>
    <row r="317" spans="1:5" x14ac:dyDescent="0.25">
      <c r="A317" t="s">
        <v>8219</v>
      </c>
      <c r="B317">
        <v>59</v>
      </c>
      <c r="D317" t="s">
        <v>8221</v>
      </c>
      <c r="E317">
        <v>5</v>
      </c>
    </row>
    <row r="318" spans="1:5" x14ac:dyDescent="0.25">
      <c r="A318" t="s">
        <v>8219</v>
      </c>
      <c r="B318">
        <v>39</v>
      </c>
      <c r="D318" t="s">
        <v>8221</v>
      </c>
      <c r="E318">
        <v>57</v>
      </c>
    </row>
    <row r="319" spans="1:5" x14ac:dyDescent="0.25">
      <c r="A319" t="s">
        <v>8219</v>
      </c>
      <c r="B319">
        <v>59</v>
      </c>
      <c r="D319" t="s">
        <v>8221</v>
      </c>
      <c r="E319">
        <v>3</v>
      </c>
    </row>
    <row r="320" spans="1:5" x14ac:dyDescent="0.25">
      <c r="A320" t="s">
        <v>8219</v>
      </c>
      <c r="B320">
        <v>60</v>
      </c>
      <c r="D320" t="s">
        <v>8221</v>
      </c>
      <c r="E320">
        <v>1</v>
      </c>
    </row>
    <row r="321" spans="1:5" x14ac:dyDescent="0.25">
      <c r="A321" t="s">
        <v>8219</v>
      </c>
      <c r="B321">
        <v>20</v>
      </c>
      <c r="D321" t="s">
        <v>8221</v>
      </c>
      <c r="E321">
        <v>6</v>
      </c>
    </row>
    <row r="322" spans="1:5" x14ac:dyDescent="0.25">
      <c r="A322" t="s">
        <v>8219</v>
      </c>
      <c r="B322">
        <v>2</v>
      </c>
      <c r="D322" t="s">
        <v>8221</v>
      </c>
      <c r="E322">
        <v>48</v>
      </c>
    </row>
    <row r="323" spans="1:5" x14ac:dyDescent="0.25">
      <c r="A323" t="s">
        <v>8219</v>
      </c>
      <c r="B323">
        <v>315</v>
      </c>
      <c r="D323" t="s">
        <v>8221</v>
      </c>
      <c r="E323">
        <v>2</v>
      </c>
    </row>
    <row r="324" spans="1:5" x14ac:dyDescent="0.25">
      <c r="A324" t="s">
        <v>8219</v>
      </c>
      <c r="B324">
        <v>2174</v>
      </c>
      <c r="D324" t="s">
        <v>8221</v>
      </c>
      <c r="E324">
        <v>4</v>
      </c>
    </row>
    <row r="325" spans="1:5" x14ac:dyDescent="0.25">
      <c r="A325" t="s">
        <v>8219</v>
      </c>
      <c r="B325">
        <v>152</v>
      </c>
      <c r="D325" t="s">
        <v>8221</v>
      </c>
      <c r="E325">
        <v>5</v>
      </c>
    </row>
    <row r="326" spans="1:5" x14ac:dyDescent="0.25">
      <c r="A326" t="s">
        <v>8219</v>
      </c>
      <c r="B326">
        <v>1021</v>
      </c>
      <c r="D326" t="s">
        <v>8221</v>
      </c>
      <c r="E326">
        <v>79</v>
      </c>
    </row>
    <row r="327" spans="1:5" x14ac:dyDescent="0.25">
      <c r="A327" t="s">
        <v>8219</v>
      </c>
      <c r="B327">
        <v>237</v>
      </c>
      <c r="D327" t="s">
        <v>8221</v>
      </c>
      <c r="E327">
        <v>2</v>
      </c>
    </row>
    <row r="328" spans="1:5" x14ac:dyDescent="0.25">
      <c r="A328" t="s">
        <v>8219</v>
      </c>
      <c r="B328">
        <v>27</v>
      </c>
      <c r="D328" t="s">
        <v>8221</v>
      </c>
      <c r="E328">
        <v>11</v>
      </c>
    </row>
    <row r="329" spans="1:5" x14ac:dyDescent="0.25">
      <c r="A329" t="s">
        <v>8219</v>
      </c>
      <c r="B329">
        <v>17</v>
      </c>
      <c r="D329" t="s">
        <v>8221</v>
      </c>
      <c r="E329">
        <v>11</v>
      </c>
    </row>
    <row r="330" spans="1:5" x14ac:dyDescent="0.25">
      <c r="A330" t="s">
        <v>8219</v>
      </c>
      <c r="B330">
        <v>27</v>
      </c>
      <c r="D330" t="s">
        <v>8221</v>
      </c>
      <c r="E330">
        <v>1</v>
      </c>
    </row>
    <row r="331" spans="1:5" x14ac:dyDescent="0.25">
      <c r="A331" t="s">
        <v>8219</v>
      </c>
      <c r="B331">
        <v>82</v>
      </c>
      <c r="D331" t="s">
        <v>8221</v>
      </c>
      <c r="E331">
        <v>3</v>
      </c>
    </row>
    <row r="332" spans="1:5" x14ac:dyDescent="0.25">
      <c r="A332" t="s">
        <v>8219</v>
      </c>
      <c r="B332">
        <v>48</v>
      </c>
      <c r="D332" t="s">
        <v>8221</v>
      </c>
      <c r="E332">
        <v>5</v>
      </c>
    </row>
    <row r="333" spans="1:5" x14ac:dyDescent="0.25">
      <c r="A333" t="s">
        <v>8219</v>
      </c>
      <c r="B333">
        <v>105</v>
      </c>
      <c r="D333" t="s">
        <v>8221</v>
      </c>
      <c r="E333">
        <v>12</v>
      </c>
    </row>
    <row r="334" spans="1:5" x14ac:dyDescent="0.25">
      <c r="A334" t="s">
        <v>8219</v>
      </c>
      <c r="B334">
        <v>28</v>
      </c>
      <c r="D334" t="s">
        <v>8221</v>
      </c>
      <c r="E334">
        <v>2</v>
      </c>
    </row>
    <row r="335" spans="1:5" x14ac:dyDescent="0.25">
      <c r="A335" t="s">
        <v>8219</v>
      </c>
      <c r="B335">
        <v>1107</v>
      </c>
      <c r="D335" t="s">
        <v>8221</v>
      </c>
      <c r="E335">
        <v>5</v>
      </c>
    </row>
    <row r="336" spans="1:5" x14ac:dyDescent="0.25">
      <c r="A336" t="s">
        <v>8219</v>
      </c>
      <c r="B336">
        <v>1013</v>
      </c>
      <c r="D336" t="s">
        <v>8221</v>
      </c>
      <c r="E336">
        <v>21</v>
      </c>
    </row>
    <row r="337" spans="1:5" x14ac:dyDescent="0.25">
      <c r="A337" t="s">
        <v>8219</v>
      </c>
      <c r="B337">
        <v>274</v>
      </c>
      <c r="D337" t="s">
        <v>8221</v>
      </c>
      <c r="E337">
        <v>0</v>
      </c>
    </row>
    <row r="338" spans="1:5" x14ac:dyDescent="0.25">
      <c r="A338" t="s">
        <v>8219</v>
      </c>
      <c r="B338">
        <v>87</v>
      </c>
      <c r="D338" t="s">
        <v>8221</v>
      </c>
      <c r="E338">
        <v>45</v>
      </c>
    </row>
    <row r="339" spans="1:5" x14ac:dyDescent="0.25">
      <c r="A339" t="s">
        <v>8219</v>
      </c>
      <c r="B339">
        <v>99</v>
      </c>
      <c r="D339" t="s">
        <v>8221</v>
      </c>
      <c r="E339">
        <v>29</v>
      </c>
    </row>
    <row r="340" spans="1:5" x14ac:dyDescent="0.25">
      <c r="A340" t="s">
        <v>8219</v>
      </c>
      <c r="B340">
        <v>276</v>
      </c>
      <c r="D340" t="s">
        <v>8221</v>
      </c>
      <c r="E340">
        <v>2</v>
      </c>
    </row>
    <row r="341" spans="1:5" x14ac:dyDescent="0.25">
      <c r="A341" t="s">
        <v>8219</v>
      </c>
      <c r="B341">
        <v>21</v>
      </c>
      <c r="D341" t="s">
        <v>8221</v>
      </c>
      <c r="E341">
        <v>30</v>
      </c>
    </row>
    <row r="342" spans="1:5" x14ac:dyDescent="0.25">
      <c r="A342" t="s">
        <v>8219</v>
      </c>
      <c r="B342">
        <v>41</v>
      </c>
      <c r="D342" t="s">
        <v>8221</v>
      </c>
      <c r="E342">
        <v>8</v>
      </c>
    </row>
    <row r="343" spans="1:5" x14ac:dyDescent="0.25">
      <c r="A343" t="s">
        <v>8219</v>
      </c>
      <c r="B343">
        <v>119</v>
      </c>
      <c r="D343" t="s">
        <v>8221</v>
      </c>
      <c r="E343">
        <v>1</v>
      </c>
    </row>
    <row r="344" spans="1:5" x14ac:dyDescent="0.25">
      <c r="A344" t="s">
        <v>8219</v>
      </c>
      <c r="B344">
        <v>153</v>
      </c>
      <c r="D344" t="s">
        <v>8221</v>
      </c>
      <c r="E344">
        <v>14</v>
      </c>
    </row>
    <row r="345" spans="1:5" x14ac:dyDescent="0.25">
      <c r="A345" t="s">
        <v>8219</v>
      </c>
      <c r="B345">
        <v>100</v>
      </c>
      <c r="D345" t="s">
        <v>8221</v>
      </c>
      <c r="E345">
        <v>24</v>
      </c>
    </row>
    <row r="346" spans="1:5" x14ac:dyDescent="0.25">
      <c r="A346" t="s">
        <v>8219</v>
      </c>
      <c r="B346">
        <v>143</v>
      </c>
      <c r="D346" t="s">
        <v>8221</v>
      </c>
      <c r="E346">
        <v>2</v>
      </c>
    </row>
    <row r="347" spans="1:5" x14ac:dyDescent="0.25">
      <c r="A347" t="s">
        <v>8219</v>
      </c>
      <c r="B347">
        <v>140</v>
      </c>
      <c r="D347" t="s">
        <v>8221</v>
      </c>
      <c r="E347">
        <v>21</v>
      </c>
    </row>
    <row r="348" spans="1:5" x14ac:dyDescent="0.25">
      <c r="A348" t="s">
        <v>8219</v>
      </c>
      <c r="B348">
        <v>35</v>
      </c>
      <c r="D348" t="s">
        <v>8221</v>
      </c>
      <c r="E348">
        <v>7</v>
      </c>
    </row>
    <row r="349" spans="1:5" x14ac:dyDescent="0.25">
      <c r="A349" t="s">
        <v>8219</v>
      </c>
      <c r="B349">
        <v>149</v>
      </c>
      <c r="D349" t="s">
        <v>8221</v>
      </c>
      <c r="E349">
        <v>0</v>
      </c>
    </row>
    <row r="350" spans="1:5" x14ac:dyDescent="0.25">
      <c r="A350" t="s">
        <v>8219</v>
      </c>
      <c r="B350">
        <v>130</v>
      </c>
      <c r="D350" t="s">
        <v>8221</v>
      </c>
      <c r="E350">
        <v>4</v>
      </c>
    </row>
    <row r="351" spans="1:5" x14ac:dyDescent="0.25">
      <c r="A351" t="s">
        <v>8219</v>
      </c>
      <c r="B351">
        <v>120</v>
      </c>
      <c r="D351" t="s">
        <v>8221</v>
      </c>
      <c r="E351">
        <v>32</v>
      </c>
    </row>
    <row r="352" spans="1:5" x14ac:dyDescent="0.25">
      <c r="A352" t="s">
        <v>8219</v>
      </c>
      <c r="B352">
        <v>265</v>
      </c>
      <c r="D352" t="s">
        <v>8221</v>
      </c>
      <c r="E352">
        <v>4</v>
      </c>
    </row>
    <row r="353" spans="1:5" x14ac:dyDescent="0.25">
      <c r="A353" t="s">
        <v>8219</v>
      </c>
      <c r="B353">
        <v>71</v>
      </c>
      <c r="D353" t="s">
        <v>8221</v>
      </c>
      <c r="E353">
        <v>9</v>
      </c>
    </row>
    <row r="354" spans="1:5" x14ac:dyDescent="0.25">
      <c r="A354" t="s">
        <v>8219</v>
      </c>
      <c r="B354">
        <v>13</v>
      </c>
      <c r="D354" t="s">
        <v>8221</v>
      </c>
      <c r="E354">
        <v>17</v>
      </c>
    </row>
    <row r="355" spans="1:5" x14ac:dyDescent="0.25">
      <c r="A355" t="s">
        <v>8219</v>
      </c>
      <c r="B355">
        <v>169</v>
      </c>
      <c r="D355" t="s">
        <v>8221</v>
      </c>
      <c r="E355">
        <v>5</v>
      </c>
    </row>
    <row r="356" spans="1:5" x14ac:dyDescent="0.25">
      <c r="A356" t="s">
        <v>8219</v>
      </c>
      <c r="B356">
        <v>57</v>
      </c>
      <c r="D356" t="s">
        <v>8221</v>
      </c>
      <c r="E356">
        <v>53</v>
      </c>
    </row>
    <row r="357" spans="1:5" x14ac:dyDescent="0.25">
      <c r="A357" t="s">
        <v>8219</v>
      </c>
      <c r="B357">
        <v>229</v>
      </c>
      <c r="D357" t="s">
        <v>8221</v>
      </c>
      <c r="E357">
        <v>7</v>
      </c>
    </row>
    <row r="358" spans="1:5" x14ac:dyDescent="0.25">
      <c r="A358" t="s">
        <v>8219</v>
      </c>
      <c r="B358">
        <v>108</v>
      </c>
      <c r="D358" t="s">
        <v>8221</v>
      </c>
      <c r="E358">
        <v>72</v>
      </c>
    </row>
    <row r="359" spans="1:5" x14ac:dyDescent="0.25">
      <c r="A359" t="s">
        <v>8219</v>
      </c>
      <c r="B359">
        <v>108</v>
      </c>
      <c r="D359" t="s">
        <v>8221</v>
      </c>
      <c r="E359">
        <v>0</v>
      </c>
    </row>
    <row r="360" spans="1:5" x14ac:dyDescent="0.25">
      <c r="A360" t="s">
        <v>8219</v>
      </c>
      <c r="B360">
        <v>41</v>
      </c>
      <c r="D360" t="s">
        <v>8221</v>
      </c>
      <c r="E360">
        <v>2</v>
      </c>
    </row>
    <row r="361" spans="1:5" x14ac:dyDescent="0.25">
      <c r="A361" t="s">
        <v>8219</v>
      </c>
      <c r="B361">
        <v>139</v>
      </c>
      <c r="D361" t="s">
        <v>8221</v>
      </c>
      <c r="E361">
        <v>8</v>
      </c>
    </row>
    <row r="362" spans="1:5" x14ac:dyDescent="0.25">
      <c r="A362" t="s">
        <v>8219</v>
      </c>
      <c r="B362">
        <v>19</v>
      </c>
      <c r="D362" t="s">
        <v>8221</v>
      </c>
      <c r="E362">
        <v>2</v>
      </c>
    </row>
    <row r="363" spans="1:5" x14ac:dyDescent="0.25">
      <c r="A363" t="s">
        <v>8219</v>
      </c>
      <c r="B363">
        <v>94</v>
      </c>
      <c r="D363" t="s">
        <v>8221</v>
      </c>
      <c r="E363">
        <v>0</v>
      </c>
    </row>
    <row r="364" spans="1:5" x14ac:dyDescent="0.25">
      <c r="A364" t="s">
        <v>8219</v>
      </c>
      <c r="B364">
        <v>23</v>
      </c>
      <c r="D364" t="s">
        <v>8221</v>
      </c>
      <c r="E364">
        <v>3</v>
      </c>
    </row>
    <row r="365" spans="1:5" x14ac:dyDescent="0.25">
      <c r="A365" t="s">
        <v>8219</v>
      </c>
      <c r="B365">
        <v>15</v>
      </c>
      <c r="D365" t="s">
        <v>8221</v>
      </c>
      <c r="E365">
        <v>4</v>
      </c>
    </row>
    <row r="366" spans="1:5" x14ac:dyDescent="0.25">
      <c r="A366" t="s">
        <v>8219</v>
      </c>
      <c r="B366">
        <v>62</v>
      </c>
      <c r="D366" t="s">
        <v>8221</v>
      </c>
      <c r="E366">
        <v>3</v>
      </c>
    </row>
    <row r="367" spans="1:5" x14ac:dyDescent="0.25">
      <c r="A367" t="s">
        <v>8219</v>
      </c>
      <c r="B367">
        <v>74</v>
      </c>
      <c r="D367" t="s">
        <v>8221</v>
      </c>
      <c r="E367">
        <v>6</v>
      </c>
    </row>
    <row r="368" spans="1:5" x14ac:dyDescent="0.25">
      <c r="A368" t="s">
        <v>8219</v>
      </c>
      <c r="B368">
        <v>97</v>
      </c>
      <c r="D368" t="s">
        <v>8221</v>
      </c>
      <c r="E368">
        <v>0</v>
      </c>
    </row>
    <row r="369" spans="1:5" x14ac:dyDescent="0.25">
      <c r="A369" t="s">
        <v>8219</v>
      </c>
      <c r="B369">
        <v>55</v>
      </c>
      <c r="D369" t="s">
        <v>8221</v>
      </c>
      <c r="E369">
        <v>0</v>
      </c>
    </row>
    <row r="370" spans="1:5" x14ac:dyDescent="0.25">
      <c r="A370" t="s">
        <v>8219</v>
      </c>
      <c r="B370">
        <v>44</v>
      </c>
      <c r="D370" t="s">
        <v>8221</v>
      </c>
      <c r="E370">
        <v>0</v>
      </c>
    </row>
    <row r="371" spans="1:5" x14ac:dyDescent="0.25">
      <c r="A371" t="s">
        <v>8219</v>
      </c>
      <c r="B371">
        <v>110</v>
      </c>
      <c r="D371" t="s">
        <v>8221</v>
      </c>
      <c r="E371">
        <v>8</v>
      </c>
    </row>
    <row r="372" spans="1:5" x14ac:dyDescent="0.25">
      <c r="A372" t="s">
        <v>8219</v>
      </c>
      <c r="B372">
        <v>59</v>
      </c>
      <c r="D372" t="s">
        <v>8221</v>
      </c>
      <c r="E372">
        <v>5</v>
      </c>
    </row>
    <row r="373" spans="1:5" x14ac:dyDescent="0.25">
      <c r="A373" t="s">
        <v>8219</v>
      </c>
      <c r="B373">
        <v>62</v>
      </c>
      <c r="D373" t="s">
        <v>8221</v>
      </c>
      <c r="E373">
        <v>0</v>
      </c>
    </row>
    <row r="374" spans="1:5" x14ac:dyDescent="0.25">
      <c r="A374" t="s">
        <v>8219</v>
      </c>
      <c r="B374">
        <v>105</v>
      </c>
      <c r="D374" t="s">
        <v>8221</v>
      </c>
      <c r="E374">
        <v>2</v>
      </c>
    </row>
    <row r="375" spans="1:5" x14ac:dyDescent="0.25">
      <c r="A375" t="s">
        <v>8219</v>
      </c>
      <c r="B375">
        <v>26</v>
      </c>
      <c r="D375" t="s">
        <v>8221</v>
      </c>
      <c r="E375">
        <v>24</v>
      </c>
    </row>
    <row r="376" spans="1:5" x14ac:dyDescent="0.25">
      <c r="A376" t="s">
        <v>8219</v>
      </c>
      <c r="B376">
        <v>49</v>
      </c>
      <c r="D376" t="s">
        <v>8221</v>
      </c>
      <c r="E376">
        <v>0</v>
      </c>
    </row>
    <row r="377" spans="1:5" x14ac:dyDescent="0.25">
      <c r="A377" t="s">
        <v>8219</v>
      </c>
      <c r="B377">
        <v>68</v>
      </c>
      <c r="D377" t="s">
        <v>8221</v>
      </c>
      <c r="E377">
        <v>9</v>
      </c>
    </row>
    <row r="378" spans="1:5" x14ac:dyDescent="0.25">
      <c r="A378" t="s">
        <v>8219</v>
      </c>
      <c r="B378">
        <v>22</v>
      </c>
      <c r="D378" t="s">
        <v>8221</v>
      </c>
      <c r="E378">
        <v>0</v>
      </c>
    </row>
    <row r="379" spans="1:5" x14ac:dyDescent="0.25">
      <c r="A379" t="s">
        <v>8219</v>
      </c>
      <c r="B379">
        <v>18</v>
      </c>
      <c r="D379" t="s">
        <v>8221</v>
      </c>
      <c r="E379">
        <v>1</v>
      </c>
    </row>
    <row r="380" spans="1:5" x14ac:dyDescent="0.25">
      <c r="A380" t="s">
        <v>8219</v>
      </c>
      <c r="B380">
        <v>19</v>
      </c>
      <c r="D380" t="s">
        <v>8221</v>
      </c>
      <c r="E380">
        <v>10</v>
      </c>
    </row>
    <row r="381" spans="1:5" x14ac:dyDescent="0.25">
      <c r="A381" t="s">
        <v>8219</v>
      </c>
      <c r="B381">
        <v>99</v>
      </c>
      <c r="D381" t="s">
        <v>8221</v>
      </c>
      <c r="E381">
        <v>1</v>
      </c>
    </row>
    <row r="382" spans="1:5" x14ac:dyDescent="0.25">
      <c r="A382" t="s">
        <v>8219</v>
      </c>
      <c r="B382">
        <v>27</v>
      </c>
      <c r="D382" t="s">
        <v>8221</v>
      </c>
      <c r="E382">
        <v>0</v>
      </c>
    </row>
    <row r="383" spans="1:5" x14ac:dyDescent="0.25">
      <c r="A383" t="s">
        <v>8219</v>
      </c>
      <c r="B383">
        <v>25</v>
      </c>
      <c r="D383" t="s">
        <v>8221</v>
      </c>
      <c r="E383">
        <v>20</v>
      </c>
    </row>
    <row r="384" spans="1:5" x14ac:dyDescent="0.25">
      <c r="A384" t="s">
        <v>8219</v>
      </c>
      <c r="B384">
        <v>14</v>
      </c>
      <c r="D384" t="s">
        <v>8221</v>
      </c>
      <c r="E384">
        <v>30</v>
      </c>
    </row>
    <row r="385" spans="1:5" x14ac:dyDescent="0.25">
      <c r="A385" t="s">
        <v>8219</v>
      </c>
      <c r="B385">
        <v>35</v>
      </c>
      <c r="D385" t="s">
        <v>8221</v>
      </c>
      <c r="E385">
        <v>6</v>
      </c>
    </row>
    <row r="386" spans="1:5" x14ac:dyDescent="0.25">
      <c r="A386" t="s">
        <v>8219</v>
      </c>
      <c r="B386">
        <v>10</v>
      </c>
      <c r="D386" t="s">
        <v>8221</v>
      </c>
      <c r="E386">
        <v>15</v>
      </c>
    </row>
    <row r="387" spans="1:5" x14ac:dyDescent="0.25">
      <c r="A387" t="s">
        <v>8219</v>
      </c>
      <c r="B387">
        <v>29</v>
      </c>
      <c r="D387" t="s">
        <v>8221</v>
      </c>
      <c r="E387">
        <v>5</v>
      </c>
    </row>
    <row r="388" spans="1:5" x14ac:dyDescent="0.25">
      <c r="A388" t="s">
        <v>8219</v>
      </c>
      <c r="B388">
        <v>44</v>
      </c>
      <c r="D388" t="s">
        <v>8221</v>
      </c>
      <c r="E388">
        <v>0</v>
      </c>
    </row>
    <row r="389" spans="1:5" x14ac:dyDescent="0.25">
      <c r="A389" t="s">
        <v>8219</v>
      </c>
      <c r="B389">
        <v>17</v>
      </c>
      <c r="D389" t="s">
        <v>8221</v>
      </c>
      <c r="E389">
        <v>0</v>
      </c>
    </row>
    <row r="390" spans="1:5" x14ac:dyDescent="0.25">
      <c r="A390" t="s">
        <v>8219</v>
      </c>
      <c r="B390">
        <v>34</v>
      </c>
      <c r="D390" t="s">
        <v>8221</v>
      </c>
      <c r="E390">
        <v>28</v>
      </c>
    </row>
    <row r="391" spans="1:5" x14ac:dyDescent="0.25">
      <c r="A391" t="s">
        <v>8219</v>
      </c>
      <c r="B391">
        <v>14</v>
      </c>
      <c r="D391" t="s">
        <v>8221</v>
      </c>
      <c r="E391">
        <v>0</v>
      </c>
    </row>
    <row r="392" spans="1:5" x14ac:dyDescent="0.25">
      <c r="A392" t="s">
        <v>8219</v>
      </c>
      <c r="B392">
        <v>156</v>
      </c>
      <c r="D392" t="s">
        <v>8221</v>
      </c>
      <c r="E392">
        <v>5</v>
      </c>
    </row>
    <row r="393" spans="1:5" x14ac:dyDescent="0.25">
      <c r="A393" t="s">
        <v>8219</v>
      </c>
      <c r="B393">
        <v>128</v>
      </c>
      <c r="D393" t="s">
        <v>8221</v>
      </c>
      <c r="E393">
        <v>7</v>
      </c>
    </row>
    <row r="394" spans="1:5" x14ac:dyDescent="0.25">
      <c r="A394" t="s">
        <v>8219</v>
      </c>
      <c r="B394">
        <v>60</v>
      </c>
      <c r="D394" t="s">
        <v>8221</v>
      </c>
      <c r="E394">
        <v>30</v>
      </c>
    </row>
    <row r="395" spans="1:5" x14ac:dyDescent="0.25">
      <c r="A395" t="s">
        <v>8219</v>
      </c>
      <c r="B395">
        <v>32</v>
      </c>
      <c r="D395" t="s">
        <v>8221</v>
      </c>
      <c r="E395">
        <v>2</v>
      </c>
    </row>
    <row r="396" spans="1:5" x14ac:dyDescent="0.25">
      <c r="A396" t="s">
        <v>8219</v>
      </c>
      <c r="B396">
        <v>53</v>
      </c>
      <c r="D396" t="s">
        <v>8221</v>
      </c>
      <c r="E396">
        <v>30</v>
      </c>
    </row>
    <row r="397" spans="1:5" x14ac:dyDescent="0.25">
      <c r="A397" t="s">
        <v>8219</v>
      </c>
      <c r="B397">
        <v>184</v>
      </c>
      <c r="D397" t="s">
        <v>8221</v>
      </c>
      <c r="E397">
        <v>2</v>
      </c>
    </row>
    <row r="398" spans="1:5" x14ac:dyDescent="0.25">
      <c r="A398" t="s">
        <v>8219</v>
      </c>
      <c r="B398">
        <v>90</v>
      </c>
      <c r="D398" t="s">
        <v>8221</v>
      </c>
      <c r="E398">
        <v>0</v>
      </c>
    </row>
    <row r="399" spans="1:5" x14ac:dyDescent="0.25">
      <c r="A399" t="s">
        <v>8219</v>
      </c>
      <c r="B399">
        <v>71</v>
      </c>
      <c r="D399" t="s">
        <v>8221</v>
      </c>
      <c r="E399">
        <v>2</v>
      </c>
    </row>
    <row r="400" spans="1:5" x14ac:dyDescent="0.25">
      <c r="A400" t="s">
        <v>8219</v>
      </c>
      <c r="B400">
        <v>87</v>
      </c>
      <c r="D400" t="s">
        <v>8221</v>
      </c>
      <c r="E400">
        <v>1</v>
      </c>
    </row>
    <row r="401" spans="1:5" x14ac:dyDescent="0.25">
      <c r="A401" t="s">
        <v>8219</v>
      </c>
      <c r="B401">
        <v>28</v>
      </c>
      <c r="D401" t="s">
        <v>8221</v>
      </c>
      <c r="E401">
        <v>2</v>
      </c>
    </row>
    <row r="402" spans="1:5" x14ac:dyDescent="0.25">
      <c r="A402" t="s">
        <v>8219</v>
      </c>
      <c r="B402">
        <v>56</v>
      </c>
      <c r="D402" t="s">
        <v>8221</v>
      </c>
      <c r="E402">
        <v>14</v>
      </c>
    </row>
    <row r="403" spans="1:5" x14ac:dyDescent="0.25">
      <c r="A403" t="s">
        <v>8219</v>
      </c>
      <c r="B403">
        <v>51</v>
      </c>
      <c r="D403" t="s">
        <v>8221</v>
      </c>
      <c r="E403">
        <v>31</v>
      </c>
    </row>
    <row r="404" spans="1:5" x14ac:dyDescent="0.25">
      <c r="A404" t="s">
        <v>8219</v>
      </c>
      <c r="B404">
        <v>75</v>
      </c>
      <c r="D404" t="s">
        <v>8221</v>
      </c>
      <c r="E404">
        <v>16</v>
      </c>
    </row>
    <row r="405" spans="1:5" x14ac:dyDescent="0.25">
      <c r="A405" t="s">
        <v>8219</v>
      </c>
      <c r="B405">
        <v>38</v>
      </c>
      <c r="D405" t="s">
        <v>8221</v>
      </c>
      <c r="E405">
        <v>12</v>
      </c>
    </row>
    <row r="406" spans="1:5" x14ac:dyDescent="0.25">
      <c r="A406" t="s">
        <v>8219</v>
      </c>
      <c r="B406">
        <v>18</v>
      </c>
      <c r="D406" t="s">
        <v>8221</v>
      </c>
      <c r="E406">
        <v>96</v>
      </c>
    </row>
    <row r="407" spans="1:5" x14ac:dyDescent="0.25">
      <c r="A407" t="s">
        <v>8219</v>
      </c>
      <c r="B407">
        <v>54</v>
      </c>
      <c r="D407" t="s">
        <v>8221</v>
      </c>
      <c r="E407">
        <v>16</v>
      </c>
    </row>
    <row r="408" spans="1:5" x14ac:dyDescent="0.25">
      <c r="A408" t="s">
        <v>8219</v>
      </c>
      <c r="B408">
        <v>71</v>
      </c>
      <c r="D408" t="s">
        <v>8221</v>
      </c>
      <c r="E408">
        <v>5</v>
      </c>
    </row>
    <row r="409" spans="1:5" x14ac:dyDescent="0.25">
      <c r="A409" t="s">
        <v>8219</v>
      </c>
      <c r="B409">
        <v>57</v>
      </c>
      <c r="D409" t="s">
        <v>8221</v>
      </c>
      <c r="E409">
        <v>0</v>
      </c>
    </row>
    <row r="410" spans="1:5" x14ac:dyDescent="0.25">
      <c r="A410" t="s">
        <v>8219</v>
      </c>
      <c r="B410">
        <v>43</v>
      </c>
      <c r="D410" t="s">
        <v>8221</v>
      </c>
      <c r="E410">
        <v>8</v>
      </c>
    </row>
    <row r="411" spans="1:5" x14ac:dyDescent="0.25">
      <c r="A411" t="s">
        <v>8219</v>
      </c>
      <c r="B411">
        <v>52</v>
      </c>
      <c r="D411" t="s">
        <v>8221</v>
      </c>
      <c r="E411">
        <v>7</v>
      </c>
    </row>
    <row r="412" spans="1:5" x14ac:dyDescent="0.25">
      <c r="A412" t="s">
        <v>8219</v>
      </c>
      <c r="B412">
        <v>27</v>
      </c>
      <c r="D412" t="s">
        <v>8221</v>
      </c>
      <c r="E412">
        <v>24</v>
      </c>
    </row>
    <row r="413" spans="1:5" x14ac:dyDescent="0.25">
      <c r="A413" t="s">
        <v>8219</v>
      </c>
      <c r="B413">
        <v>12</v>
      </c>
      <c r="D413" t="s">
        <v>8221</v>
      </c>
      <c r="E413">
        <v>121</v>
      </c>
    </row>
    <row r="414" spans="1:5" x14ac:dyDescent="0.25">
      <c r="A414" t="s">
        <v>8219</v>
      </c>
      <c r="B414">
        <v>33</v>
      </c>
      <c r="D414" t="s">
        <v>8221</v>
      </c>
      <c r="E414">
        <v>196</v>
      </c>
    </row>
    <row r="415" spans="1:5" x14ac:dyDescent="0.25">
      <c r="A415" t="s">
        <v>8219</v>
      </c>
      <c r="B415">
        <v>96</v>
      </c>
      <c r="D415" t="s">
        <v>8221</v>
      </c>
      <c r="E415">
        <v>5</v>
      </c>
    </row>
    <row r="416" spans="1:5" x14ac:dyDescent="0.25">
      <c r="A416" t="s">
        <v>8219</v>
      </c>
      <c r="B416">
        <v>28</v>
      </c>
      <c r="D416" t="s">
        <v>8221</v>
      </c>
      <c r="E416">
        <v>73</v>
      </c>
    </row>
    <row r="417" spans="1:5" x14ac:dyDescent="0.25">
      <c r="A417" t="s">
        <v>8219</v>
      </c>
      <c r="B417">
        <v>43</v>
      </c>
      <c r="D417" t="s">
        <v>8221</v>
      </c>
      <c r="E417">
        <v>93</v>
      </c>
    </row>
    <row r="418" spans="1:5" x14ac:dyDescent="0.25">
      <c r="A418" t="s">
        <v>8219</v>
      </c>
      <c r="B418">
        <v>205</v>
      </c>
      <c r="D418" t="s">
        <v>8221</v>
      </c>
      <c r="E418">
        <v>17</v>
      </c>
    </row>
    <row r="419" spans="1:5" x14ac:dyDescent="0.25">
      <c r="A419" t="s">
        <v>8219</v>
      </c>
      <c r="B419">
        <v>23</v>
      </c>
      <c r="D419" t="s">
        <v>8221</v>
      </c>
      <c r="E419">
        <v>7</v>
      </c>
    </row>
    <row r="420" spans="1:5" x14ac:dyDescent="0.25">
      <c r="A420" t="s">
        <v>8219</v>
      </c>
      <c r="B420">
        <v>19</v>
      </c>
      <c r="D420" t="s">
        <v>8221</v>
      </c>
      <c r="E420">
        <v>17</v>
      </c>
    </row>
    <row r="421" spans="1:5" x14ac:dyDescent="0.25">
      <c r="A421" t="s">
        <v>8219</v>
      </c>
      <c r="B421">
        <v>14</v>
      </c>
      <c r="D421" t="s">
        <v>8221</v>
      </c>
      <c r="E421">
        <v>171</v>
      </c>
    </row>
    <row r="422" spans="1:5" x14ac:dyDescent="0.25">
      <c r="A422" t="s">
        <v>8219</v>
      </c>
      <c r="B422">
        <v>38</v>
      </c>
      <c r="D422" t="s">
        <v>8221</v>
      </c>
      <c r="E422">
        <v>188</v>
      </c>
    </row>
    <row r="423" spans="1:5" x14ac:dyDescent="0.25">
      <c r="A423" t="s">
        <v>8219</v>
      </c>
      <c r="B423">
        <v>78</v>
      </c>
      <c r="D423" t="s">
        <v>8221</v>
      </c>
      <c r="E423">
        <v>110</v>
      </c>
    </row>
    <row r="424" spans="1:5" x14ac:dyDescent="0.25">
      <c r="A424" t="s">
        <v>8219</v>
      </c>
      <c r="B424">
        <v>69</v>
      </c>
      <c r="D424" t="s">
        <v>8221</v>
      </c>
      <c r="E424">
        <v>37</v>
      </c>
    </row>
    <row r="425" spans="1:5" x14ac:dyDescent="0.25">
      <c r="A425" t="s">
        <v>8219</v>
      </c>
      <c r="B425">
        <v>33</v>
      </c>
      <c r="D425" t="s">
        <v>8221</v>
      </c>
      <c r="E425">
        <v>9</v>
      </c>
    </row>
    <row r="426" spans="1:5" x14ac:dyDescent="0.25">
      <c r="A426" t="s">
        <v>8219</v>
      </c>
      <c r="B426">
        <v>54</v>
      </c>
      <c r="D426" t="s">
        <v>8221</v>
      </c>
      <c r="E426">
        <v>29</v>
      </c>
    </row>
    <row r="427" spans="1:5" x14ac:dyDescent="0.25">
      <c r="A427" t="s">
        <v>8219</v>
      </c>
      <c r="B427">
        <v>99</v>
      </c>
      <c r="D427" t="s">
        <v>8221</v>
      </c>
      <c r="E427">
        <v>6</v>
      </c>
    </row>
    <row r="428" spans="1:5" x14ac:dyDescent="0.25">
      <c r="A428" t="s">
        <v>8219</v>
      </c>
      <c r="B428">
        <v>49</v>
      </c>
      <c r="D428" t="s">
        <v>8221</v>
      </c>
      <c r="E428">
        <v>30</v>
      </c>
    </row>
    <row r="429" spans="1:5" x14ac:dyDescent="0.25">
      <c r="A429" t="s">
        <v>8219</v>
      </c>
      <c r="B429">
        <v>11</v>
      </c>
      <c r="D429" t="s">
        <v>8221</v>
      </c>
      <c r="E429">
        <v>81</v>
      </c>
    </row>
    <row r="430" spans="1:5" x14ac:dyDescent="0.25">
      <c r="A430" t="s">
        <v>8219</v>
      </c>
      <c r="B430">
        <v>38</v>
      </c>
      <c r="D430" t="s">
        <v>8221</v>
      </c>
      <c r="E430">
        <v>4</v>
      </c>
    </row>
    <row r="431" spans="1:5" x14ac:dyDescent="0.25">
      <c r="A431" t="s">
        <v>8219</v>
      </c>
      <c r="B431">
        <v>16</v>
      </c>
      <c r="D431" t="s">
        <v>8221</v>
      </c>
      <c r="E431">
        <v>11</v>
      </c>
    </row>
    <row r="432" spans="1:5" x14ac:dyDescent="0.25">
      <c r="A432" t="s">
        <v>8219</v>
      </c>
      <c r="B432">
        <v>32</v>
      </c>
      <c r="D432" t="s">
        <v>8221</v>
      </c>
      <c r="E432">
        <v>14</v>
      </c>
    </row>
    <row r="433" spans="1:5" x14ac:dyDescent="0.25">
      <c r="A433" t="s">
        <v>8219</v>
      </c>
      <c r="B433">
        <v>20</v>
      </c>
      <c r="D433" t="s">
        <v>8221</v>
      </c>
      <c r="E433">
        <v>5</v>
      </c>
    </row>
    <row r="434" spans="1:5" x14ac:dyDescent="0.25">
      <c r="A434" t="s">
        <v>8219</v>
      </c>
      <c r="B434">
        <v>154</v>
      </c>
      <c r="D434" t="s">
        <v>8221</v>
      </c>
      <c r="E434">
        <v>45</v>
      </c>
    </row>
    <row r="435" spans="1:5" x14ac:dyDescent="0.25">
      <c r="A435" t="s">
        <v>8219</v>
      </c>
      <c r="B435">
        <v>41</v>
      </c>
      <c r="D435" t="s">
        <v>8221</v>
      </c>
      <c r="E435">
        <v>8</v>
      </c>
    </row>
    <row r="436" spans="1:5" x14ac:dyDescent="0.25">
      <c r="A436" t="s">
        <v>8219</v>
      </c>
      <c r="B436">
        <v>75</v>
      </c>
      <c r="D436" t="s">
        <v>8221</v>
      </c>
      <c r="E436">
        <v>3</v>
      </c>
    </row>
    <row r="437" spans="1:5" x14ac:dyDescent="0.25">
      <c r="A437" t="s">
        <v>8219</v>
      </c>
      <c r="B437">
        <v>40</v>
      </c>
      <c r="D437" t="s">
        <v>8221</v>
      </c>
      <c r="E437">
        <v>24</v>
      </c>
    </row>
    <row r="438" spans="1:5" x14ac:dyDescent="0.25">
      <c r="A438" t="s">
        <v>8219</v>
      </c>
      <c r="B438">
        <v>46</v>
      </c>
      <c r="D438" t="s">
        <v>8221</v>
      </c>
      <c r="E438">
        <v>18</v>
      </c>
    </row>
    <row r="439" spans="1:5" x14ac:dyDescent="0.25">
      <c r="A439" t="s">
        <v>8219</v>
      </c>
      <c r="B439">
        <v>62</v>
      </c>
      <c r="D439" t="s">
        <v>8221</v>
      </c>
      <c r="E439">
        <v>12</v>
      </c>
    </row>
    <row r="440" spans="1:5" x14ac:dyDescent="0.25">
      <c r="A440" t="s">
        <v>8219</v>
      </c>
      <c r="B440">
        <v>61</v>
      </c>
      <c r="D440" t="s">
        <v>8221</v>
      </c>
      <c r="E440">
        <v>123</v>
      </c>
    </row>
    <row r="441" spans="1:5" x14ac:dyDescent="0.25">
      <c r="A441" t="s">
        <v>8219</v>
      </c>
      <c r="B441">
        <v>96</v>
      </c>
      <c r="D441" t="s">
        <v>8221</v>
      </c>
      <c r="E441">
        <v>96</v>
      </c>
    </row>
    <row r="442" spans="1:5" x14ac:dyDescent="0.25">
      <c r="A442" t="s">
        <v>8219</v>
      </c>
      <c r="B442">
        <v>190</v>
      </c>
      <c r="D442" t="s">
        <v>8221</v>
      </c>
      <c r="E442">
        <v>31</v>
      </c>
    </row>
    <row r="443" spans="1:5" x14ac:dyDescent="0.25">
      <c r="A443" t="s">
        <v>8219</v>
      </c>
      <c r="B443">
        <v>94</v>
      </c>
      <c r="D443" t="s">
        <v>8221</v>
      </c>
      <c r="E443">
        <v>4</v>
      </c>
    </row>
    <row r="444" spans="1:5" x14ac:dyDescent="0.25">
      <c r="A444" t="s">
        <v>8219</v>
      </c>
      <c r="B444">
        <v>39</v>
      </c>
      <c r="D444" t="s">
        <v>8221</v>
      </c>
      <c r="E444">
        <v>3</v>
      </c>
    </row>
    <row r="445" spans="1:5" x14ac:dyDescent="0.25">
      <c r="A445" t="s">
        <v>8219</v>
      </c>
      <c r="B445">
        <v>127</v>
      </c>
      <c r="D445" t="s">
        <v>8221</v>
      </c>
      <c r="E445">
        <v>179</v>
      </c>
    </row>
    <row r="446" spans="1:5" x14ac:dyDescent="0.25">
      <c r="A446" t="s">
        <v>8219</v>
      </c>
      <c r="B446">
        <v>159</v>
      </c>
      <c r="D446" t="s">
        <v>8221</v>
      </c>
      <c r="E446">
        <v>3</v>
      </c>
    </row>
    <row r="447" spans="1:5" x14ac:dyDescent="0.25">
      <c r="A447" t="s">
        <v>8219</v>
      </c>
      <c r="B447">
        <v>177</v>
      </c>
      <c r="D447" t="s">
        <v>8221</v>
      </c>
      <c r="E447">
        <v>23</v>
      </c>
    </row>
    <row r="448" spans="1:5" x14ac:dyDescent="0.25">
      <c r="A448" t="s">
        <v>8219</v>
      </c>
      <c r="B448">
        <v>47</v>
      </c>
      <c r="D448" t="s">
        <v>8221</v>
      </c>
      <c r="E448">
        <v>23</v>
      </c>
    </row>
    <row r="449" spans="1:5" x14ac:dyDescent="0.25">
      <c r="A449" t="s">
        <v>8219</v>
      </c>
      <c r="B449">
        <v>1</v>
      </c>
      <c r="D449" t="s">
        <v>8221</v>
      </c>
      <c r="E449">
        <v>41</v>
      </c>
    </row>
    <row r="450" spans="1:5" x14ac:dyDescent="0.25">
      <c r="A450" t="s">
        <v>8219</v>
      </c>
      <c r="B450">
        <v>16</v>
      </c>
      <c r="D450" t="s">
        <v>8221</v>
      </c>
      <c r="E450">
        <v>0</v>
      </c>
    </row>
    <row r="451" spans="1:5" x14ac:dyDescent="0.25">
      <c r="A451" t="s">
        <v>8219</v>
      </c>
      <c r="B451">
        <v>115</v>
      </c>
      <c r="D451" t="s">
        <v>8221</v>
      </c>
      <c r="E451">
        <v>32</v>
      </c>
    </row>
    <row r="452" spans="1:5" x14ac:dyDescent="0.25">
      <c r="A452" t="s">
        <v>8219</v>
      </c>
      <c r="B452">
        <v>133</v>
      </c>
      <c r="D452" t="s">
        <v>8221</v>
      </c>
      <c r="E452">
        <v>2</v>
      </c>
    </row>
    <row r="453" spans="1:5" x14ac:dyDescent="0.25">
      <c r="A453" t="s">
        <v>8219</v>
      </c>
      <c r="B453">
        <v>70</v>
      </c>
      <c r="D453" t="s">
        <v>8221</v>
      </c>
      <c r="E453">
        <v>7</v>
      </c>
    </row>
    <row r="454" spans="1:5" x14ac:dyDescent="0.25">
      <c r="A454" t="s">
        <v>8219</v>
      </c>
      <c r="B454">
        <v>62</v>
      </c>
      <c r="D454" t="s">
        <v>8221</v>
      </c>
      <c r="E454">
        <v>4</v>
      </c>
    </row>
    <row r="455" spans="1:5" x14ac:dyDescent="0.25">
      <c r="A455" t="s">
        <v>8219</v>
      </c>
      <c r="B455">
        <v>10</v>
      </c>
      <c r="D455" t="s">
        <v>8221</v>
      </c>
      <c r="E455">
        <v>196</v>
      </c>
    </row>
    <row r="456" spans="1:5" x14ac:dyDescent="0.25">
      <c r="A456" t="s">
        <v>8219</v>
      </c>
      <c r="B456">
        <v>499</v>
      </c>
      <c r="D456" t="s">
        <v>8221</v>
      </c>
      <c r="E456">
        <v>11</v>
      </c>
    </row>
    <row r="457" spans="1:5" x14ac:dyDescent="0.25">
      <c r="A457" t="s">
        <v>8219</v>
      </c>
      <c r="B457">
        <v>47</v>
      </c>
      <c r="D457" t="s">
        <v>8221</v>
      </c>
      <c r="E457">
        <v>9</v>
      </c>
    </row>
    <row r="458" spans="1:5" x14ac:dyDescent="0.25">
      <c r="A458" t="s">
        <v>8219</v>
      </c>
      <c r="B458">
        <v>28</v>
      </c>
      <c r="D458" t="s">
        <v>8221</v>
      </c>
      <c r="E458">
        <v>5</v>
      </c>
    </row>
    <row r="459" spans="1:5" x14ac:dyDescent="0.25">
      <c r="A459" t="s">
        <v>8219</v>
      </c>
      <c r="B459">
        <v>24</v>
      </c>
      <c r="D459" t="s">
        <v>8221</v>
      </c>
      <c r="E459">
        <v>8</v>
      </c>
    </row>
    <row r="460" spans="1:5" x14ac:dyDescent="0.25">
      <c r="A460" t="s">
        <v>8219</v>
      </c>
      <c r="B460">
        <v>76</v>
      </c>
      <c r="D460" t="s">
        <v>8221</v>
      </c>
      <c r="E460">
        <v>229</v>
      </c>
    </row>
    <row r="461" spans="1:5" x14ac:dyDescent="0.25">
      <c r="A461" t="s">
        <v>8219</v>
      </c>
      <c r="B461">
        <v>98</v>
      </c>
      <c r="D461" t="s">
        <v>8221</v>
      </c>
      <c r="E461">
        <v>40</v>
      </c>
    </row>
    <row r="462" spans="1:5" x14ac:dyDescent="0.25">
      <c r="A462" t="s">
        <v>8219</v>
      </c>
      <c r="B462">
        <v>30</v>
      </c>
      <c r="D462" t="s">
        <v>8221</v>
      </c>
      <c r="E462">
        <v>123</v>
      </c>
    </row>
    <row r="463" spans="1:5" x14ac:dyDescent="0.25">
      <c r="A463" t="s">
        <v>8219</v>
      </c>
      <c r="B463">
        <v>478</v>
      </c>
      <c r="D463" t="s">
        <v>8221</v>
      </c>
      <c r="E463">
        <v>5</v>
      </c>
    </row>
    <row r="464" spans="1:5" x14ac:dyDescent="0.25">
      <c r="A464" t="s">
        <v>8219</v>
      </c>
      <c r="B464">
        <v>74</v>
      </c>
      <c r="D464" t="s">
        <v>8221</v>
      </c>
      <c r="E464">
        <v>148</v>
      </c>
    </row>
    <row r="465" spans="1:5" x14ac:dyDescent="0.25">
      <c r="A465" t="s">
        <v>8219</v>
      </c>
      <c r="B465">
        <v>131</v>
      </c>
      <c r="D465" t="s">
        <v>8221</v>
      </c>
      <c r="E465">
        <v>10</v>
      </c>
    </row>
    <row r="466" spans="1:5" x14ac:dyDescent="0.25">
      <c r="A466" t="s">
        <v>8219</v>
      </c>
      <c r="B466">
        <v>61</v>
      </c>
      <c r="D466" t="s">
        <v>8221</v>
      </c>
      <c r="E466">
        <v>4</v>
      </c>
    </row>
    <row r="467" spans="1:5" x14ac:dyDescent="0.25">
      <c r="A467" t="s">
        <v>8219</v>
      </c>
      <c r="B467">
        <v>1071</v>
      </c>
      <c r="D467" t="s">
        <v>8221</v>
      </c>
      <c r="E467">
        <v>21</v>
      </c>
    </row>
    <row r="468" spans="1:5" x14ac:dyDescent="0.25">
      <c r="A468" t="s">
        <v>8219</v>
      </c>
      <c r="B468">
        <v>122</v>
      </c>
      <c r="D468" t="s">
        <v>8221</v>
      </c>
      <c r="E468">
        <v>2</v>
      </c>
    </row>
    <row r="469" spans="1:5" x14ac:dyDescent="0.25">
      <c r="A469" t="s">
        <v>8219</v>
      </c>
      <c r="B469">
        <v>111</v>
      </c>
      <c r="D469" t="s">
        <v>8221</v>
      </c>
      <c r="E469">
        <v>0</v>
      </c>
    </row>
    <row r="470" spans="1:5" x14ac:dyDescent="0.25">
      <c r="A470" t="s">
        <v>8219</v>
      </c>
      <c r="B470">
        <v>255</v>
      </c>
      <c r="D470" t="s">
        <v>8221</v>
      </c>
      <c r="E470">
        <v>4</v>
      </c>
    </row>
    <row r="471" spans="1:5" x14ac:dyDescent="0.25">
      <c r="A471" t="s">
        <v>8219</v>
      </c>
      <c r="B471">
        <v>141</v>
      </c>
      <c r="D471" t="s">
        <v>8221</v>
      </c>
      <c r="E471">
        <v>1</v>
      </c>
    </row>
    <row r="472" spans="1:5" x14ac:dyDescent="0.25">
      <c r="A472" t="s">
        <v>8219</v>
      </c>
      <c r="B472">
        <v>159</v>
      </c>
      <c r="D472" t="s">
        <v>8221</v>
      </c>
      <c r="E472">
        <v>30</v>
      </c>
    </row>
    <row r="473" spans="1:5" x14ac:dyDescent="0.25">
      <c r="A473" t="s">
        <v>8219</v>
      </c>
      <c r="B473">
        <v>99</v>
      </c>
      <c r="D473" t="s">
        <v>8221</v>
      </c>
      <c r="E473">
        <v>3</v>
      </c>
    </row>
    <row r="474" spans="1:5" x14ac:dyDescent="0.25">
      <c r="A474" t="s">
        <v>8219</v>
      </c>
      <c r="B474">
        <v>96</v>
      </c>
      <c r="D474" t="s">
        <v>8221</v>
      </c>
      <c r="E474">
        <v>975</v>
      </c>
    </row>
    <row r="475" spans="1:5" x14ac:dyDescent="0.25">
      <c r="A475" t="s">
        <v>8219</v>
      </c>
      <c r="B475">
        <v>27</v>
      </c>
      <c r="D475" t="s">
        <v>8221</v>
      </c>
      <c r="E475">
        <v>167</v>
      </c>
    </row>
    <row r="476" spans="1:5" x14ac:dyDescent="0.25">
      <c r="A476" t="s">
        <v>8219</v>
      </c>
      <c r="B476">
        <v>166</v>
      </c>
      <c r="D476" t="s">
        <v>8221</v>
      </c>
      <c r="E476">
        <v>5</v>
      </c>
    </row>
    <row r="477" spans="1:5" x14ac:dyDescent="0.25">
      <c r="A477" t="s">
        <v>8219</v>
      </c>
      <c r="B477">
        <v>76</v>
      </c>
      <c r="D477" t="s">
        <v>8221</v>
      </c>
      <c r="E477">
        <v>18</v>
      </c>
    </row>
    <row r="478" spans="1:5" x14ac:dyDescent="0.25">
      <c r="A478" t="s">
        <v>8219</v>
      </c>
      <c r="B478">
        <v>211</v>
      </c>
      <c r="D478" t="s">
        <v>8221</v>
      </c>
      <c r="E478">
        <v>98</v>
      </c>
    </row>
    <row r="479" spans="1:5" x14ac:dyDescent="0.25">
      <c r="A479" t="s">
        <v>8219</v>
      </c>
      <c r="B479">
        <v>21</v>
      </c>
      <c r="D479" t="s">
        <v>8221</v>
      </c>
      <c r="E479">
        <v>4</v>
      </c>
    </row>
    <row r="480" spans="1:5" x14ac:dyDescent="0.25">
      <c r="A480" t="s">
        <v>8219</v>
      </c>
      <c r="B480">
        <v>61</v>
      </c>
      <c r="D480" t="s">
        <v>8221</v>
      </c>
      <c r="E480">
        <v>3</v>
      </c>
    </row>
    <row r="481" spans="1:5" x14ac:dyDescent="0.25">
      <c r="A481" t="s">
        <v>8219</v>
      </c>
      <c r="B481">
        <v>30</v>
      </c>
      <c r="D481" t="s">
        <v>8221</v>
      </c>
      <c r="E481">
        <v>1</v>
      </c>
    </row>
    <row r="482" spans="1:5" x14ac:dyDescent="0.25">
      <c r="A482" t="s">
        <v>8219</v>
      </c>
      <c r="B482">
        <v>375</v>
      </c>
      <c r="D482" t="s">
        <v>8221</v>
      </c>
      <c r="E482">
        <v>0</v>
      </c>
    </row>
    <row r="483" spans="1:5" x14ac:dyDescent="0.25">
      <c r="A483" t="s">
        <v>8219</v>
      </c>
      <c r="B483">
        <v>111</v>
      </c>
      <c r="D483" t="s">
        <v>8221</v>
      </c>
      <c r="E483">
        <v>9</v>
      </c>
    </row>
    <row r="484" spans="1:5" x14ac:dyDescent="0.25">
      <c r="A484" t="s">
        <v>8219</v>
      </c>
      <c r="B484">
        <v>123</v>
      </c>
      <c r="D484" t="s">
        <v>8221</v>
      </c>
      <c r="E484">
        <v>2</v>
      </c>
    </row>
    <row r="485" spans="1:5" x14ac:dyDescent="0.25">
      <c r="A485" t="s">
        <v>8219</v>
      </c>
      <c r="B485">
        <v>70</v>
      </c>
      <c r="D485" t="s">
        <v>8221</v>
      </c>
      <c r="E485">
        <v>0</v>
      </c>
    </row>
    <row r="486" spans="1:5" x14ac:dyDescent="0.25">
      <c r="A486" t="s">
        <v>8219</v>
      </c>
      <c r="B486">
        <v>85</v>
      </c>
      <c r="D486" t="s">
        <v>8221</v>
      </c>
      <c r="E486">
        <v>147</v>
      </c>
    </row>
    <row r="487" spans="1:5" x14ac:dyDescent="0.25">
      <c r="A487" t="s">
        <v>8219</v>
      </c>
      <c r="B487">
        <v>86</v>
      </c>
      <c r="D487" t="s">
        <v>8221</v>
      </c>
      <c r="E487">
        <v>49</v>
      </c>
    </row>
    <row r="488" spans="1:5" x14ac:dyDescent="0.25">
      <c r="A488" t="s">
        <v>8219</v>
      </c>
      <c r="B488">
        <v>13</v>
      </c>
      <c r="D488" t="s">
        <v>8221</v>
      </c>
      <c r="E488">
        <v>1</v>
      </c>
    </row>
    <row r="489" spans="1:5" x14ac:dyDescent="0.25">
      <c r="A489" t="s">
        <v>8219</v>
      </c>
      <c r="B489">
        <v>33</v>
      </c>
      <c r="D489" t="s">
        <v>8221</v>
      </c>
      <c r="E489">
        <v>2</v>
      </c>
    </row>
    <row r="490" spans="1:5" x14ac:dyDescent="0.25">
      <c r="A490" t="s">
        <v>8219</v>
      </c>
      <c r="B490">
        <v>15</v>
      </c>
      <c r="D490" t="s">
        <v>8221</v>
      </c>
      <c r="E490">
        <v>7</v>
      </c>
    </row>
    <row r="491" spans="1:5" x14ac:dyDescent="0.25">
      <c r="A491" t="s">
        <v>8219</v>
      </c>
      <c r="B491">
        <v>273</v>
      </c>
      <c r="D491" t="s">
        <v>8221</v>
      </c>
      <c r="E491">
        <v>4</v>
      </c>
    </row>
    <row r="492" spans="1:5" x14ac:dyDescent="0.25">
      <c r="A492" t="s">
        <v>8219</v>
      </c>
      <c r="B492">
        <v>714</v>
      </c>
      <c r="D492" t="s">
        <v>8221</v>
      </c>
      <c r="E492">
        <v>27</v>
      </c>
    </row>
    <row r="493" spans="1:5" x14ac:dyDescent="0.25">
      <c r="A493" t="s">
        <v>8219</v>
      </c>
      <c r="B493">
        <v>170</v>
      </c>
      <c r="D493" t="s">
        <v>8221</v>
      </c>
      <c r="E493">
        <v>94</v>
      </c>
    </row>
    <row r="494" spans="1:5" x14ac:dyDescent="0.25">
      <c r="A494" t="s">
        <v>8219</v>
      </c>
      <c r="B494">
        <v>512</v>
      </c>
      <c r="D494" t="s">
        <v>8221</v>
      </c>
      <c r="E494">
        <v>29</v>
      </c>
    </row>
    <row r="495" spans="1:5" x14ac:dyDescent="0.25">
      <c r="A495" t="s">
        <v>8219</v>
      </c>
      <c r="B495">
        <v>314</v>
      </c>
      <c r="D495" t="s">
        <v>8221</v>
      </c>
      <c r="E495">
        <v>7</v>
      </c>
    </row>
    <row r="496" spans="1:5" x14ac:dyDescent="0.25">
      <c r="A496" t="s">
        <v>8219</v>
      </c>
      <c r="B496">
        <v>167</v>
      </c>
      <c r="D496" t="s">
        <v>8221</v>
      </c>
      <c r="E496">
        <v>22</v>
      </c>
    </row>
    <row r="497" spans="1:5" x14ac:dyDescent="0.25">
      <c r="A497" t="s">
        <v>8219</v>
      </c>
      <c r="B497">
        <v>9</v>
      </c>
      <c r="D497" t="s">
        <v>8221</v>
      </c>
      <c r="E497">
        <v>1</v>
      </c>
    </row>
    <row r="498" spans="1:5" x14ac:dyDescent="0.25">
      <c r="A498" t="s">
        <v>8219</v>
      </c>
      <c r="B498">
        <v>103</v>
      </c>
      <c r="D498" t="s">
        <v>8221</v>
      </c>
      <c r="E498">
        <v>10</v>
      </c>
    </row>
    <row r="499" spans="1:5" x14ac:dyDescent="0.25">
      <c r="A499" t="s">
        <v>8219</v>
      </c>
      <c r="B499">
        <v>111</v>
      </c>
      <c r="D499" t="s">
        <v>8221</v>
      </c>
      <c r="E499">
        <v>6</v>
      </c>
    </row>
    <row r="500" spans="1:5" x14ac:dyDescent="0.25">
      <c r="A500" t="s">
        <v>8219</v>
      </c>
      <c r="B500">
        <v>271</v>
      </c>
      <c r="D500" t="s">
        <v>8221</v>
      </c>
      <c r="E500">
        <v>24</v>
      </c>
    </row>
    <row r="501" spans="1:5" x14ac:dyDescent="0.25">
      <c r="A501" t="s">
        <v>8219</v>
      </c>
      <c r="B501">
        <v>101</v>
      </c>
      <c r="D501" t="s">
        <v>8221</v>
      </c>
      <c r="E501">
        <v>15</v>
      </c>
    </row>
    <row r="502" spans="1:5" x14ac:dyDescent="0.25">
      <c r="A502" t="s">
        <v>8219</v>
      </c>
      <c r="B502">
        <v>57</v>
      </c>
      <c r="D502" t="s">
        <v>8221</v>
      </c>
      <c r="E502">
        <v>37</v>
      </c>
    </row>
    <row r="503" spans="1:5" x14ac:dyDescent="0.25">
      <c r="A503" t="s">
        <v>8219</v>
      </c>
      <c r="B503">
        <v>62</v>
      </c>
      <c r="D503" t="s">
        <v>8221</v>
      </c>
      <c r="E503">
        <v>20</v>
      </c>
    </row>
    <row r="504" spans="1:5" x14ac:dyDescent="0.25">
      <c r="A504" t="s">
        <v>8219</v>
      </c>
      <c r="B504">
        <v>32</v>
      </c>
      <c r="D504" t="s">
        <v>8221</v>
      </c>
      <c r="E504">
        <v>7</v>
      </c>
    </row>
    <row r="505" spans="1:5" x14ac:dyDescent="0.25">
      <c r="A505" t="s">
        <v>8219</v>
      </c>
      <c r="B505">
        <v>141</v>
      </c>
      <c r="D505" t="s">
        <v>8221</v>
      </c>
      <c r="E505">
        <v>0</v>
      </c>
    </row>
    <row r="506" spans="1:5" x14ac:dyDescent="0.25">
      <c r="A506" t="s">
        <v>8219</v>
      </c>
      <c r="B506">
        <v>75</v>
      </c>
      <c r="D506" t="s">
        <v>8221</v>
      </c>
      <c r="E506">
        <v>21</v>
      </c>
    </row>
    <row r="507" spans="1:5" x14ac:dyDescent="0.25">
      <c r="A507" t="s">
        <v>8219</v>
      </c>
      <c r="B507">
        <v>46</v>
      </c>
      <c r="D507" t="s">
        <v>8221</v>
      </c>
      <c r="E507">
        <v>3</v>
      </c>
    </row>
    <row r="508" spans="1:5" x14ac:dyDescent="0.25">
      <c r="A508" t="s">
        <v>8219</v>
      </c>
      <c r="B508">
        <v>103</v>
      </c>
      <c r="D508" t="s">
        <v>8221</v>
      </c>
      <c r="E508">
        <v>11</v>
      </c>
    </row>
    <row r="509" spans="1:5" x14ac:dyDescent="0.25">
      <c r="A509" t="s">
        <v>8219</v>
      </c>
      <c r="B509">
        <v>6</v>
      </c>
      <c r="D509" t="s">
        <v>8221</v>
      </c>
      <c r="E509">
        <v>1</v>
      </c>
    </row>
    <row r="510" spans="1:5" x14ac:dyDescent="0.25">
      <c r="A510" t="s">
        <v>8219</v>
      </c>
      <c r="B510">
        <v>83</v>
      </c>
      <c r="D510" t="s">
        <v>8221</v>
      </c>
      <c r="E510">
        <v>312</v>
      </c>
    </row>
    <row r="511" spans="1:5" x14ac:dyDescent="0.25">
      <c r="A511" t="s">
        <v>8219</v>
      </c>
      <c r="B511">
        <v>108</v>
      </c>
      <c r="D511" t="s">
        <v>8221</v>
      </c>
      <c r="E511">
        <v>1</v>
      </c>
    </row>
    <row r="512" spans="1:5" x14ac:dyDescent="0.25">
      <c r="A512" t="s">
        <v>8219</v>
      </c>
      <c r="B512">
        <v>25</v>
      </c>
      <c r="D512" t="s">
        <v>8221</v>
      </c>
      <c r="E512">
        <v>3</v>
      </c>
    </row>
    <row r="513" spans="1:5" x14ac:dyDescent="0.25">
      <c r="A513" t="s">
        <v>8219</v>
      </c>
      <c r="B513">
        <v>549</v>
      </c>
      <c r="D513" t="s">
        <v>8221</v>
      </c>
      <c r="E513">
        <v>4</v>
      </c>
    </row>
    <row r="514" spans="1:5" x14ac:dyDescent="0.25">
      <c r="A514" t="s">
        <v>8219</v>
      </c>
      <c r="B514">
        <v>222</v>
      </c>
      <c r="D514" t="s">
        <v>8221</v>
      </c>
      <c r="E514">
        <v>10</v>
      </c>
    </row>
    <row r="515" spans="1:5" x14ac:dyDescent="0.25">
      <c r="A515" t="s">
        <v>8219</v>
      </c>
      <c r="B515">
        <v>183</v>
      </c>
      <c r="D515" t="s">
        <v>8221</v>
      </c>
      <c r="E515">
        <v>8</v>
      </c>
    </row>
    <row r="516" spans="1:5" x14ac:dyDescent="0.25">
      <c r="A516" t="s">
        <v>8219</v>
      </c>
      <c r="B516">
        <v>89</v>
      </c>
      <c r="D516" t="s">
        <v>8221</v>
      </c>
      <c r="E516">
        <v>3</v>
      </c>
    </row>
    <row r="517" spans="1:5" x14ac:dyDescent="0.25">
      <c r="A517" t="s">
        <v>8219</v>
      </c>
      <c r="B517">
        <v>253</v>
      </c>
      <c r="D517" t="s">
        <v>8221</v>
      </c>
      <c r="E517">
        <v>1</v>
      </c>
    </row>
    <row r="518" spans="1:5" x14ac:dyDescent="0.25">
      <c r="A518" t="s">
        <v>8219</v>
      </c>
      <c r="B518">
        <v>140</v>
      </c>
      <c r="D518" t="s">
        <v>8221</v>
      </c>
      <c r="E518">
        <v>0</v>
      </c>
    </row>
    <row r="519" spans="1:5" x14ac:dyDescent="0.25">
      <c r="A519" t="s">
        <v>8219</v>
      </c>
      <c r="B519">
        <v>103</v>
      </c>
      <c r="D519" t="s">
        <v>8221</v>
      </c>
      <c r="E519">
        <v>5</v>
      </c>
    </row>
    <row r="520" spans="1:5" x14ac:dyDescent="0.25">
      <c r="A520" t="s">
        <v>8219</v>
      </c>
      <c r="B520">
        <v>138</v>
      </c>
      <c r="D520" t="s">
        <v>8221</v>
      </c>
      <c r="E520">
        <v>0</v>
      </c>
    </row>
    <row r="521" spans="1:5" x14ac:dyDescent="0.25">
      <c r="A521" t="s">
        <v>8219</v>
      </c>
      <c r="B521">
        <v>191</v>
      </c>
      <c r="D521" t="s">
        <v>8221</v>
      </c>
      <c r="E521">
        <v>3</v>
      </c>
    </row>
    <row r="522" spans="1:5" x14ac:dyDescent="0.25">
      <c r="A522" t="s">
        <v>8219</v>
      </c>
      <c r="B522">
        <v>45</v>
      </c>
      <c r="D522" t="s">
        <v>8221</v>
      </c>
      <c r="E522">
        <v>7</v>
      </c>
    </row>
    <row r="523" spans="1:5" x14ac:dyDescent="0.25">
      <c r="A523" t="s">
        <v>8219</v>
      </c>
      <c r="B523">
        <v>17</v>
      </c>
      <c r="D523" t="s">
        <v>8221</v>
      </c>
      <c r="E523">
        <v>0</v>
      </c>
    </row>
    <row r="524" spans="1:5" x14ac:dyDescent="0.25">
      <c r="A524" t="s">
        <v>8219</v>
      </c>
      <c r="B524">
        <v>31</v>
      </c>
      <c r="D524" t="s">
        <v>8221</v>
      </c>
      <c r="E524">
        <v>2</v>
      </c>
    </row>
    <row r="525" spans="1:5" x14ac:dyDescent="0.25">
      <c r="A525" t="s">
        <v>8219</v>
      </c>
      <c r="B525">
        <v>50</v>
      </c>
      <c r="D525" t="s">
        <v>8221</v>
      </c>
      <c r="E525">
        <v>23</v>
      </c>
    </row>
    <row r="526" spans="1:5" x14ac:dyDescent="0.25">
      <c r="A526" t="s">
        <v>8219</v>
      </c>
      <c r="B526">
        <v>59</v>
      </c>
      <c r="D526" t="s">
        <v>8221</v>
      </c>
      <c r="E526">
        <v>1</v>
      </c>
    </row>
    <row r="527" spans="1:5" x14ac:dyDescent="0.25">
      <c r="A527" t="s">
        <v>8219</v>
      </c>
      <c r="B527">
        <v>81</v>
      </c>
      <c r="D527" t="s">
        <v>8221</v>
      </c>
      <c r="E527">
        <v>2</v>
      </c>
    </row>
    <row r="528" spans="1:5" x14ac:dyDescent="0.25">
      <c r="A528" t="s">
        <v>8219</v>
      </c>
      <c r="B528">
        <v>508</v>
      </c>
      <c r="D528" t="s">
        <v>8221</v>
      </c>
      <c r="E528">
        <v>3</v>
      </c>
    </row>
    <row r="529" spans="1:5" x14ac:dyDescent="0.25">
      <c r="A529" t="s">
        <v>8219</v>
      </c>
      <c r="B529">
        <v>74</v>
      </c>
      <c r="D529" t="s">
        <v>8221</v>
      </c>
      <c r="E529">
        <v>0</v>
      </c>
    </row>
    <row r="530" spans="1:5" x14ac:dyDescent="0.25">
      <c r="A530" t="s">
        <v>8219</v>
      </c>
      <c r="B530">
        <v>141</v>
      </c>
      <c r="D530" t="s">
        <v>8221</v>
      </c>
      <c r="E530">
        <v>13</v>
      </c>
    </row>
    <row r="531" spans="1:5" x14ac:dyDescent="0.25">
      <c r="A531" t="s">
        <v>8219</v>
      </c>
      <c r="B531">
        <v>711</v>
      </c>
      <c r="D531" t="s">
        <v>8221</v>
      </c>
      <c r="E531">
        <v>1</v>
      </c>
    </row>
    <row r="532" spans="1:5" x14ac:dyDescent="0.25">
      <c r="A532" t="s">
        <v>8219</v>
      </c>
      <c r="B532">
        <v>141</v>
      </c>
      <c r="D532" t="s">
        <v>8221</v>
      </c>
      <c r="E532">
        <v>1</v>
      </c>
    </row>
    <row r="533" spans="1:5" x14ac:dyDescent="0.25">
      <c r="A533" t="s">
        <v>8219</v>
      </c>
      <c r="B533">
        <v>109</v>
      </c>
      <c r="D533" t="s">
        <v>8221</v>
      </c>
      <c r="E533">
        <v>1</v>
      </c>
    </row>
    <row r="534" spans="1:5" x14ac:dyDescent="0.25">
      <c r="A534" t="s">
        <v>8219</v>
      </c>
      <c r="B534">
        <v>361</v>
      </c>
      <c r="D534" t="s">
        <v>8221</v>
      </c>
      <c r="E534">
        <v>6</v>
      </c>
    </row>
    <row r="535" spans="1:5" x14ac:dyDescent="0.25">
      <c r="A535" t="s">
        <v>8219</v>
      </c>
      <c r="B535">
        <v>176</v>
      </c>
      <c r="D535" t="s">
        <v>8221</v>
      </c>
      <c r="E535">
        <v>39</v>
      </c>
    </row>
    <row r="536" spans="1:5" x14ac:dyDescent="0.25">
      <c r="A536" t="s">
        <v>8219</v>
      </c>
      <c r="B536">
        <v>670</v>
      </c>
      <c r="D536" t="s">
        <v>8221</v>
      </c>
      <c r="E536">
        <v>4</v>
      </c>
    </row>
    <row r="537" spans="1:5" x14ac:dyDescent="0.25">
      <c r="A537" t="s">
        <v>8219</v>
      </c>
      <c r="B537">
        <v>96</v>
      </c>
      <c r="D537" t="s">
        <v>8221</v>
      </c>
      <c r="E537">
        <v>1</v>
      </c>
    </row>
    <row r="538" spans="1:5" x14ac:dyDescent="0.25">
      <c r="A538" t="s">
        <v>8219</v>
      </c>
      <c r="B538">
        <v>74</v>
      </c>
      <c r="D538" t="s">
        <v>8221</v>
      </c>
      <c r="E538">
        <v>0</v>
      </c>
    </row>
    <row r="539" spans="1:5" x14ac:dyDescent="0.25">
      <c r="A539" t="s">
        <v>8219</v>
      </c>
      <c r="B539">
        <v>52</v>
      </c>
      <c r="D539" t="s">
        <v>8221</v>
      </c>
      <c r="E539">
        <v>0</v>
      </c>
    </row>
    <row r="540" spans="1:5" x14ac:dyDescent="0.25">
      <c r="A540" t="s">
        <v>8219</v>
      </c>
      <c r="B540">
        <v>105</v>
      </c>
      <c r="D540" t="s">
        <v>8221</v>
      </c>
      <c r="E540">
        <v>0</v>
      </c>
    </row>
    <row r="541" spans="1:5" x14ac:dyDescent="0.25">
      <c r="A541" t="s">
        <v>8219</v>
      </c>
      <c r="B541">
        <v>41</v>
      </c>
      <c r="D541" t="s">
        <v>8221</v>
      </c>
      <c r="E541">
        <v>8</v>
      </c>
    </row>
    <row r="542" spans="1:5" x14ac:dyDescent="0.25">
      <c r="A542" t="s">
        <v>8219</v>
      </c>
      <c r="B542">
        <v>34</v>
      </c>
      <c r="D542" t="s">
        <v>8221</v>
      </c>
      <c r="E542">
        <v>0</v>
      </c>
    </row>
    <row r="543" spans="1:5" x14ac:dyDescent="0.25">
      <c r="A543" t="s">
        <v>8219</v>
      </c>
      <c r="B543">
        <v>66</v>
      </c>
      <c r="D543" t="s">
        <v>8221</v>
      </c>
      <c r="E543">
        <v>1</v>
      </c>
    </row>
    <row r="544" spans="1:5" x14ac:dyDescent="0.25">
      <c r="A544" t="s">
        <v>8219</v>
      </c>
      <c r="B544">
        <v>50</v>
      </c>
      <c r="D544" t="s">
        <v>8221</v>
      </c>
      <c r="E544">
        <v>12</v>
      </c>
    </row>
    <row r="545" spans="1:5" x14ac:dyDescent="0.25">
      <c r="A545" t="s">
        <v>8219</v>
      </c>
      <c r="B545">
        <v>159</v>
      </c>
      <c r="D545" t="s">
        <v>8221</v>
      </c>
      <c r="E545">
        <v>0</v>
      </c>
    </row>
    <row r="546" spans="1:5" x14ac:dyDescent="0.25">
      <c r="A546" t="s">
        <v>8219</v>
      </c>
      <c r="B546">
        <v>182</v>
      </c>
      <c r="D546" t="s">
        <v>8221</v>
      </c>
      <c r="E546">
        <v>3</v>
      </c>
    </row>
    <row r="547" spans="1:5" x14ac:dyDescent="0.25">
      <c r="A547" t="s">
        <v>8219</v>
      </c>
      <c r="B547">
        <v>206</v>
      </c>
      <c r="D547" t="s">
        <v>8221</v>
      </c>
      <c r="E547">
        <v>2</v>
      </c>
    </row>
    <row r="548" spans="1:5" x14ac:dyDescent="0.25">
      <c r="A548" t="s">
        <v>8219</v>
      </c>
      <c r="B548">
        <v>169</v>
      </c>
      <c r="D548" t="s">
        <v>8221</v>
      </c>
      <c r="E548">
        <v>6</v>
      </c>
    </row>
    <row r="549" spans="1:5" x14ac:dyDescent="0.25">
      <c r="A549" t="s">
        <v>8219</v>
      </c>
      <c r="B549">
        <v>31</v>
      </c>
      <c r="D549" t="s">
        <v>8221</v>
      </c>
      <c r="E549">
        <v>0</v>
      </c>
    </row>
    <row r="550" spans="1:5" x14ac:dyDescent="0.25">
      <c r="A550" t="s">
        <v>8219</v>
      </c>
      <c r="B550">
        <v>28</v>
      </c>
      <c r="D550" t="s">
        <v>8221</v>
      </c>
      <c r="E550">
        <v>15</v>
      </c>
    </row>
    <row r="551" spans="1:5" x14ac:dyDescent="0.25">
      <c r="A551" t="s">
        <v>8219</v>
      </c>
      <c r="B551">
        <v>54</v>
      </c>
      <c r="D551" t="s">
        <v>8221</v>
      </c>
      <c r="E551">
        <v>1</v>
      </c>
    </row>
    <row r="552" spans="1:5" x14ac:dyDescent="0.25">
      <c r="A552" t="s">
        <v>8219</v>
      </c>
      <c r="B552">
        <v>467</v>
      </c>
      <c r="D552" t="s">
        <v>8221</v>
      </c>
      <c r="E552">
        <v>3</v>
      </c>
    </row>
    <row r="553" spans="1:5" x14ac:dyDescent="0.25">
      <c r="A553" t="s">
        <v>8219</v>
      </c>
      <c r="B553">
        <v>389</v>
      </c>
      <c r="D553" t="s">
        <v>8221</v>
      </c>
      <c r="E553">
        <v>8</v>
      </c>
    </row>
    <row r="554" spans="1:5" x14ac:dyDescent="0.25">
      <c r="A554" t="s">
        <v>8219</v>
      </c>
      <c r="B554">
        <v>68</v>
      </c>
      <c r="D554" t="s">
        <v>8221</v>
      </c>
      <c r="E554">
        <v>0</v>
      </c>
    </row>
    <row r="555" spans="1:5" x14ac:dyDescent="0.25">
      <c r="A555" t="s">
        <v>8219</v>
      </c>
      <c r="B555">
        <v>413</v>
      </c>
      <c r="D555" t="s">
        <v>8221</v>
      </c>
      <c r="E555">
        <v>3</v>
      </c>
    </row>
    <row r="556" spans="1:5" x14ac:dyDescent="0.25">
      <c r="A556" t="s">
        <v>8219</v>
      </c>
      <c r="B556">
        <v>190</v>
      </c>
      <c r="D556" t="s">
        <v>8221</v>
      </c>
      <c r="E556">
        <v>3</v>
      </c>
    </row>
    <row r="557" spans="1:5" x14ac:dyDescent="0.25">
      <c r="A557" t="s">
        <v>8219</v>
      </c>
      <c r="B557">
        <v>189</v>
      </c>
      <c r="D557" t="s">
        <v>8221</v>
      </c>
      <c r="E557">
        <v>0</v>
      </c>
    </row>
    <row r="558" spans="1:5" x14ac:dyDescent="0.25">
      <c r="A558" t="s">
        <v>8219</v>
      </c>
      <c r="B558">
        <v>130</v>
      </c>
      <c r="D558" t="s">
        <v>8221</v>
      </c>
      <c r="E558">
        <v>19</v>
      </c>
    </row>
    <row r="559" spans="1:5" x14ac:dyDescent="0.25">
      <c r="A559" t="s">
        <v>8219</v>
      </c>
      <c r="B559">
        <v>74</v>
      </c>
      <c r="D559" t="s">
        <v>8221</v>
      </c>
      <c r="E559">
        <v>0</v>
      </c>
    </row>
    <row r="560" spans="1:5" x14ac:dyDescent="0.25">
      <c r="A560" t="s">
        <v>8219</v>
      </c>
      <c r="B560">
        <v>274</v>
      </c>
      <c r="D560" t="s">
        <v>8221</v>
      </c>
      <c r="E560">
        <v>2</v>
      </c>
    </row>
    <row r="561" spans="1:5" x14ac:dyDescent="0.25">
      <c r="A561" t="s">
        <v>8219</v>
      </c>
      <c r="B561">
        <v>22</v>
      </c>
      <c r="D561" t="s">
        <v>8221</v>
      </c>
      <c r="E561">
        <v>0</v>
      </c>
    </row>
    <row r="562" spans="1:5" x14ac:dyDescent="0.25">
      <c r="A562" t="s">
        <v>8219</v>
      </c>
      <c r="B562">
        <v>31</v>
      </c>
      <c r="D562" t="s">
        <v>8221</v>
      </c>
      <c r="E562">
        <v>0</v>
      </c>
    </row>
    <row r="563" spans="1:5" x14ac:dyDescent="0.25">
      <c r="A563" t="s">
        <v>8219</v>
      </c>
      <c r="B563">
        <v>63</v>
      </c>
      <c r="D563" t="s">
        <v>8221</v>
      </c>
      <c r="E563">
        <v>25</v>
      </c>
    </row>
    <row r="564" spans="1:5" x14ac:dyDescent="0.25">
      <c r="A564" t="s">
        <v>8219</v>
      </c>
      <c r="B564">
        <v>20</v>
      </c>
      <c r="D564" t="s">
        <v>8221</v>
      </c>
      <c r="E564">
        <v>8</v>
      </c>
    </row>
    <row r="565" spans="1:5" x14ac:dyDescent="0.25">
      <c r="A565" t="s">
        <v>8219</v>
      </c>
      <c r="B565">
        <v>25</v>
      </c>
      <c r="D565" t="s">
        <v>8221</v>
      </c>
      <c r="E565">
        <v>16</v>
      </c>
    </row>
    <row r="566" spans="1:5" x14ac:dyDescent="0.25">
      <c r="A566" t="s">
        <v>8219</v>
      </c>
      <c r="B566">
        <v>61</v>
      </c>
      <c r="D566" t="s">
        <v>8221</v>
      </c>
      <c r="E566">
        <v>3</v>
      </c>
    </row>
    <row r="567" spans="1:5" x14ac:dyDescent="0.25">
      <c r="A567" t="s">
        <v>8219</v>
      </c>
      <c r="B567">
        <v>52</v>
      </c>
      <c r="D567" t="s">
        <v>8221</v>
      </c>
      <c r="E567">
        <v>3</v>
      </c>
    </row>
    <row r="568" spans="1:5" x14ac:dyDescent="0.25">
      <c r="A568" t="s">
        <v>8219</v>
      </c>
      <c r="B568">
        <v>86</v>
      </c>
      <c r="D568" t="s">
        <v>8221</v>
      </c>
      <c r="E568">
        <v>2</v>
      </c>
    </row>
    <row r="569" spans="1:5" x14ac:dyDescent="0.25">
      <c r="A569" t="s">
        <v>8219</v>
      </c>
      <c r="B569">
        <v>42</v>
      </c>
      <c r="D569" t="s">
        <v>8221</v>
      </c>
      <c r="E569">
        <v>1</v>
      </c>
    </row>
    <row r="570" spans="1:5" x14ac:dyDescent="0.25">
      <c r="A570" t="s">
        <v>8219</v>
      </c>
      <c r="B570">
        <v>52</v>
      </c>
      <c r="D570" t="s">
        <v>8221</v>
      </c>
      <c r="E570">
        <v>0</v>
      </c>
    </row>
    <row r="571" spans="1:5" x14ac:dyDescent="0.25">
      <c r="A571" t="s">
        <v>8219</v>
      </c>
      <c r="B571">
        <v>120</v>
      </c>
      <c r="D571" t="s">
        <v>8221</v>
      </c>
      <c r="E571">
        <v>1</v>
      </c>
    </row>
    <row r="572" spans="1:5" x14ac:dyDescent="0.25">
      <c r="A572" t="s">
        <v>8219</v>
      </c>
      <c r="B572">
        <v>22</v>
      </c>
      <c r="D572" t="s">
        <v>8221</v>
      </c>
      <c r="E572">
        <v>19</v>
      </c>
    </row>
    <row r="573" spans="1:5" x14ac:dyDescent="0.25">
      <c r="A573" t="s">
        <v>8219</v>
      </c>
      <c r="B573">
        <v>64</v>
      </c>
      <c r="D573" t="s">
        <v>8221</v>
      </c>
      <c r="E573">
        <v>9</v>
      </c>
    </row>
    <row r="574" spans="1:5" x14ac:dyDescent="0.25">
      <c r="A574" t="s">
        <v>8219</v>
      </c>
      <c r="B574">
        <v>23</v>
      </c>
      <c r="D574" t="s">
        <v>8221</v>
      </c>
      <c r="E574">
        <v>1</v>
      </c>
    </row>
    <row r="575" spans="1:5" x14ac:dyDescent="0.25">
      <c r="A575" t="s">
        <v>8219</v>
      </c>
      <c r="B575">
        <v>238</v>
      </c>
      <c r="D575" t="s">
        <v>8221</v>
      </c>
      <c r="E575">
        <v>0</v>
      </c>
    </row>
    <row r="576" spans="1:5" x14ac:dyDescent="0.25">
      <c r="A576" t="s">
        <v>8219</v>
      </c>
      <c r="B576">
        <v>33</v>
      </c>
      <c r="D576" t="s">
        <v>8221</v>
      </c>
      <c r="E576">
        <v>1</v>
      </c>
    </row>
    <row r="577" spans="1:5" x14ac:dyDescent="0.25">
      <c r="A577" t="s">
        <v>8219</v>
      </c>
      <c r="B577">
        <v>32</v>
      </c>
      <c r="D577" t="s">
        <v>8221</v>
      </c>
      <c r="E577">
        <v>5</v>
      </c>
    </row>
    <row r="578" spans="1:5" x14ac:dyDescent="0.25">
      <c r="A578" t="s">
        <v>8219</v>
      </c>
      <c r="B578">
        <v>24</v>
      </c>
      <c r="D578" t="s">
        <v>8221</v>
      </c>
      <c r="E578">
        <v>85</v>
      </c>
    </row>
    <row r="579" spans="1:5" x14ac:dyDescent="0.25">
      <c r="A579" t="s">
        <v>8219</v>
      </c>
      <c r="B579">
        <v>29</v>
      </c>
      <c r="D579" t="s">
        <v>8221</v>
      </c>
      <c r="E579">
        <v>3</v>
      </c>
    </row>
    <row r="580" spans="1:5" x14ac:dyDescent="0.25">
      <c r="A580" t="s">
        <v>8219</v>
      </c>
      <c r="B580">
        <v>50</v>
      </c>
      <c r="D580" t="s">
        <v>8221</v>
      </c>
      <c r="E580">
        <v>4</v>
      </c>
    </row>
    <row r="581" spans="1:5" x14ac:dyDescent="0.25">
      <c r="A581" t="s">
        <v>8219</v>
      </c>
      <c r="B581">
        <v>108</v>
      </c>
      <c r="D581" t="s">
        <v>8221</v>
      </c>
      <c r="E581">
        <v>3</v>
      </c>
    </row>
    <row r="582" spans="1:5" x14ac:dyDescent="0.25">
      <c r="A582" t="s">
        <v>8219</v>
      </c>
      <c r="B582">
        <v>139</v>
      </c>
      <c r="D582" t="s">
        <v>8221</v>
      </c>
      <c r="E582">
        <v>5</v>
      </c>
    </row>
    <row r="583" spans="1:5" x14ac:dyDescent="0.25">
      <c r="A583" t="s">
        <v>8219</v>
      </c>
      <c r="B583">
        <v>7</v>
      </c>
      <c r="D583" t="s">
        <v>8221</v>
      </c>
      <c r="E583">
        <v>17</v>
      </c>
    </row>
    <row r="584" spans="1:5" x14ac:dyDescent="0.25">
      <c r="A584" t="s">
        <v>8219</v>
      </c>
      <c r="B584">
        <v>149</v>
      </c>
      <c r="D584" t="s">
        <v>8221</v>
      </c>
      <c r="E584">
        <v>3</v>
      </c>
    </row>
    <row r="585" spans="1:5" x14ac:dyDescent="0.25">
      <c r="A585" t="s">
        <v>8219</v>
      </c>
      <c r="B585">
        <v>31</v>
      </c>
      <c r="D585" t="s">
        <v>8221</v>
      </c>
      <c r="E585">
        <v>2</v>
      </c>
    </row>
    <row r="586" spans="1:5" x14ac:dyDescent="0.25">
      <c r="A586" t="s">
        <v>8219</v>
      </c>
      <c r="B586">
        <v>26</v>
      </c>
      <c r="D586" t="s">
        <v>8221</v>
      </c>
      <c r="E586">
        <v>6</v>
      </c>
    </row>
    <row r="587" spans="1:5" x14ac:dyDescent="0.25">
      <c r="A587" t="s">
        <v>8219</v>
      </c>
      <c r="B587">
        <v>172</v>
      </c>
      <c r="D587" t="s">
        <v>8221</v>
      </c>
      <c r="E587">
        <v>0</v>
      </c>
    </row>
    <row r="588" spans="1:5" x14ac:dyDescent="0.25">
      <c r="A588" t="s">
        <v>8219</v>
      </c>
      <c r="B588">
        <v>78</v>
      </c>
      <c r="D588" t="s">
        <v>8221</v>
      </c>
      <c r="E588">
        <v>1</v>
      </c>
    </row>
    <row r="589" spans="1:5" x14ac:dyDescent="0.25">
      <c r="A589" t="s">
        <v>8219</v>
      </c>
      <c r="B589">
        <v>120</v>
      </c>
      <c r="D589" t="s">
        <v>8221</v>
      </c>
      <c r="E589">
        <v>3</v>
      </c>
    </row>
    <row r="590" spans="1:5" x14ac:dyDescent="0.25">
      <c r="A590" t="s">
        <v>8219</v>
      </c>
      <c r="B590">
        <v>227</v>
      </c>
      <c r="D590" t="s">
        <v>8221</v>
      </c>
      <c r="E590">
        <v>13</v>
      </c>
    </row>
    <row r="591" spans="1:5" x14ac:dyDescent="0.25">
      <c r="A591" t="s">
        <v>8219</v>
      </c>
      <c r="B591">
        <v>42</v>
      </c>
      <c r="D591" t="s">
        <v>8221</v>
      </c>
      <c r="E591">
        <v>1</v>
      </c>
    </row>
    <row r="592" spans="1:5" x14ac:dyDescent="0.25">
      <c r="A592" t="s">
        <v>8219</v>
      </c>
      <c r="B592">
        <v>64</v>
      </c>
      <c r="D592" t="s">
        <v>8221</v>
      </c>
      <c r="E592">
        <v>1</v>
      </c>
    </row>
    <row r="593" spans="1:5" x14ac:dyDescent="0.25">
      <c r="A593" t="s">
        <v>8219</v>
      </c>
      <c r="B593">
        <v>121</v>
      </c>
      <c r="D593" t="s">
        <v>8221</v>
      </c>
      <c r="E593">
        <v>9</v>
      </c>
    </row>
    <row r="594" spans="1:5" x14ac:dyDescent="0.25">
      <c r="A594" t="s">
        <v>8219</v>
      </c>
      <c r="B594">
        <v>87</v>
      </c>
      <c r="D594" t="s">
        <v>8221</v>
      </c>
      <c r="E594">
        <v>0</v>
      </c>
    </row>
    <row r="595" spans="1:5" x14ac:dyDescent="0.25">
      <c r="A595" t="s">
        <v>8219</v>
      </c>
      <c r="B595">
        <v>65</v>
      </c>
      <c r="D595" t="s">
        <v>8221</v>
      </c>
      <c r="E595">
        <v>2</v>
      </c>
    </row>
    <row r="596" spans="1:5" x14ac:dyDescent="0.25">
      <c r="A596" t="s">
        <v>8219</v>
      </c>
      <c r="B596">
        <v>49</v>
      </c>
      <c r="D596" t="s">
        <v>8221</v>
      </c>
      <c r="E596">
        <v>1</v>
      </c>
    </row>
    <row r="597" spans="1:5" x14ac:dyDescent="0.25">
      <c r="A597" t="s">
        <v>8219</v>
      </c>
      <c r="B597">
        <v>19</v>
      </c>
      <c r="D597" t="s">
        <v>8221</v>
      </c>
      <c r="E597">
        <v>10</v>
      </c>
    </row>
    <row r="598" spans="1:5" x14ac:dyDescent="0.25">
      <c r="A598" t="s">
        <v>8219</v>
      </c>
      <c r="B598">
        <v>81</v>
      </c>
      <c r="D598" t="s">
        <v>8221</v>
      </c>
      <c r="E598">
        <v>3</v>
      </c>
    </row>
    <row r="599" spans="1:5" x14ac:dyDescent="0.25">
      <c r="A599" t="s">
        <v>8219</v>
      </c>
      <c r="B599">
        <v>264</v>
      </c>
      <c r="D599" t="s">
        <v>8221</v>
      </c>
      <c r="E599">
        <v>2</v>
      </c>
    </row>
    <row r="600" spans="1:5" x14ac:dyDescent="0.25">
      <c r="A600" t="s">
        <v>8219</v>
      </c>
      <c r="B600">
        <v>25</v>
      </c>
      <c r="D600" t="s">
        <v>8221</v>
      </c>
      <c r="E600">
        <v>2</v>
      </c>
    </row>
    <row r="601" spans="1:5" x14ac:dyDescent="0.25">
      <c r="A601" t="s">
        <v>8219</v>
      </c>
      <c r="B601">
        <v>5</v>
      </c>
      <c r="D601" t="s">
        <v>8221</v>
      </c>
      <c r="E601">
        <v>1</v>
      </c>
    </row>
    <row r="602" spans="1:5" x14ac:dyDescent="0.25">
      <c r="A602" t="s">
        <v>8219</v>
      </c>
      <c r="B602">
        <v>144</v>
      </c>
      <c r="D602" t="s">
        <v>8221</v>
      </c>
      <c r="E602">
        <v>14</v>
      </c>
    </row>
    <row r="603" spans="1:5" x14ac:dyDescent="0.25">
      <c r="A603" t="s">
        <v>8219</v>
      </c>
      <c r="B603">
        <v>92</v>
      </c>
      <c r="D603" t="s">
        <v>8221</v>
      </c>
      <c r="E603">
        <v>0</v>
      </c>
    </row>
    <row r="604" spans="1:5" x14ac:dyDescent="0.25">
      <c r="A604" t="s">
        <v>8219</v>
      </c>
      <c r="B604">
        <v>147</v>
      </c>
      <c r="D604" t="s">
        <v>8221</v>
      </c>
      <c r="E604">
        <v>0</v>
      </c>
    </row>
    <row r="605" spans="1:5" x14ac:dyDescent="0.25">
      <c r="A605" t="s">
        <v>8219</v>
      </c>
      <c r="B605">
        <v>90</v>
      </c>
      <c r="D605" t="s">
        <v>8221</v>
      </c>
      <c r="E605">
        <v>4</v>
      </c>
    </row>
    <row r="606" spans="1:5" x14ac:dyDescent="0.25">
      <c r="A606" t="s">
        <v>8219</v>
      </c>
      <c r="B606">
        <v>87</v>
      </c>
      <c r="D606" t="s">
        <v>8221</v>
      </c>
      <c r="E606">
        <v>3</v>
      </c>
    </row>
    <row r="607" spans="1:5" x14ac:dyDescent="0.25">
      <c r="A607" t="s">
        <v>8219</v>
      </c>
      <c r="B607">
        <v>406</v>
      </c>
      <c r="D607" t="s">
        <v>8221</v>
      </c>
      <c r="E607">
        <v>0</v>
      </c>
    </row>
    <row r="608" spans="1:5" x14ac:dyDescent="0.25">
      <c r="A608" t="s">
        <v>8219</v>
      </c>
      <c r="B608">
        <v>20</v>
      </c>
      <c r="D608" t="s">
        <v>8221</v>
      </c>
      <c r="E608">
        <v>5</v>
      </c>
    </row>
    <row r="609" spans="1:5" x14ac:dyDescent="0.25">
      <c r="A609" t="s">
        <v>8219</v>
      </c>
      <c r="B609">
        <v>70</v>
      </c>
      <c r="D609" t="s">
        <v>8221</v>
      </c>
      <c r="E609">
        <v>47</v>
      </c>
    </row>
    <row r="610" spans="1:5" x14ac:dyDescent="0.25">
      <c r="A610" t="s">
        <v>8219</v>
      </c>
      <c r="B610">
        <v>16</v>
      </c>
      <c r="D610" t="s">
        <v>8221</v>
      </c>
      <c r="E610">
        <v>0</v>
      </c>
    </row>
    <row r="611" spans="1:5" x14ac:dyDescent="0.25">
      <c r="A611" t="s">
        <v>8219</v>
      </c>
      <c r="B611">
        <v>52</v>
      </c>
      <c r="D611" t="s">
        <v>8221</v>
      </c>
      <c r="E611">
        <v>10</v>
      </c>
    </row>
    <row r="612" spans="1:5" x14ac:dyDescent="0.25">
      <c r="A612" t="s">
        <v>8219</v>
      </c>
      <c r="B612">
        <v>66</v>
      </c>
      <c r="D612" t="s">
        <v>8221</v>
      </c>
      <c r="E612">
        <v>11</v>
      </c>
    </row>
    <row r="613" spans="1:5" x14ac:dyDescent="0.25">
      <c r="A613" t="s">
        <v>8219</v>
      </c>
      <c r="B613">
        <v>109</v>
      </c>
      <c r="D613" t="s">
        <v>8221</v>
      </c>
      <c r="E613">
        <v>2</v>
      </c>
    </row>
    <row r="614" spans="1:5" x14ac:dyDescent="0.25">
      <c r="A614" t="s">
        <v>8219</v>
      </c>
      <c r="B614">
        <v>168</v>
      </c>
      <c r="D614" t="s">
        <v>8221</v>
      </c>
      <c r="E614">
        <v>2</v>
      </c>
    </row>
    <row r="615" spans="1:5" x14ac:dyDescent="0.25">
      <c r="A615" t="s">
        <v>8219</v>
      </c>
      <c r="B615">
        <v>31</v>
      </c>
      <c r="D615" t="s">
        <v>8221</v>
      </c>
      <c r="E615">
        <v>22</v>
      </c>
    </row>
    <row r="616" spans="1:5" x14ac:dyDescent="0.25">
      <c r="A616" t="s">
        <v>8219</v>
      </c>
      <c r="B616">
        <v>133</v>
      </c>
      <c r="D616" t="s">
        <v>8221</v>
      </c>
      <c r="E616">
        <v>8</v>
      </c>
    </row>
    <row r="617" spans="1:5" x14ac:dyDescent="0.25">
      <c r="A617" t="s">
        <v>8219</v>
      </c>
      <c r="B617">
        <v>151</v>
      </c>
      <c r="D617" t="s">
        <v>8221</v>
      </c>
      <c r="E617">
        <v>6</v>
      </c>
    </row>
    <row r="618" spans="1:5" x14ac:dyDescent="0.25">
      <c r="A618" t="s">
        <v>8219</v>
      </c>
      <c r="B618">
        <v>5</v>
      </c>
      <c r="D618" t="s">
        <v>8221</v>
      </c>
      <c r="E618">
        <v>1</v>
      </c>
    </row>
    <row r="619" spans="1:5" x14ac:dyDescent="0.25">
      <c r="A619" t="s">
        <v>8219</v>
      </c>
      <c r="B619">
        <v>73</v>
      </c>
      <c r="D619" t="s">
        <v>8221</v>
      </c>
      <c r="E619">
        <v>3</v>
      </c>
    </row>
    <row r="620" spans="1:5" x14ac:dyDescent="0.25">
      <c r="A620" t="s">
        <v>8219</v>
      </c>
      <c r="B620">
        <v>148</v>
      </c>
      <c r="D620" t="s">
        <v>8221</v>
      </c>
      <c r="E620">
        <v>0</v>
      </c>
    </row>
    <row r="621" spans="1:5" x14ac:dyDescent="0.25">
      <c r="A621" t="s">
        <v>8219</v>
      </c>
      <c r="B621">
        <v>93</v>
      </c>
      <c r="D621" t="s">
        <v>8221</v>
      </c>
      <c r="E621">
        <v>0</v>
      </c>
    </row>
    <row r="622" spans="1:5" x14ac:dyDescent="0.25">
      <c r="A622" t="s">
        <v>8219</v>
      </c>
      <c r="B622">
        <v>63</v>
      </c>
      <c r="D622" t="s">
        <v>8221</v>
      </c>
      <c r="E622">
        <v>0</v>
      </c>
    </row>
    <row r="623" spans="1:5" x14ac:dyDescent="0.25">
      <c r="A623" t="s">
        <v>8219</v>
      </c>
      <c r="B623">
        <v>134</v>
      </c>
      <c r="D623" t="s">
        <v>8221</v>
      </c>
      <c r="E623">
        <v>0</v>
      </c>
    </row>
    <row r="624" spans="1:5" x14ac:dyDescent="0.25">
      <c r="A624" t="s">
        <v>8219</v>
      </c>
      <c r="B624">
        <v>14</v>
      </c>
      <c r="D624" t="s">
        <v>8221</v>
      </c>
      <c r="E624">
        <v>0</v>
      </c>
    </row>
    <row r="625" spans="1:5" x14ac:dyDescent="0.25">
      <c r="A625" t="s">
        <v>8219</v>
      </c>
      <c r="B625">
        <v>78</v>
      </c>
      <c r="D625" t="s">
        <v>8221</v>
      </c>
      <c r="E625">
        <v>3</v>
      </c>
    </row>
    <row r="626" spans="1:5" x14ac:dyDescent="0.25">
      <c r="A626" t="s">
        <v>8219</v>
      </c>
      <c r="B626">
        <v>112</v>
      </c>
      <c r="D626" t="s">
        <v>8221</v>
      </c>
      <c r="E626">
        <v>0</v>
      </c>
    </row>
    <row r="627" spans="1:5" x14ac:dyDescent="0.25">
      <c r="A627" t="s">
        <v>8219</v>
      </c>
      <c r="B627">
        <v>34</v>
      </c>
      <c r="D627" t="s">
        <v>8221</v>
      </c>
      <c r="E627">
        <v>0</v>
      </c>
    </row>
    <row r="628" spans="1:5" x14ac:dyDescent="0.25">
      <c r="A628" t="s">
        <v>8219</v>
      </c>
      <c r="B628">
        <v>19</v>
      </c>
      <c r="D628" t="s">
        <v>8221</v>
      </c>
      <c r="E628">
        <v>1</v>
      </c>
    </row>
    <row r="629" spans="1:5" x14ac:dyDescent="0.25">
      <c r="A629" t="s">
        <v>8219</v>
      </c>
      <c r="B629">
        <v>13</v>
      </c>
      <c r="D629" t="s">
        <v>8221</v>
      </c>
      <c r="E629">
        <v>6</v>
      </c>
    </row>
    <row r="630" spans="1:5" x14ac:dyDescent="0.25">
      <c r="A630" t="s">
        <v>8219</v>
      </c>
      <c r="B630">
        <v>104</v>
      </c>
      <c r="D630" t="s">
        <v>8221</v>
      </c>
      <c r="E630">
        <v>1</v>
      </c>
    </row>
    <row r="631" spans="1:5" x14ac:dyDescent="0.25">
      <c r="A631" t="s">
        <v>8219</v>
      </c>
      <c r="B631">
        <v>52</v>
      </c>
      <c r="D631" t="s">
        <v>8221</v>
      </c>
      <c r="E631">
        <v>2</v>
      </c>
    </row>
    <row r="632" spans="1:5" x14ac:dyDescent="0.25">
      <c r="A632" t="s">
        <v>8219</v>
      </c>
      <c r="B632">
        <v>17</v>
      </c>
      <c r="D632" t="s">
        <v>8221</v>
      </c>
      <c r="E632">
        <v>0</v>
      </c>
    </row>
    <row r="633" spans="1:5" x14ac:dyDescent="0.25">
      <c r="A633" t="s">
        <v>8219</v>
      </c>
      <c r="B633">
        <v>82</v>
      </c>
      <c r="D633" t="s">
        <v>8221</v>
      </c>
      <c r="E633">
        <v>3</v>
      </c>
    </row>
    <row r="634" spans="1:5" x14ac:dyDescent="0.25">
      <c r="A634" t="s">
        <v>8219</v>
      </c>
      <c r="B634">
        <v>73</v>
      </c>
      <c r="D634" t="s">
        <v>8221</v>
      </c>
      <c r="E634">
        <v>3</v>
      </c>
    </row>
    <row r="635" spans="1:5" x14ac:dyDescent="0.25">
      <c r="A635" t="s">
        <v>8219</v>
      </c>
      <c r="B635">
        <v>158</v>
      </c>
      <c r="D635" t="s">
        <v>8221</v>
      </c>
      <c r="E635">
        <v>0</v>
      </c>
    </row>
    <row r="636" spans="1:5" x14ac:dyDescent="0.25">
      <c r="A636" t="s">
        <v>8219</v>
      </c>
      <c r="B636">
        <v>65</v>
      </c>
      <c r="D636" t="s">
        <v>8221</v>
      </c>
      <c r="E636">
        <v>6</v>
      </c>
    </row>
    <row r="637" spans="1:5" x14ac:dyDescent="0.25">
      <c r="A637" t="s">
        <v>8219</v>
      </c>
      <c r="B637">
        <v>184</v>
      </c>
      <c r="D637" t="s">
        <v>8221</v>
      </c>
      <c r="E637">
        <v>0</v>
      </c>
    </row>
    <row r="638" spans="1:5" x14ac:dyDescent="0.25">
      <c r="A638" t="s">
        <v>8219</v>
      </c>
      <c r="B638">
        <v>34</v>
      </c>
      <c r="D638" t="s">
        <v>8221</v>
      </c>
      <c r="E638">
        <v>19</v>
      </c>
    </row>
    <row r="639" spans="1:5" x14ac:dyDescent="0.25">
      <c r="A639" t="s">
        <v>8219</v>
      </c>
      <c r="B639">
        <v>240</v>
      </c>
      <c r="D639" t="s">
        <v>8221</v>
      </c>
      <c r="E639">
        <v>1</v>
      </c>
    </row>
    <row r="640" spans="1:5" x14ac:dyDescent="0.25">
      <c r="A640" t="s">
        <v>8219</v>
      </c>
      <c r="B640">
        <v>113</v>
      </c>
      <c r="D640" t="s">
        <v>8221</v>
      </c>
      <c r="E640">
        <v>2</v>
      </c>
    </row>
    <row r="641" spans="1:5" x14ac:dyDescent="0.25">
      <c r="A641" t="s">
        <v>8219</v>
      </c>
      <c r="B641">
        <v>66</v>
      </c>
      <c r="D641" t="s">
        <v>8221</v>
      </c>
      <c r="E641">
        <v>0</v>
      </c>
    </row>
    <row r="642" spans="1:5" x14ac:dyDescent="0.25">
      <c r="A642" t="s">
        <v>8219</v>
      </c>
      <c r="B642">
        <v>340</v>
      </c>
      <c r="D642" t="s">
        <v>8221</v>
      </c>
      <c r="E642">
        <v>11</v>
      </c>
    </row>
    <row r="643" spans="1:5" x14ac:dyDescent="0.25">
      <c r="A643" t="s">
        <v>8219</v>
      </c>
      <c r="B643">
        <v>150</v>
      </c>
      <c r="D643" t="s">
        <v>8221</v>
      </c>
      <c r="E643">
        <v>0</v>
      </c>
    </row>
    <row r="644" spans="1:5" x14ac:dyDescent="0.25">
      <c r="A644" t="s">
        <v>8219</v>
      </c>
      <c r="B644">
        <v>25</v>
      </c>
      <c r="D644" t="s">
        <v>8221</v>
      </c>
      <c r="E644">
        <v>0</v>
      </c>
    </row>
    <row r="645" spans="1:5" x14ac:dyDescent="0.25">
      <c r="A645" t="s">
        <v>8219</v>
      </c>
      <c r="B645">
        <v>234</v>
      </c>
      <c r="D645" t="s">
        <v>8221</v>
      </c>
      <c r="E645">
        <v>1</v>
      </c>
    </row>
    <row r="646" spans="1:5" x14ac:dyDescent="0.25">
      <c r="A646" t="s">
        <v>8219</v>
      </c>
      <c r="B646">
        <v>2602</v>
      </c>
      <c r="D646" t="s">
        <v>8221</v>
      </c>
      <c r="E646">
        <v>3</v>
      </c>
    </row>
    <row r="647" spans="1:5" x14ac:dyDescent="0.25">
      <c r="A647" t="s">
        <v>8219</v>
      </c>
      <c r="B647">
        <v>248</v>
      </c>
      <c r="D647" t="s">
        <v>8221</v>
      </c>
      <c r="E647">
        <v>1</v>
      </c>
    </row>
    <row r="648" spans="1:5" x14ac:dyDescent="0.25">
      <c r="A648" t="s">
        <v>8219</v>
      </c>
      <c r="B648">
        <v>600</v>
      </c>
      <c r="D648" t="s">
        <v>8221</v>
      </c>
      <c r="E648">
        <v>15</v>
      </c>
    </row>
    <row r="649" spans="1:5" x14ac:dyDescent="0.25">
      <c r="A649" t="s">
        <v>8219</v>
      </c>
      <c r="B649">
        <v>293</v>
      </c>
      <c r="D649" t="s">
        <v>8221</v>
      </c>
      <c r="E649">
        <v>2</v>
      </c>
    </row>
    <row r="650" spans="1:5" x14ac:dyDescent="0.25">
      <c r="A650" t="s">
        <v>8219</v>
      </c>
      <c r="B650">
        <v>321</v>
      </c>
      <c r="D650" t="s">
        <v>8221</v>
      </c>
      <c r="E650">
        <v>1</v>
      </c>
    </row>
    <row r="651" spans="1:5" x14ac:dyDescent="0.25">
      <c r="A651" t="s">
        <v>8219</v>
      </c>
      <c r="B651">
        <v>81</v>
      </c>
      <c r="D651" t="s">
        <v>8221</v>
      </c>
      <c r="E651">
        <v>1</v>
      </c>
    </row>
    <row r="652" spans="1:5" x14ac:dyDescent="0.25">
      <c r="A652" t="s">
        <v>8219</v>
      </c>
      <c r="B652">
        <v>343</v>
      </c>
      <c r="D652" t="s">
        <v>8221</v>
      </c>
      <c r="E652">
        <v>0</v>
      </c>
    </row>
    <row r="653" spans="1:5" x14ac:dyDescent="0.25">
      <c r="A653" t="s">
        <v>8219</v>
      </c>
      <c r="B653">
        <v>336</v>
      </c>
      <c r="D653" t="s">
        <v>8221</v>
      </c>
      <c r="E653">
        <v>1</v>
      </c>
    </row>
    <row r="654" spans="1:5" x14ac:dyDescent="0.25">
      <c r="A654" t="s">
        <v>8219</v>
      </c>
      <c r="B654">
        <v>47</v>
      </c>
      <c r="D654" t="s">
        <v>8221</v>
      </c>
      <c r="E654">
        <v>11</v>
      </c>
    </row>
    <row r="655" spans="1:5" x14ac:dyDescent="0.25">
      <c r="A655" t="s">
        <v>8219</v>
      </c>
      <c r="B655">
        <v>76</v>
      </c>
      <c r="D655" t="s">
        <v>8221</v>
      </c>
      <c r="E655">
        <v>0</v>
      </c>
    </row>
    <row r="656" spans="1:5" x14ac:dyDescent="0.25">
      <c r="A656" t="s">
        <v>8219</v>
      </c>
      <c r="B656">
        <v>441</v>
      </c>
      <c r="D656" t="s">
        <v>8221</v>
      </c>
      <c r="E656">
        <v>1</v>
      </c>
    </row>
    <row r="657" spans="1:5" x14ac:dyDescent="0.25">
      <c r="A657" t="s">
        <v>8219</v>
      </c>
      <c r="B657">
        <v>916</v>
      </c>
      <c r="D657" t="s">
        <v>8221</v>
      </c>
      <c r="E657">
        <v>6</v>
      </c>
    </row>
    <row r="658" spans="1:5" x14ac:dyDescent="0.25">
      <c r="A658" t="s">
        <v>8219</v>
      </c>
      <c r="B658">
        <v>369</v>
      </c>
      <c r="D658" t="s">
        <v>8221</v>
      </c>
      <c r="E658">
        <v>7</v>
      </c>
    </row>
    <row r="659" spans="1:5" x14ac:dyDescent="0.25">
      <c r="A659" t="s">
        <v>8219</v>
      </c>
      <c r="B659">
        <v>20242</v>
      </c>
      <c r="D659" t="s">
        <v>8221</v>
      </c>
      <c r="E659">
        <v>0</v>
      </c>
    </row>
    <row r="660" spans="1:5" x14ac:dyDescent="0.25">
      <c r="A660" t="s">
        <v>8219</v>
      </c>
      <c r="B660">
        <v>71</v>
      </c>
      <c r="D660" t="s">
        <v>8221</v>
      </c>
      <c r="E660">
        <v>16</v>
      </c>
    </row>
    <row r="661" spans="1:5" x14ac:dyDescent="0.25">
      <c r="A661" t="s">
        <v>8219</v>
      </c>
      <c r="B661">
        <v>635</v>
      </c>
      <c r="D661" t="s">
        <v>8221</v>
      </c>
      <c r="E661">
        <v>0</v>
      </c>
    </row>
    <row r="662" spans="1:5" x14ac:dyDescent="0.25">
      <c r="A662" t="s">
        <v>8219</v>
      </c>
      <c r="B662">
        <v>885</v>
      </c>
      <c r="D662" t="s">
        <v>8221</v>
      </c>
      <c r="E662">
        <v>0</v>
      </c>
    </row>
    <row r="663" spans="1:5" x14ac:dyDescent="0.25">
      <c r="A663" t="s">
        <v>8219</v>
      </c>
      <c r="B663">
        <v>329</v>
      </c>
      <c r="D663" t="s">
        <v>8221</v>
      </c>
      <c r="E663">
        <v>0</v>
      </c>
    </row>
    <row r="664" spans="1:5" x14ac:dyDescent="0.25">
      <c r="A664" t="s">
        <v>8219</v>
      </c>
      <c r="B664">
        <v>71</v>
      </c>
      <c r="D664" t="s">
        <v>8221</v>
      </c>
      <c r="E664">
        <v>12</v>
      </c>
    </row>
    <row r="665" spans="1:5" x14ac:dyDescent="0.25">
      <c r="A665" t="s">
        <v>8219</v>
      </c>
      <c r="B665">
        <v>269</v>
      </c>
      <c r="D665" t="s">
        <v>8221</v>
      </c>
      <c r="E665">
        <v>1</v>
      </c>
    </row>
    <row r="666" spans="1:5" x14ac:dyDescent="0.25">
      <c r="A666" t="s">
        <v>8219</v>
      </c>
      <c r="B666">
        <v>345</v>
      </c>
      <c r="D666" t="s">
        <v>8221</v>
      </c>
      <c r="E666">
        <v>3</v>
      </c>
    </row>
    <row r="667" spans="1:5" x14ac:dyDescent="0.25">
      <c r="A667" t="s">
        <v>8219</v>
      </c>
      <c r="B667">
        <v>43</v>
      </c>
      <c r="D667" t="s">
        <v>8221</v>
      </c>
      <c r="E667">
        <v>1</v>
      </c>
    </row>
    <row r="668" spans="1:5" x14ac:dyDescent="0.25">
      <c r="A668" t="s">
        <v>8219</v>
      </c>
      <c r="B668">
        <v>33</v>
      </c>
      <c r="D668" t="s">
        <v>8221</v>
      </c>
      <c r="E668">
        <v>4</v>
      </c>
    </row>
    <row r="669" spans="1:5" x14ac:dyDescent="0.25">
      <c r="A669" t="s">
        <v>8219</v>
      </c>
      <c r="B669">
        <v>211</v>
      </c>
      <c r="D669" t="s">
        <v>8221</v>
      </c>
      <c r="E669">
        <v>1</v>
      </c>
    </row>
    <row r="670" spans="1:5" x14ac:dyDescent="0.25">
      <c r="A670" t="s">
        <v>8219</v>
      </c>
      <c r="B670">
        <v>196</v>
      </c>
      <c r="D670" t="s">
        <v>8221</v>
      </c>
      <c r="E670">
        <v>3</v>
      </c>
    </row>
    <row r="671" spans="1:5" x14ac:dyDescent="0.25">
      <c r="A671" t="s">
        <v>8219</v>
      </c>
      <c r="B671">
        <v>405</v>
      </c>
      <c r="D671" t="s">
        <v>8221</v>
      </c>
      <c r="E671">
        <v>1</v>
      </c>
    </row>
    <row r="672" spans="1:5" x14ac:dyDescent="0.25">
      <c r="A672" t="s">
        <v>8219</v>
      </c>
      <c r="B672">
        <v>206</v>
      </c>
      <c r="D672" t="s">
        <v>8221</v>
      </c>
      <c r="E672">
        <v>0</v>
      </c>
    </row>
    <row r="673" spans="1:5" x14ac:dyDescent="0.25">
      <c r="A673" t="s">
        <v>8219</v>
      </c>
      <c r="B673">
        <v>335</v>
      </c>
      <c r="D673" t="s">
        <v>8221</v>
      </c>
      <c r="E673">
        <v>12</v>
      </c>
    </row>
    <row r="674" spans="1:5" x14ac:dyDescent="0.25">
      <c r="A674" t="s">
        <v>8219</v>
      </c>
      <c r="B674">
        <v>215</v>
      </c>
      <c r="D674" t="s">
        <v>8221</v>
      </c>
      <c r="E674">
        <v>0</v>
      </c>
    </row>
    <row r="675" spans="1:5" x14ac:dyDescent="0.25">
      <c r="A675" t="s">
        <v>8219</v>
      </c>
      <c r="B675">
        <v>176</v>
      </c>
      <c r="D675" t="s">
        <v>8221</v>
      </c>
      <c r="E675">
        <v>1</v>
      </c>
    </row>
    <row r="676" spans="1:5" x14ac:dyDescent="0.25">
      <c r="A676" t="s">
        <v>8219</v>
      </c>
      <c r="B676">
        <v>555</v>
      </c>
      <c r="D676" t="s">
        <v>8221</v>
      </c>
      <c r="E676">
        <v>0</v>
      </c>
    </row>
    <row r="677" spans="1:5" x14ac:dyDescent="0.25">
      <c r="A677" t="s">
        <v>8219</v>
      </c>
      <c r="B677">
        <v>116</v>
      </c>
      <c r="D677" t="s">
        <v>8221</v>
      </c>
      <c r="E677">
        <v>0</v>
      </c>
    </row>
    <row r="678" spans="1:5" x14ac:dyDescent="0.25">
      <c r="A678" t="s">
        <v>8219</v>
      </c>
      <c r="B678">
        <v>615</v>
      </c>
      <c r="D678" t="s">
        <v>8221</v>
      </c>
      <c r="E678">
        <v>2</v>
      </c>
    </row>
    <row r="679" spans="1:5" x14ac:dyDescent="0.25">
      <c r="A679" t="s">
        <v>8219</v>
      </c>
      <c r="B679">
        <v>236</v>
      </c>
      <c r="D679" t="s">
        <v>8221</v>
      </c>
      <c r="E679">
        <v>92</v>
      </c>
    </row>
    <row r="680" spans="1:5" x14ac:dyDescent="0.25">
      <c r="A680" t="s">
        <v>8219</v>
      </c>
      <c r="B680">
        <v>145</v>
      </c>
      <c r="D680" t="s">
        <v>8221</v>
      </c>
      <c r="E680">
        <v>0</v>
      </c>
    </row>
    <row r="681" spans="1:5" x14ac:dyDescent="0.25">
      <c r="A681" t="s">
        <v>8219</v>
      </c>
      <c r="B681">
        <v>167</v>
      </c>
      <c r="D681" t="s">
        <v>8221</v>
      </c>
      <c r="E681">
        <v>3</v>
      </c>
    </row>
    <row r="682" spans="1:5" x14ac:dyDescent="0.25">
      <c r="A682" t="s">
        <v>8219</v>
      </c>
      <c r="B682">
        <v>235</v>
      </c>
      <c r="D682" t="s">
        <v>8221</v>
      </c>
      <c r="E682">
        <v>10</v>
      </c>
    </row>
    <row r="683" spans="1:5" x14ac:dyDescent="0.25">
      <c r="A683" t="s">
        <v>8219</v>
      </c>
      <c r="B683">
        <v>452</v>
      </c>
      <c r="D683" t="s">
        <v>8221</v>
      </c>
      <c r="E683">
        <v>7</v>
      </c>
    </row>
    <row r="684" spans="1:5" x14ac:dyDescent="0.25">
      <c r="A684" t="s">
        <v>8219</v>
      </c>
      <c r="B684">
        <v>241</v>
      </c>
      <c r="D684" t="s">
        <v>8221</v>
      </c>
      <c r="E684">
        <v>3</v>
      </c>
    </row>
    <row r="685" spans="1:5" x14ac:dyDescent="0.25">
      <c r="A685" t="s">
        <v>8219</v>
      </c>
      <c r="B685">
        <v>28</v>
      </c>
      <c r="D685" t="s">
        <v>8221</v>
      </c>
      <c r="E685">
        <v>0</v>
      </c>
    </row>
    <row r="686" spans="1:5" x14ac:dyDescent="0.25">
      <c r="A686" t="s">
        <v>8219</v>
      </c>
      <c r="B686">
        <v>140</v>
      </c>
      <c r="D686" t="s">
        <v>8221</v>
      </c>
      <c r="E686">
        <v>1</v>
      </c>
    </row>
    <row r="687" spans="1:5" x14ac:dyDescent="0.25">
      <c r="A687" t="s">
        <v>8219</v>
      </c>
      <c r="B687">
        <v>280</v>
      </c>
      <c r="D687" t="s">
        <v>8221</v>
      </c>
      <c r="E687">
        <v>0</v>
      </c>
    </row>
    <row r="688" spans="1:5" x14ac:dyDescent="0.25">
      <c r="A688" t="s">
        <v>8219</v>
      </c>
      <c r="B688">
        <v>70</v>
      </c>
      <c r="D688" t="s">
        <v>8221</v>
      </c>
      <c r="E688">
        <v>9</v>
      </c>
    </row>
    <row r="689" spans="1:5" x14ac:dyDescent="0.25">
      <c r="A689" t="s">
        <v>8219</v>
      </c>
      <c r="B689">
        <v>160</v>
      </c>
      <c r="D689" t="s">
        <v>8221</v>
      </c>
      <c r="E689">
        <v>2</v>
      </c>
    </row>
    <row r="690" spans="1:5" x14ac:dyDescent="0.25">
      <c r="A690" t="s">
        <v>8219</v>
      </c>
      <c r="B690">
        <v>141</v>
      </c>
      <c r="D690" t="s">
        <v>8221</v>
      </c>
      <c r="E690">
        <v>1</v>
      </c>
    </row>
    <row r="691" spans="1:5" x14ac:dyDescent="0.25">
      <c r="A691" t="s">
        <v>8219</v>
      </c>
      <c r="B691">
        <v>874</v>
      </c>
      <c r="D691" t="s">
        <v>8221</v>
      </c>
      <c r="E691">
        <v>2</v>
      </c>
    </row>
    <row r="692" spans="1:5" x14ac:dyDescent="0.25">
      <c r="A692" t="s">
        <v>8219</v>
      </c>
      <c r="B692">
        <v>73</v>
      </c>
      <c r="D692" t="s">
        <v>8221</v>
      </c>
      <c r="E692">
        <v>11</v>
      </c>
    </row>
    <row r="693" spans="1:5" x14ac:dyDescent="0.25">
      <c r="A693" t="s">
        <v>8219</v>
      </c>
      <c r="B693">
        <v>294</v>
      </c>
      <c r="D693" t="s">
        <v>8221</v>
      </c>
      <c r="E693">
        <v>0</v>
      </c>
    </row>
    <row r="694" spans="1:5" x14ac:dyDescent="0.25">
      <c r="A694" t="s">
        <v>8219</v>
      </c>
      <c r="B694">
        <v>740</v>
      </c>
      <c r="D694" t="s">
        <v>8221</v>
      </c>
      <c r="E694">
        <v>0</v>
      </c>
    </row>
    <row r="695" spans="1:5" x14ac:dyDescent="0.25">
      <c r="A695" t="s">
        <v>8219</v>
      </c>
      <c r="B695">
        <v>369</v>
      </c>
      <c r="D695" t="s">
        <v>8221</v>
      </c>
      <c r="E695">
        <v>9</v>
      </c>
    </row>
    <row r="696" spans="1:5" x14ac:dyDescent="0.25">
      <c r="A696" t="s">
        <v>8219</v>
      </c>
      <c r="B696">
        <v>110</v>
      </c>
      <c r="D696" t="s">
        <v>8221</v>
      </c>
      <c r="E696">
        <v>0</v>
      </c>
    </row>
    <row r="697" spans="1:5" x14ac:dyDescent="0.25">
      <c r="A697" t="s">
        <v>8219</v>
      </c>
      <c r="B697">
        <v>455</v>
      </c>
      <c r="D697" t="s">
        <v>8221</v>
      </c>
      <c r="E697">
        <v>4</v>
      </c>
    </row>
    <row r="698" spans="1:5" x14ac:dyDescent="0.25">
      <c r="A698" t="s">
        <v>8219</v>
      </c>
      <c r="B698">
        <v>224</v>
      </c>
      <c r="D698" t="s">
        <v>8221</v>
      </c>
      <c r="E698">
        <v>1</v>
      </c>
    </row>
    <row r="699" spans="1:5" x14ac:dyDescent="0.25">
      <c r="A699" t="s">
        <v>8219</v>
      </c>
      <c r="B699">
        <v>46</v>
      </c>
      <c r="D699" t="s">
        <v>8221</v>
      </c>
      <c r="E699">
        <v>2</v>
      </c>
    </row>
    <row r="700" spans="1:5" x14ac:dyDescent="0.25">
      <c r="A700" t="s">
        <v>8219</v>
      </c>
      <c r="B700">
        <v>284</v>
      </c>
      <c r="D700" t="s">
        <v>8221</v>
      </c>
      <c r="E700">
        <v>0</v>
      </c>
    </row>
    <row r="701" spans="1:5" x14ac:dyDescent="0.25">
      <c r="A701" t="s">
        <v>8219</v>
      </c>
      <c r="B701">
        <v>98</v>
      </c>
      <c r="D701" t="s">
        <v>8221</v>
      </c>
      <c r="E701">
        <v>1</v>
      </c>
    </row>
    <row r="702" spans="1:5" x14ac:dyDescent="0.25">
      <c r="A702" t="s">
        <v>8219</v>
      </c>
      <c r="B702">
        <v>56</v>
      </c>
      <c r="D702" t="s">
        <v>8221</v>
      </c>
      <c r="E702">
        <v>17</v>
      </c>
    </row>
    <row r="703" spans="1:5" x14ac:dyDescent="0.25">
      <c r="A703" t="s">
        <v>8219</v>
      </c>
      <c r="B703">
        <v>32</v>
      </c>
      <c r="D703" t="s">
        <v>8221</v>
      </c>
      <c r="E703">
        <v>2</v>
      </c>
    </row>
    <row r="704" spans="1:5" x14ac:dyDescent="0.25">
      <c r="A704" t="s">
        <v>8219</v>
      </c>
      <c r="B704">
        <v>30</v>
      </c>
      <c r="D704" t="s">
        <v>8221</v>
      </c>
      <c r="E704">
        <v>3</v>
      </c>
    </row>
    <row r="705" spans="1:5" x14ac:dyDescent="0.25">
      <c r="A705" t="s">
        <v>8219</v>
      </c>
      <c r="B705">
        <v>70</v>
      </c>
      <c r="D705" t="s">
        <v>8221</v>
      </c>
      <c r="E705">
        <v>41</v>
      </c>
    </row>
    <row r="706" spans="1:5" x14ac:dyDescent="0.25">
      <c r="A706" t="s">
        <v>8219</v>
      </c>
      <c r="B706">
        <v>44</v>
      </c>
      <c r="D706" t="s">
        <v>8221</v>
      </c>
      <c r="E706">
        <v>2</v>
      </c>
    </row>
    <row r="707" spans="1:5" x14ac:dyDescent="0.25">
      <c r="A707" t="s">
        <v>8219</v>
      </c>
      <c r="B707">
        <v>92</v>
      </c>
      <c r="D707" t="s">
        <v>8221</v>
      </c>
      <c r="E707">
        <v>3</v>
      </c>
    </row>
    <row r="708" spans="1:5" x14ac:dyDescent="0.25">
      <c r="A708" t="s">
        <v>8219</v>
      </c>
      <c r="B708">
        <v>205</v>
      </c>
      <c r="D708" t="s">
        <v>8221</v>
      </c>
      <c r="E708">
        <v>8</v>
      </c>
    </row>
    <row r="709" spans="1:5" x14ac:dyDescent="0.25">
      <c r="A709" t="s">
        <v>8219</v>
      </c>
      <c r="B709">
        <v>23</v>
      </c>
      <c r="D709" t="s">
        <v>8221</v>
      </c>
      <c r="E709">
        <v>0</v>
      </c>
    </row>
    <row r="710" spans="1:5" x14ac:dyDescent="0.25">
      <c r="A710" t="s">
        <v>8219</v>
      </c>
      <c r="B710">
        <v>4</v>
      </c>
      <c r="D710" t="s">
        <v>8221</v>
      </c>
      <c r="E710">
        <v>1</v>
      </c>
    </row>
    <row r="711" spans="1:5" x14ac:dyDescent="0.25">
      <c r="A711" t="s">
        <v>8219</v>
      </c>
      <c r="B711">
        <v>112</v>
      </c>
      <c r="D711" t="s">
        <v>8221</v>
      </c>
      <c r="E711">
        <v>3</v>
      </c>
    </row>
    <row r="712" spans="1:5" x14ac:dyDescent="0.25">
      <c r="A712" t="s">
        <v>8219</v>
      </c>
      <c r="B712">
        <v>27</v>
      </c>
      <c r="D712" t="s">
        <v>8221</v>
      </c>
      <c r="E712">
        <v>4</v>
      </c>
    </row>
    <row r="713" spans="1:5" x14ac:dyDescent="0.25">
      <c r="A713" t="s">
        <v>8219</v>
      </c>
      <c r="B713">
        <v>11</v>
      </c>
      <c r="D713" t="s">
        <v>8221</v>
      </c>
      <c r="E713">
        <v>9</v>
      </c>
    </row>
    <row r="714" spans="1:5" x14ac:dyDescent="0.25">
      <c r="A714" t="s">
        <v>8219</v>
      </c>
      <c r="B714">
        <v>26</v>
      </c>
      <c r="D714" t="s">
        <v>8221</v>
      </c>
      <c r="E714">
        <v>16</v>
      </c>
    </row>
    <row r="715" spans="1:5" x14ac:dyDescent="0.25">
      <c r="A715" t="s">
        <v>8219</v>
      </c>
      <c r="B715">
        <v>77</v>
      </c>
      <c r="D715" t="s">
        <v>8221</v>
      </c>
      <c r="E715">
        <v>1</v>
      </c>
    </row>
    <row r="716" spans="1:5" x14ac:dyDescent="0.25">
      <c r="A716" t="s">
        <v>8219</v>
      </c>
      <c r="B716">
        <v>136</v>
      </c>
      <c r="D716" t="s">
        <v>8221</v>
      </c>
      <c r="E716">
        <v>7</v>
      </c>
    </row>
    <row r="717" spans="1:5" x14ac:dyDescent="0.25">
      <c r="A717" t="s">
        <v>8219</v>
      </c>
      <c r="B717">
        <v>157</v>
      </c>
      <c r="D717" t="s">
        <v>8221</v>
      </c>
      <c r="E717">
        <v>0</v>
      </c>
    </row>
    <row r="718" spans="1:5" x14ac:dyDescent="0.25">
      <c r="A718" t="s">
        <v>8219</v>
      </c>
      <c r="B718">
        <v>158</v>
      </c>
      <c r="D718" t="s">
        <v>8221</v>
      </c>
      <c r="E718">
        <v>0</v>
      </c>
    </row>
    <row r="719" spans="1:5" x14ac:dyDescent="0.25">
      <c r="A719" t="s">
        <v>8219</v>
      </c>
      <c r="B719">
        <v>27</v>
      </c>
      <c r="D719" t="s">
        <v>8221</v>
      </c>
      <c r="E719">
        <v>0</v>
      </c>
    </row>
    <row r="720" spans="1:5" x14ac:dyDescent="0.25">
      <c r="A720" t="s">
        <v>8219</v>
      </c>
      <c r="B720">
        <v>23</v>
      </c>
      <c r="D720" t="s">
        <v>8221</v>
      </c>
      <c r="E720">
        <v>0</v>
      </c>
    </row>
    <row r="721" spans="1:5" x14ac:dyDescent="0.25">
      <c r="A721" t="s">
        <v>8219</v>
      </c>
      <c r="B721">
        <v>17</v>
      </c>
      <c r="D721" t="s">
        <v>8221</v>
      </c>
      <c r="E721">
        <v>0</v>
      </c>
    </row>
    <row r="722" spans="1:5" x14ac:dyDescent="0.25">
      <c r="A722" t="s">
        <v>8219</v>
      </c>
      <c r="B722">
        <v>37</v>
      </c>
      <c r="D722" t="s">
        <v>8221</v>
      </c>
      <c r="E722">
        <v>1</v>
      </c>
    </row>
    <row r="723" spans="1:5" x14ac:dyDescent="0.25">
      <c r="A723" t="s">
        <v>8219</v>
      </c>
      <c r="B723">
        <v>65</v>
      </c>
      <c r="D723" t="s">
        <v>8221</v>
      </c>
      <c r="E723">
        <v>2</v>
      </c>
    </row>
    <row r="724" spans="1:5" x14ac:dyDescent="0.25">
      <c r="A724" t="s">
        <v>8219</v>
      </c>
      <c r="B724">
        <v>18</v>
      </c>
      <c r="D724" t="s">
        <v>8221</v>
      </c>
      <c r="E724">
        <v>1</v>
      </c>
    </row>
    <row r="725" spans="1:5" x14ac:dyDescent="0.25">
      <c r="A725" t="s">
        <v>8219</v>
      </c>
      <c r="B725">
        <v>25</v>
      </c>
      <c r="D725" t="s">
        <v>8221</v>
      </c>
      <c r="E725">
        <v>15</v>
      </c>
    </row>
    <row r="726" spans="1:5" x14ac:dyDescent="0.25">
      <c r="A726" t="s">
        <v>8219</v>
      </c>
      <c r="B726">
        <v>104</v>
      </c>
      <c r="D726" t="s">
        <v>8221</v>
      </c>
      <c r="E726">
        <v>1</v>
      </c>
    </row>
    <row r="727" spans="1:5" x14ac:dyDescent="0.25">
      <c r="A727" t="s">
        <v>8219</v>
      </c>
      <c r="B727">
        <v>108</v>
      </c>
      <c r="D727" t="s">
        <v>8221</v>
      </c>
      <c r="E727">
        <v>1</v>
      </c>
    </row>
    <row r="728" spans="1:5" x14ac:dyDescent="0.25">
      <c r="A728" t="s">
        <v>8219</v>
      </c>
      <c r="B728">
        <v>38</v>
      </c>
      <c r="D728" t="s">
        <v>8221</v>
      </c>
      <c r="E728">
        <v>0</v>
      </c>
    </row>
    <row r="729" spans="1:5" x14ac:dyDescent="0.25">
      <c r="A729" t="s">
        <v>8219</v>
      </c>
      <c r="B729">
        <v>88</v>
      </c>
      <c r="D729" t="s">
        <v>8221</v>
      </c>
      <c r="E729">
        <v>39</v>
      </c>
    </row>
    <row r="730" spans="1:5" x14ac:dyDescent="0.25">
      <c r="A730" t="s">
        <v>8219</v>
      </c>
      <c r="B730">
        <v>82</v>
      </c>
      <c r="D730" t="s">
        <v>8221</v>
      </c>
      <c r="E730">
        <v>103</v>
      </c>
    </row>
    <row r="731" spans="1:5" x14ac:dyDescent="0.25">
      <c r="A731" t="s">
        <v>8219</v>
      </c>
      <c r="B731">
        <v>126</v>
      </c>
      <c r="D731" t="s">
        <v>8221</v>
      </c>
      <c r="E731">
        <v>0</v>
      </c>
    </row>
    <row r="732" spans="1:5" x14ac:dyDescent="0.25">
      <c r="A732" t="s">
        <v>8219</v>
      </c>
      <c r="B732">
        <v>133</v>
      </c>
      <c r="D732" t="s">
        <v>8221</v>
      </c>
      <c r="E732">
        <v>39</v>
      </c>
    </row>
    <row r="733" spans="1:5" x14ac:dyDescent="0.25">
      <c r="A733" t="s">
        <v>8219</v>
      </c>
      <c r="B733">
        <v>47</v>
      </c>
      <c r="D733" t="s">
        <v>8221</v>
      </c>
      <c r="E733">
        <v>15</v>
      </c>
    </row>
    <row r="734" spans="1:5" x14ac:dyDescent="0.25">
      <c r="A734" t="s">
        <v>8219</v>
      </c>
      <c r="B734">
        <v>58</v>
      </c>
      <c r="D734" t="s">
        <v>8221</v>
      </c>
      <c r="E734">
        <v>22</v>
      </c>
    </row>
    <row r="735" spans="1:5" x14ac:dyDescent="0.25">
      <c r="A735" t="s">
        <v>8219</v>
      </c>
      <c r="B735">
        <v>32</v>
      </c>
      <c r="D735" t="s">
        <v>8221</v>
      </c>
      <c r="E735">
        <v>92</v>
      </c>
    </row>
    <row r="736" spans="1:5" x14ac:dyDescent="0.25">
      <c r="A736" t="s">
        <v>8219</v>
      </c>
      <c r="B736">
        <v>37</v>
      </c>
      <c r="D736" t="s">
        <v>8221</v>
      </c>
      <c r="E736">
        <v>25</v>
      </c>
    </row>
    <row r="737" spans="1:5" x14ac:dyDescent="0.25">
      <c r="A737" t="s">
        <v>8219</v>
      </c>
      <c r="B737">
        <v>87</v>
      </c>
      <c r="D737" t="s">
        <v>8221</v>
      </c>
      <c r="E737">
        <v>19</v>
      </c>
    </row>
    <row r="738" spans="1:5" x14ac:dyDescent="0.25">
      <c r="A738" t="s">
        <v>8219</v>
      </c>
      <c r="B738">
        <v>15</v>
      </c>
      <c r="D738" t="s">
        <v>8221</v>
      </c>
      <c r="E738">
        <v>19</v>
      </c>
    </row>
    <row r="739" spans="1:5" x14ac:dyDescent="0.25">
      <c r="A739" t="s">
        <v>8219</v>
      </c>
      <c r="B739">
        <v>27</v>
      </c>
      <c r="D739" t="s">
        <v>8221</v>
      </c>
      <c r="E739">
        <v>13</v>
      </c>
    </row>
    <row r="740" spans="1:5" x14ac:dyDescent="0.25">
      <c r="A740" t="s">
        <v>8219</v>
      </c>
      <c r="B740">
        <v>19</v>
      </c>
      <c r="D740" t="s">
        <v>8221</v>
      </c>
      <c r="E740">
        <v>124</v>
      </c>
    </row>
    <row r="741" spans="1:5" x14ac:dyDescent="0.25">
      <c r="A741" t="s">
        <v>8219</v>
      </c>
      <c r="B741">
        <v>17</v>
      </c>
      <c r="D741" t="s">
        <v>8221</v>
      </c>
      <c r="E741">
        <v>4</v>
      </c>
    </row>
    <row r="742" spans="1:5" x14ac:dyDescent="0.25">
      <c r="A742" t="s">
        <v>8219</v>
      </c>
      <c r="B742">
        <v>26</v>
      </c>
      <c r="D742" t="s">
        <v>8221</v>
      </c>
      <c r="E742">
        <v>10</v>
      </c>
    </row>
    <row r="743" spans="1:5" x14ac:dyDescent="0.25">
      <c r="A743" t="s">
        <v>8219</v>
      </c>
      <c r="B743">
        <v>28</v>
      </c>
      <c r="D743" t="s">
        <v>8221</v>
      </c>
      <c r="E743">
        <v>15</v>
      </c>
    </row>
    <row r="744" spans="1:5" x14ac:dyDescent="0.25">
      <c r="A744" t="s">
        <v>8219</v>
      </c>
      <c r="B744">
        <v>37</v>
      </c>
      <c r="D744" t="s">
        <v>8221</v>
      </c>
      <c r="E744">
        <v>38</v>
      </c>
    </row>
    <row r="745" spans="1:5" x14ac:dyDescent="0.25">
      <c r="A745" t="s">
        <v>8219</v>
      </c>
      <c r="B745">
        <v>128</v>
      </c>
      <c r="D745" t="s">
        <v>8221</v>
      </c>
      <c r="E745">
        <v>152</v>
      </c>
    </row>
    <row r="746" spans="1:5" x14ac:dyDescent="0.25">
      <c r="A746" t="s">
        <v>8219</v>
      </c>
      <c r="B746">
        <v>10</v>
      </c>
      <c r="D746" t="s">
        <v>8221</v>
      </c>
      <c r="E746">
        <v>24</v>
      </c>
    </row>
    <row r="747" spans="1:5" x14ac:dyDescent="0.25">
      <c r="A747" t="s">
        <v>8219</v>
      </c>
      <c r="B747">
        <v>83</v>
      </c>
      <c r="D747" t="s">
        <v>8221</v>
      </c>
      <c r="E747">
        <v>76</v>
      </c>
    </row>
    <row r="748" spans="1:5" x14ac:dyDescent="0.25">
      <c r="A748" t="s">
        <v>8219</v>
      </c>
      <c r="B748">
        <v>46</v>
      </c>
      <c r="D748" t="s">
        <v>8221</v>
      </c>
      <c r="E748">
        <v>185</v>
      </c>
    </row>
    <row r="749" spans="1:5" x14ac:dyDescent="0.25">
      <c r="A749" t="s">
        <v>8219</v>
      </c>
      <c r="B749">
        <v>90</v>
      </c>
      <c r="D749" t="s">
        <v>8221</v>
      </c>
      <c r="E749">
        <v>33</v>
      </c>
    </row>
    <row r="750" spans="1:5" x14ac:dyDescent="0.25">
      <c r="A750" t="s">
        <v>8219</v>
      </c>
      <c r="B750">
        <v>81</v>
      </c>
      <c r="D750" t="s">
        <v>8221</v>
      </c>
      <c r="E750">
        <v>108</v>
      </c>
    </row>
    <row r="751" spans="1:5" x14ac:dyDescent="0.25">
      <c r="A751" t="s">
        <v>8219</v>
      </c>
      <c r="B751">
        <v>32</v>
      </c>
      <c r="D751" t="s">
        <v>8221</v>
      </c>
      <c r="E751">
        <v>29</v>
      </c>
    </row>
    <row r="752" spans="1:5" x14ac:dyDescent="0.25">
      <c r="A752" t="s">
        <v>8219</v>
      </c>
      <c r="B752">
        <v>20</v>
      </c>
      <c r="D752" t="s">
        <v>8221</v>
      </c>
      <c r="E752">
        <v>24</v>
      </c>
    </row>
    <row r="753" spans="1:5" x14ac:dyDescent="0.25">
      <c r="A753" t="s">
        <v>8219</v>
      </c>
      <c r="B753">
        <v>70</v>
      </c>
      <c r="D753" t="s">
        <v>8221</v>
      </c>
      <c r="E753">
        <v>4</v>
      </c>
    </row>
    <row r="754" spans="1:5" x14ac:dyDescent="0.25">
      <c r="A754" t="s">
        <v>8219</v>
      </c>
      <c r="B754">
        <v>168</v>
      </c>
      <c r="D754" t="s">
        <v>8221</v>
      </c>
      <c r="E754">
        <v>4</v>
      </c>
    </row>
    <row r="755" spans="1:5" x14ac:dyDescent="0.25">
      <c r="A755" t="s">
        <v>8219</v>
      </c>
      <c r="B755">
        <v>34</v>
      </c>
      <c r="D755" t="s">
        <v>8221</v>
      </c>
      <c r="E755">
        <v>15</v>
      </c>
    </row>
    <row r="756" spans="1:5" x14ac:dyDescent="0.25">
      <c r="A756" t="s">
        <v>8219</v>
      </c>
      <c r="B756">
        <v>48</v>
      </c>
      <c r="D756" t="s">
        <v>8221</v>
      </c>
      <c r="E756">
        <v>4</v>
      </c>
    </row>
    <row r="757" spans="1:5" x14ac:dyDescent="0.25">
      <c r="A757" t="s">
        <v>8219</v>
      </c>
      <c r="B757">
        <v>48</v>
      </c>
      <c r="D757" t="s">
        <v>8221</v>
      </c>
      <c r="E757">
        <v>139</v>
      </c>
    </row>
    <row r="758" spans="1:5" x14ac:dyDescent="0.25">
      <c r="A758" t="s">
        <v>8219</v>
      </c>
      <c r="B758">
        <v>221</v>
      </c>
      <c r="D758" t="s">
        <v>8221</v>
      </c>
      <c r="E758">
        <v>2</v>
      </c>
    </row>
    <row r="759" spans="1:5" x14ac:dyDescent="0.25">
      <c r="A759" t="s">
        <v>8219</v>
      </c>
      <c r="B759">
        <v>107</v>
      </c>
      <c r="D759" t="s">
        <v>8221</v>
      </c>
      <c r="E759">
        <v>18</v>
      </c>
    </row>
    <row r="760" spans="1:5" x14ac:dyDescent="0.25">
      <c r="A760" t="s">
        <v>8219</v>
      </c>
      <c r="B760">
        <v>45</v>
      </c>
      <c r="D760" t="s">
        <v>8221</v>
      </c>
      <c r="E760">
        <v>81</v>
      </c>
    </row>
    <row r="761" spans="1:5" x14ac:dyDescent="0.25">
      <c r="A761" t="s">
        <v>8219</v>
      </c>
      <c r="B761">
        <v>36</v>
      </c>
      <c r="D761" t="s">
        <v>8221</v>
      </c>
      <c r="E761">
        <v>86</v>
      </c>
    </row>
    <row r="762" spans="1:5" x14ac:dyDescent="0.25">
      <c r="A762" t="s">
        <v>8219</v>
      </c>
      <c r="B762">
        <v>101</v>
      </c>
      <c r="D762" t="s">
        <v>8221</v>
      </c>
      <c r="E762">
        <v>140</v>
      </c>
    </row>
    <row r="763" spans="1:5" x14ac:dyDescent="0.25">
      <c r="A763" t="s">
        <v>8219</v>
      </c>
      <c r="B763">
        <v>62</v>
      </c>
      <c r="D763" t="s">
        <v>8221</v>
      </c>
      <c r="E763">
        <v>37</v>
      </c>
    </row>
    <row r="764" spans="1:5" x14ac:dyDescent="0.25">
      <c r="A764" t="s">
        <v>8219</v>
      </c>
      <c r="B764">
        <v>32</v>
      </c>
      <c r="D764" t="s">
        <v>8221</v>
      </c>
      <c r="E764">
        <v>6</v>
      </c>
    </row>
    <row r="765" spans="1:5" x14ac:dyDescent="0.25">
      <c r="A765" t="s">
        <v>8219</v>
      </c>
      <c r="B765">
        <v>89</v>
      </c>
      <c r="D765" t="s">
        <v>8221</v>
      </c>
      <c r="E765">
        <v>113</v>
      </c>
    </row>
    <row r="766" spans="1:5" x14ac:dyDescent="0.25">
      <c r="A766" t="s">
        <v>8219</v>
      </c>
      <c r="B766">
        <v>93</v>
      </c>
      <c r="D766" t="s">
        <v>8221</v>
      </c>
      <c r="E766">
        <v>37</v>
      </c>
    </row>
    <row r="767" spans="1:5" x14ac:dyDescent="0.25">
      <c r="A767" t="s">
        <v>8219</v>
      </c>
      <c r="B767">
        <v>98</v>
      </c>
      <c r="D767" t="s">
        <v>8221</v>
      </c>
      <c r="E767">
        <v>18</v>
      </c>
    </row>
    <row r="768" spans="1:5" x14ac:dyDescent="0.25">
      <c r="A768" t="s">
        <v>8219</v>
      </c>
      <c r="B768">
        <v>82</v>
      </c>
      <c r="D768" t="s">
        <v>8221</v>
      </c>
      <c r="E768">
        <v>75</v>
      </c>
    </row>
    <row r="769" spans="1:5" x14ac:dyDescent="0.25">
      <c r="A769" t="s">
        <v>8219</v>
      </c>
      <c r="B769">
        <v>116</v>
      </c>
      <c r="D769" t="s">
        <v>8221</v>
      </c>
      <c r="E769">
        <v>52</v>
      </c>
    </row>
    <row r="770" spans="1:5" x14ac:dyDescent="0.25">
      <c r="A770" t="s">
        <v>8219</v>
      </c>
      <c r="B770">
        <v>52</v>
      </c>
      <c r="D770" t="s">
        <v>8221</v>
      </c>
      <c r="E770">
        <v>122</v>
      </c>
    </row>
    <row r="771" spans="1:5" x14ac:dyDescent="0.25">
      <c r="A771" t="s">
        <v>8219</v>
      </c>
      <c r="B771">
        <v>23</v>
      </c>
      <c r="D771" t="s">
        <v>8221</v>
      </c>
      <c r="E771">
        <v>8</v>
      </c>
    </row>
    <row r="772" spans="1:5" x14ac:dyDescent="0.25">
      <c r="A772" t="s">
        <v>8219</v>
      </c>
      <c r="B772">
        <v>77</v>
      </c>
      <c r="D772" t="s">
        <v>8221</v>
      </c>
      <c r="E772">
        <v>8</v>
      </c>
    </row>
    <row r="773" spans="1:5" x14ac:dyDescent="0.25">
      <c r="A773" t="s">
        <v>8219</v>
      </c>
      <c r="B773">
        <v>49</v>
      </c>
      <c r="D773" t="s">
        <v>8221</v>
      </c>
      <c r="E773">
        <v>96</v>
      </c>
    </row>
    <row r="774" spans="1:5" x14ac:dyDescent="0.25">
      <c r="A774" t="s">
        <v>8219</v>
      </c>
      <c r="B774">
        <v>59</v>
      </c>
      <c r="D774" t="s">
        <v>8221</v>
      </c>
      <c r="E774">
        <v>9</v>
      </c>
    </row>
    <row r="775" spans="1:5" x14ac:dyDescent="0.25">
      <c r="A775" t="s">
        <v>8219</v>
      </c>
      <c r="B775">
        <v>113</v>
      </c>
      <c r="D775" t="s">
        <v>8221</v>
      </c>
      <c r="E775">
        <v>2</v>
      </c>
    </row>
    <row r="776" spans="1:5" x14ac:dyDescent="0.25">
      <c r="A776" t="s">
        <v>8219</v>
      </c>
      <c r="B776">
        <v>34</v>
      </c>
      <c r="D776" t="s">
        <v>8221</v>
      </c>
      <c r="E776">
        <v>26</v>
      </c>
    </row>
    <row r="777" spans="1:5" x14ac:dyDescent="0.25">
      <c r="A777" t="s">
        <v>8219</v>
      </c>
      <c r="B777">
        <v>42</v>
      </c>
      <c r="D777" t="s">
        <v>8221</v>
      </c>
      <c r="E777">
        <v>23</v>
      </c>
    </row>
    <row r="778" spans="1:5" x14ac:dyDescent="0.25">
      <c r="A778" t="s">
        <v>8219</v>
      </c>
      <c r="B778">
        <v>42</v>
      </c>
      <c r="D778" t="s">
        <v>8221</v>
      </c>
      <c r="E778">
        <v>0</v>
      </c>
    </row>
    <row r="779" spans="1:5" x14ac:dyDescent="0.25">
      <c r="A779" t="s">
        <v>8219</v>
      </c>
      <c r="B779">
        <v>49</v>
      </c>
      <c r="D779" t="s">
        <v>8221</v>
      </c>
      <c r="E779">
        <v>140</v>
      </c>
    </row>
    <row r="780" spans="1:5" x14ac:dyDescent="0.25">
      <c r="A780" t="s">
        <v>8219</v>
      </c>
      <c r="B780">
        <v>56</v>
      </c>
      <c r="D780" t="s">
        <v>8221</v>
      </c>
      <c r="E780">
        <v>0</v>
      </c>
    </row>
    <row r="781" spans="1:5" x14ac:dyDescent="0.25">
      <c r="A781" t="s">
        <v>8219</v>
      </c>
      <c r="B781">
        <v>25</v>
      </c>
      <c r="D781" t="s">
        <v>8221</v>
      </c>
      <c r="E781">
        <v>6</v>
      </c>
    </row>
    <row r="782" spans="1:5" x14ac:dyDescent="0.25">
      <c r="A782" t="s">
        <v>8219</v>
      </c>
      <c r="B782">
        <v>52</v>
      </c>
      <c r="D782" t="s">
        <v>8221</v>
      </c>
      <c r="E782">
        <v>100</v>
      </c>
    </row>
    <row r="783" spans="1:5" x14ac:dyDescent="0.25">
      <c r="A783" t="s">
        <v>8219</v>
      </c>
      <c r="B783">
        <v>34</v>
      </c>
      <c r="D783" t="s">
        <v>8221</v>
      </c>
      <c r="E783">
        <v>0</v>
      </c>
    </row>
    <row r="784" spans="1:5" x14ac:dyDescent="0.25">
      <c r="A784" t="s">
        <v>8219</v>
      </c>
      <c r="B784">
        <v>67</v>
      </c>
      <c r="D784" t="s">
        <v>8221</v>
      </c>
      <c r="E784">
        <v>4</v>
      </c>
    </row>
    <row r="785" spans="1:5" x14ac:dyDescent="0.25">
      <c r="A785" t="s">
        <v>8219</v>
      </c>
      <c r="B785">
        <v>70</v>
      </c>
      <c r="D785" t="s">
        <v>8221</v>
      </c>
      <c r="E785">
        <v>8</v>
      </c>
    </row>
    <row r="786" spans="1:5" x14ac:dyDescent="0.25">
      <c r="A786" t="s">
        <v>8219</v>
      </c>
      <c r="B786">
        <v>89</v>
      </c>
      <c r="D786" t="s">
        <v>8221</v>
      </c>
      <c r="E786">
        <v>0</v>
      </c>
    </row>
    <row r="787" spans="1:5" x14ac:dyDescent="0.25">
      <c r="A787" t="s">
        <v>8219</v>
      </c>
      <c r="B787">
        <v>107</v>
      </c>
      <c r="D787" t="s">
        <v>8221</v>
      </c>
      <c r="E787">
        <v>16</v>
      </c>
    </row>
    <row r="788" spans="1:5" x14ac:dyDescent="0.25">
      <c r="A788" t="s">
        <v>8219</v>
      </c>
      <c r="B788">
        <v>159</v>
      </c>
      <c r="D788" t="s">
        <v>8221</v>
      </c>
      <c r="E788">
        <v>2</v>
      </c>
    </row>
    <row r="789" spans="1:5" x14ac:dyDescent="0.25">
      <c r="A789" t="s">
        <v>8219</v>
      </c>
      <c r="B789">
        <v>181</v>
      </c>
      <c r="D789" t="s">
        <v>8221</v>
      </c>
      <c r="E789">
        <v>48</v>
      </c>
    </row>
    <row r="790" spans="1:5" x14ac:dyDescent="0.25">
      <c r="A790" t="s">
        <v>8219</v>
      </c>
      <c r="B790">
        <v>131</v>
      </c>
      <c r="D790" t="s">
        <v>8221</v>
      </c>
      <c r="E790">
        <v>2</v>
      </c>
    </row>
    <row r="791" spans="1:5" x14ac:dyDescent="0.25">
      <c r="A791" t="s">
        <v>8219</v>
      </c>
      <c r="B791">
        <v>125</v>
      </c>
      <c r="D791" t="s">
        <v>8221</v>
      </c>
      <c r="E791">
        <v>2</v>
      </c>
    </row>
    <row r="792" spans="1:5" x14ac:dyDescent="0.25">
      <c r="A792" t="s">
        <v>8219</v>
      </c>
      <c r="B792">
        <v>61</v>
      </c>
      <c r="D792" t="s">
        <v>8221</v>
      </c>
      <c r="E792">
        <v>1</v>
      </c>
    </row>
    <row r="793" spans="1:5" x14ac:dyDescent="0.25">
      <c r="A793" t="s">
        <v>8219</v>
      </c>
      <c r="B793">
        <v>90</v>
      </c>
      <c r="D793" t="s">
        <v>8221</v>
      </c>
      <c r="E793">
        <v>17</v>
      </c>
    </row>
    <row r="794" spans="1:5" x14ac:dyDescent="0.25">
      <c r="A794" t="s">
        <v>8219</v>
      </c>
      <c r="B794">
        <v>35</v>
      </c>
      <c r="D794" t="s">
        <v>8221</v>
      </c>
      <c r="E794">
        <v>0</v>
      </c>
    </row>
    <row r="795" spans="1:5" x14ac:dyDescent="0.25">
      <c r="A795" t="s">
        <v>8219</v>
      </c>
      <c r="B795">
        <v>90</v>
      </c>
      <c r="D795" t="s">
        <v>8221</v>
      </c>
      <c r="E795">
        <v>11</v>
      </c>
    </row>
    <row r="796" spans="1:5" x14ac:dyDescent="0.25">
      <c r="A796" t="s">
        <v>8219</v>
      </c>
      <c r="B796">
        <v>4</v>
      </c>
      <c r="D796" t="s">
        <v>8221</v>
      </c>
      <c r="E796">
        <v>95</v>
      </c>
    </row>
    <row r="797" spans="1:5" x14ac:dyDescent="0.25">
      <c r="A797" t="s">
        <v>8219</v>
      </c>
      <c r="B797">
        <v>120</v>
      </c>
      <c r="D797" t="s">
        <v>8221</v>
      </c>
      <c r="E797">
        <v>13</v>
      </c>
    </row>
    <row r="798" spans="1:5" x14ac:dyDescent="0.25">
      <c r="A798" t="s">
        <v>8219</v>
      </c>
      <c r="B798">
        <v>14</v>
      </c>
      <c r="D798" t="s">
        <v>8221</v>
      </c>
      <c r="E798">
        <v>2</v>
      </c>
    </row>
    <row r="799" spans="1:5" x14ac:dyDescent="0.25">
      <c r="A799" t="s">
        <v>8219</v>
      </c>
      <c r="B799">
        <v>27</v>
      </c>
      <c r="D799" t="s">
        <v>8221</v>
      </c>
      <c r="E799">
        <v>2</v>
      </c>
    </row>
    <row r="800" spans="1:5" x14ac:dyDescent="0.25">
      <c r="A800" t="s">
        <v>8219</v>
      </c>
      <c r="B800">
        <v>49</v>
      </c>
      <c r="D800" t="s">
        <v>8221</v>
      </c>
      <c r="E800">
        <v>3</v>
      </c>
    </row>
    <row r="801" spans="1:5" x14ac:dyDescent="0.25">
      <c r="A801" t="s">
        <v>8219</v>
      </c>
      <c r="B801">
        <v>102</v>
      </c>
      <c r="D801" t="s">
        <v>8221</v>
      </c>
      <c r="E801">
        <v>0</v>
      </c>
    </row>
    <row r="802" spans="1:5" x14ac:dyDescent="0.25">
      <c r="A802" t="s">
        <v>8219</v>
      </c>
      <c r="B802">
        <v>3</v>
      </c>
      <c r="D802" t="s">
        <v>8221</v>
      </c>
      <c r="E802">
        <v>0</v>
      </c>
    </row>
    <row r="803" spans="1:5" x14ac:dyDescent="0.25">
      <c r="A803" t="s">
        <v>8219</v>
      </c>
      <c r="B803">
        <v>25</v>
      </c>
      <c r="D803" t="s">
        <v>8221</v>
      </c>
      <c r="E803">
        <v>0</v>
      </c>
    </row>
    <row r="804" spans="1:5" x14ac:dyDescent="0.25">
      <c r="A804" t="s">
        <v>8219</v>
      </c>
      <c r="B804">
        <v>118</v>
      </c>
      <c r="D804" t="s">
        <v>8221</v>
      </c>
      <c r="E804">
        <v>2</v>
      </c>
    </row>
    <row r="805" spans="1:5" x14ac:dyDescent="0.25">
      <c r="A805" t="s">
        <v>8219</v>
      </c>
      <c r="B805">
        <v>57</v>
      </c>
      <c r="D805" t="s">
        <v>8221</v>
      </c>
      <c r="E805">
        <v>24</v>
      </c>
    </row>
    <row r="806" spans="1:5" x14ac:dyDescent="0.25">
      <c r="A806" t="s">
        <v>8219</v>
      </c>
      <c r="B806">
        <v>11</v>
      </c>
      <c r="D806" t="s">
        <v>8221</v>
      </c>
      <c r="E806">
        <v>25</v>
      </c>
    </row>
    <row r="807" spans="1:5" x14ac:dyDescent="0.25">
      <c r="A807" t="s">
        <v>8219</v>
      </c>
      <c r="B807">
        <v>33</v>
      </c>
      <c r="D807" t="s">
        <v>8221</v>
      </c>
      <c r="E807">
        <v>3</v>
      </c>
    </row>
    <row r="808" spans="1:5" x14ac:dyDescent="0.25">
      <c r="A808" t="s">
        <v>8219</v>
      </c>
      <c r="B808">
        <v>40</v>
      </c>
      <c r="D808" t="s">
        <v>8221</v>
      </c>
      <c r="E808">
        <v>41</v>
      </c>
    </row>
    <row r="809" spans="1:5" x14ac:dyDescent="0.25">
      <c r="A809" t="s">
        <v>8219</v>
      </c>
      <c r="B809">
        <v>50</v>
      </c>
      <c r="D809" t="s">
        <v>8221</v>
      </c>
      <c r="E809">
        <v>2</v>
      </c>
    </row>
    <row r="810" spans="1:5" x14ac:dyDescent="0.25">
      <c r="A810" t="s">
        <v>8219</v>
      </c>
      <c r="B810">
        <v>38</v>
      </c>
      <c r="D810" t="s">
        <v>8221</v>
      </c>
      <c r="E810">
        <v>4</v>
      </c>
    </row>
    <row r="811" spans="1:5" x14ac:dyDescent="0.25">
      <c r="A811" t="s">
        <v>8219</v>
      </c>
      <c r="B811">
        <v>96</v>
      </c>
      <c r="D811" t="s">
        <v>8221</v>
      </c>
      <c r="E811">
        <v>99</v>
      </c>
    </row>
    <row r="812" spans="1:5" x14ac:dyDescent="0.25">
      <c r="A812" t="s">
        <v>8219</v>
      </c>
      <c r="B812">
        <v>48</v>
      </c>
      <c r="D812" t="s">
        <v>8221</v>
      </c>
      <c r="E812">
        <v>4</v>
      </c>
    </row>
    <row r="813" spans="1:5" x14ac:dyDescent="0.25">
      <c r="A813" t="s">
        <v>8219</v>
      </c>
      <c r="B813">
        <v>33</v>
      </c>
      <c r="D813" t="s">
        <v>8221</v>
      </c>
      <c r="E813">
        <v>4</v>
      </c>
    </row>
    <row r="814" spans="1:5" x14ac:dyDescent="0.25">
      <c r="A814" t="s">
        <v>8219</v>
      </c>
      <c r="B814">
        <v>226</v>
      </c>
      <c r="D814" t="s">
        <v>8221</v>
      </c>
      <c r="E814">
        <v>38</v>
      </c>
    </row>
    <row r="815" spans="1:5" x14ac:dyDescent="0.25">
      <c r="A815" t="s">
        <v>8219</v>
      </c>
      <c r="B815">
        <v>14</v>
      </c>
      <c r="D815" t="s">
        <v>8221</v>
      </c>
      <c r="E815">
        <v>285</v>
      </c>
    </row>
    <row r="816" spans="1:5" x14ac:dyDescent="0.25">
      <c r="A816" t="s">
        <v>8219</v>
      </c>
      <c r="B816">
        <v>20</v>
      </c>
      <c r="D816" t="s">
        <v>8221</v>
      </c>
      <c r="E816">
        <v>1</v>
      </c>
    </row>
    <row r="817" spans="1:5" x14ac:dyDescent="0.25">
      <c r="A817" t="s">
        <v>8219</v>
      </c>
      <c r="B817">
        <v>25</v>
      </c>
      <c r="D817" t="s">
        <v>8221</v>
      </c>
      <c r="E817">
        <v>42</v>
      </c>
    </row>
    <row r="818" spans="1:5" x14ac:dyDescent="0.25">
      <c r="A818" t="s">
        <v>8219</v>
      </c>
      <c r="B818">
        <v>90</v>
      </c>
      <c r="D818" t="s">
        <v>8221</v>
      </c>
      <c r="E818">
        <v>26</v>
      </c>
    </row>
    <row r="819" spans="1:5" x14ac:dyDescent="0.25">
      <c r="A819" t="s">
        <v>8219</v>
      </c>
      <c r="B819">
        <v>11</v>
      </c>
      <c r="D819" t="s">
        <v>8221</v>
      </c>
      <c r="E819">
        <v>2</v>
      </c>
    </row>
    <row r="820" spans="1:5" x14ac:dyDescent="0.25">
      <c r="A820" t="s">
        <v>8219</v>
      </c>
      <c r="B820">
        <v>55</v>
      </c>
      <c r="D820" t="s">
        <v>8221</v>
      </c>
      <c r="E820">
        <v>4</v>
      </c>
    </row>
    <row r="821" spans="1:5" x14ac:dyDescent="0.25">
      <c r="A821" t="s">
        <v>8219</v>
      </c>
      <c r="B821">
        <v>30</v>
      </c>
      <c r="D821" t="s">
        <v>8221</v>
      </c>
      <c r="E821">
        <v>6</v>
      </c>
    </row>
    <row r="822" spans="1:5" x14ac:dyDescent="0.25">
      <c r="A822" t="s">
        <v>8219</v>
      </c>
      <c r="B822">
        <v>28</v>
      </c>
      <c r="D822" t="s">
        <v>8221</v>
      </c>
      <c r="E822">
        <v>70</v>
      </c>
    </row>
    <row r="823" spans="1:5" x14ac:dyDescent="0.25">
      <c r="A823" t="s">
        <v>8219</v>
      </c>
      <c r="B823">
        <v>45</v>
      </c>
      <c r="D823" t="s">
        <v>8221</v>
      </c>
      <c r="E823">
        <v>9</v>
      </c>
    </row>
    <row r="824" spans="1:5" x14ac:dyDescent="0.25">
      <c r="A824" t="s">
        <v>8219</v>
      </c>
      <c r="B824">
        <v>13</v>
      </c>
      <c r="D824" t="s">
        <v>8221</v>
      </c>
      <c r="E824">
        <v>8</v>
      </c>
    </row>
    <row r="825" spans="1:5" x14ac:dyDescent="0.25">
      <c r="A825" t="s">
        <v>8219</v>
      </c>
      <c r="B825">
        <v>40</v>
      </c>
      <c r="D825" t="s">
        <v>8221</v>
      </c>
      <c r="E825">
        <v>105</v>
      </c>
    </row>
    <row r="826" spans="1:5" x14ac:dyDescent="0.25">
      <c r="A826" t="s">
        <v>8219</v>
      </c>
      <c r="B826">
        <v>21</v>
      </c>
      <c r="D826" t="s">
        <v>8221</v>
      </c>
      <c r="E826">
        <v>12</v>
      </c>
    </row>
    <row r="827" spans="1:5" x14ac:dyDescent="0.25">
      <c r="A827" t="s">
        <v>8219</v>
      </c>
      <c r="B827">
        <v>134</v>
      </c>
      <c r="D827" t="s">
        <v>8221</v>
      </c>
      <c r="E827">
        <v>0</v>
      </c>
    </row>
    <row r="828" spans="1:5" x14ac:dyDescent="0.25">
      <c r="A828" t="s">
        <v>8219</v>
      </c>
      <c r="B828">
        <v>20</v>
      </c>
      <c r="D828" t="s">
        <v>8221</v>
      </c>
      <c r="E828">
        <v>16</v>
      </c>
    </row>
    <row r="829" spans="1:5" x14ac:dyDescent="0.25">
      <c r="A829" t="s">
        <v>8219</v>
      </c>
      <c r="B829">
        <v>19</v>
      </c>
      <c r="D829" t="s">
        <v>8221</v>
      </c>
      <c r="E829">
        <v>7</v>
      </c>
    </row>
    <row r="830" spans="1:5" x14ac:dyDescent="0.25">
      <c r="A830" t="s">
        <v>8219</v>
      </c>
      <c r="B830">
        <v>209</v>
      </c>
      <c r="D830" t="s">
        <v>8221</v>
      </c>
      <c r="E830">
        <v>4</v>
      </c>
    </row>
    <row r="831" spans="1:5" x14ac:dyDescent="0.25">
      <c r="A831" t="s">
        <v>8219</v>
      </c>
      <c r="B831">
        <v>38</v>
      </c>
      <c r="D831" t="s">
        <v>8221</v>
      </c>
      <c r="E831">
        <v>1</v>
      </c>
    </row>
    <row r="832" spans="1:5" x14ac:dyDescent="0.25">
      <c r="A832" t="s">
        <v>8219</v>
      </c>
      <c r="B832">
        <v>24</v>
      </c>
      <c r="D832" t="s">
        <v>8221</v>
      </c>
      <c r="E832">
        <v>28</v>
      </c>
    </row>
    <row r="833" spans="1:5" x14ac:dyDescent="0.25">
      <c r="A833" t="s">
        <v>8219</v>
      </c>
      <c r="B833">
        <v>8</v>
      </c>
      <c r="D833" t="s">
        <v>8221</v>
      </c>
      <c r="E833">
        <v>1</v>
      </c>
    </row>
    <row r="834" spans="1:5" x14ac:dyDescent="0.25">
      <c r="A834" t="s">
        <v>8219</v>
      </c>
      <c r="B834">
        <v>179</v>
      </c>
      <c r="D834" t="s">
        <v>8221</v>
      </c>
      <c r="E834">
        <v>1</v>
      </c>
    </row>
    <row r="835" spans="1:5" x14ac:dyDescent="0.25">
      <c r="A835" t="s">
        <v>8219</v>
      </c>
      <c r="B835">
        <v>26</v>
      </c>
      <c r="D835" t="s">
        <v>8221</v>
      </c>
      <c r="E835">
        <v>5</v>
      </c>
    </row>
    <row r="836" spans="1:5" x14ac:dyDescent="0.25">
      <c r="A836" t="s">
        <v>8219</v>
      </c>
      <c r="B836">
        <v>131</v>
      </c>
      <c r="D836" t="s">
        <v>8221</v>
      </c>
      <c r="E836">
        <v>3</v>
      </c>
    </row>
    <row r="837" spans="1:5" x14ac:dyDescent="0.25">
      <c r="A837" t="s">
        <v>8219</v>
      </c>
      <c r="B837">
        <v>14</v>
      </c>
      <c r="D837" t="s">
        <v>8221</v>
      </c>
      <c r="E837">
        <v>2</v>
      </c>
    </row>
    <row r="838" spans="1:5" x14ac:dyDescent="0.25">
      <c r="A838" t="s">
        <v>8219</v>
      </c>
      <c r="B838">
        <v>174</v>
      </c>
      <c r="D838" t="s">
        <v>8221</v>
      </c>
      <c r="E838">
        <v>0</v>
      </c>
    </row>
    <row r="839" spans="1:5" x14ac:dyDescent="0.25">
      <c r="A839" t="s">
        <v>8219</v>
      </c>
      <c r="B839">
        <v>191</v>
      </c>
      <c r="D839" t="s">
        <v>8221</v>
      </c>
      <c r="E839">
        <v>0</v>
      </c>
    </row>
    <row r="840" spans="1:5" x14ac:dyDescent="0.25">
      <c r="A840" t="s">
        <v>8219</v>
      </c>
      <c r="B840">
        <v>38</v>
      </c>
      <c r="D840" t="s">
        <v>8221</v>
      </c>
      <c r="E840">
        <v>3</v>
      </c>
    </row>
    <row r="841" spans="1:5" x14ac:dyDescent="0.25">
      <c r="A841" t="s">
        <v>8219</v>
      </c>
      <c r="B841">
        <v>22</v>
      </c>
      <c r="D841" t="s">
        <v>8221</v>
      </c>
      <c r="E841">
        <v>0</v>
      </c>
    </row>
    <row r="842" spans="1:5" x14ac:dyDescent="0.25">
      <c r="A842" t="s">
        <v>8219</v>
      </c>
      <c r="B842">
        <v>149</v>
      </c>
      <c r="D842" t="s">
        <v>8221</v>
      </c>
      <c r="E842">
        <v>0</v>
      </c>
    </row>
    <row r="843" spans="1:5" x14ac:dyDescent="0.25">
      <c r="A843" t="s">
        <v>8219</v>
      </c>
      <c r="B843">
        <v>56</v>
      </c>
      <c r="D843" t="s">
        <v>8221</v>
      </c>
      <c r="E843">
        <v>3</v>
      </c>
    </row>
    <row r="844" spans="1:5" x14ac:dyDescent="0.25">
      <c r="A844" t="s">
        <v>8219</v>
      </c>
      <c r="B844">
        <v>19</v>
      </c>
      <c r="D844" t="s">
        <v>8221</v>
      </c>
      <c r="E844">
        <v>7</v>
      </c>
    </row>
    <row r="845" spans="1:5" x14ac:dyDescent="0.25">
      <c r="A845" t="s">
        <v>8219</v>
      </c>
      <c r="B845">
        <v>70</v>
      </c>
      <c r="D845" t="s">
        <v>8221</v>
      </c>
      <c r="E845">
        <v>25</v>
      </c>
    </row>
    <row r="846" spans="1:5" x14ac:dyDescent="0.25">
      <c r="A846" t="s">
        <v>8219</v>
      </c>
      <c r="B846">
        <v>81</v>
      </c>
      <c r="D846" t="s">
        <v>8221</v>
      </c>
      <c r="E846">
        <v>10</v>
      </c>
    </row>
    <row r="847" spans="1:5" x14ac:dyDescent="0.25">
      <c r="A847" t="s">
        <v>8219</v>
      </c>
      <c r="B847">
        <v>32</v>
      </c>
      <c r="D847" t="s">
        <v>8221</v>
      </c>
      <c r="E847">
        <v>3</v>
      </c>
    </row>
    <row r="848" spans="1:5" x14ac:dyDescent="0.25">
      <c r="A848" t="s">
        <v>8219</v>
      </c>
      <c r="B848">
        <v>26</v>
      </c>
      <c r="D848" t="s">
        <v>8221</v>
      </c>
      <c r="E848">
        <v>5</v>
      </c>
    </row>
    <row r="849" spans="1:5" x14ac:dyDescent="0.25">
      <c r="A849" t="s">
        <v>8219</v>
      </c>
      <c r="B849">
        <v>105</v>
      </c>
      <c r="D849" t="s">
        <v>8221</v>
      </c>
      <c r="E849">
        <v>5</v>
      </c>
    </row>
    <row r="850" spans="1:5" x14ac:dyDescent="0.25">
      <c r="A850" t="s">
        <v>8219</v>
      </c>
      <c r="B850">
        <v>29</v>
      </c>
      <c r="D850" t="s">
        <v>8221</v>
      </c>
      <c r="E850">
        <v>27</v>
      </c>
    </row>
    <row r="851" spans="1:5" x14ac:dyDescent="0.25">
      <c r="A851" t="s">
        <v>8219</v>
      </c>
      <c r="B851">
        <v>8</v>
      </c>
      <c r="D851" t="s">
        <v>8221</v>
      </c>
      <c r="E851">
        <v>2</v>
      </c>
    </row>
    <row r="852" spans="1:5" x14ac:dyDescent="0.25">
      <c r="A852" t="s">
        <v>8219</v>
      </c>
      <c r="B852">
        <v>89</v>
      </c>
      <c r="D852" t="s">
        <v>8221</v>
      </c>
      <c r="E852">
        <v>236</v>
      </c>
    </row>
    <row r="853" spans="1:5" x14ac:dyDescent="0.25">
      <c r="A853" t="s">
        <v>8219</v>
      </c>
      <c r="B853">
        <v>44</v>
      </c>
      <c r="D853" t="s">
        <v>8221</v>
      </c>
      <c r="E853">
        <v>1</v>
      </c>
    </row>
    <row r="854" spans="1:5" x14ac:dyDescent="0.25">
      <c r="A854" t="s">
        <v>8219</v>
      </c>
      <c r="B854">
        <v>246</v>
      </c>
      <c r="D854" t="s">
        <v>8221</v>
      </c>
      <c r="E854">
        <v>12</v>
      </c>
    </row>
    <row r="855" spans="1:5" x14ac:dyDescent="0.25">
      <c r="A855" t="s">
        <v>8219</v>
      </c>
      <c r="B855">
        <v>120</v>
      </c>
      <c r="D855" t="s">
        <v>8221</v>
      </c>
      <c r="E855">
        <v>4</v>
      </c>
    </row>
    <row r="856" spans="1:5" x14ac:dyDescent="0.25">
      <c r="A856" t="s">
        <v>8219</v>
      </c>
      <c r="B856">
        <v>26</v>
      </c>
      <c r="D856" t="s">
        <v>8221</v>
      </c>
      <c r="E856">
        <v>3</v>
      </c>
    </row>
    <row r="857" spans="1:5" x14ac:dyDescent="0.25">
      <c r="A857" t="s">
        <v>8219</v>
      </c>
      <c r="B857">
        <v>45</v>
      </c>
      <c r="D857" t="s">
        <v>8221</v>
      </c>
      <c r="E857">
        <v>99</v>
      </c>
    </row>
    <row r="858" spans="1:5" x14ac:dyDescent="0.25">
      <c r="A858" t="s">
        <v>8219</v>
      </c>
      <c r="B858">
        <v>20</v>
      </c>
      <c r="D858" t="s">
        <v>8221</v>
      </c>
      <c r="E858">
        <v>3</v>
      </c>
    </row>
    <row r="859" spans="1:5" x14ac:dyDescent="0.25">
      <c r="A859" t="s">
        <v>8219</v>
      </c>
      <c r="B859">
        <v>47</v>
      </c>
      <c r="D859" t="s">
        <v>8221</v>
      </c>
      <c r="E859">
        <v>3</v>
      </c>
    </row>
    <row r="860" spans="1:5" x14ac:dyDescent="0.25">
      <c r="A860" t="s">
        <v>8219</v>
      </c>
      <c r="B860">
        <v>13</v>
      </c>
      <c r="D860" t="s">
        <v>8221</v>
      </c>
      <c r="E860">
        <v>22</v>
      </c>
    </row>
    <row r="861" spans="1:5" x14ac:dyDescent="0.25">
      <c r="A861" t="s">
        <v>8219</v>
      </c>
      <c r="B861">
        <v>183</v>
      </c>
      <c r="D861" t="s">
        <v>8221</v>
      </c>
      <c r="E861">
        <v>4</v>
      </c>
    </row>
    <row r="862" spans="1:5" x14ac:dyDescent="0.25">
      <c r="A862" t="s">
        <v>8219</v>
      </c>
      <c r="B862">
        <v>21</v>
      </c>
      <c r="D862" t="s">
        <v>8221</v>
      </c>
      <c r="E862">
        <v>534</v>
      </c>
    </row>
    <row r="863" spans="1:5" x14ac:dyDescent="0.25">
      <c r="A863" t="s">
        <v>8219</v>
      </c>
      <c r="B863">
        <v>42</v>
      </c>
      <c r="D863" t="s">
        <v>8221</v>
      </c>
      <c r="E863">
        <v>12</v>
      </c>
    </row>
    <row r="864" spans="1:5" x14ac:dyDescent="0.25">
      <c r="A864" t="s">
        <v>8219</v>
      </c>
      <c r="B864">
        <v>54</v>
      </c>
      <c r="D864" t="s">
        <v>8221</v>
      </c>
      <c r="E864">
        <v>56</v>
      </c>
    </row>
    <row r="865" spans="1:5" x14ac:dyDescent="0.25">
      <c r="A865" t="s">
        <v>8219</v>
      </c>
      <c r="B865">
        <v>38</v>
      </c>
      <c r="D865" t="s">
        <v>8221</v>
      </c>
      <c r="E865">
        <v>11</v>
      </c>
    </row>
    <row r="866" spans="1:5" x14ac:dyDescent="0.25">
      <c r="A866" t="s">
        <v>8219</v>
      </c>
      <c r="B866">
        <v>64</v>
      </c>
      <c r="D866" t="s">
        <v>8221</v>
      </c>
      <c r="E866">
        <v>0</v>
      </c>
    </row>
    <row r="867" spans="1:5" x14ac:dyDescent="0.25">
      <c r="A867" t="s">
        <v>8219</v>
      </c>
      <c r="B867">
        <v>13</v>
      </c>
      <c r="D867" t="s">
        <v>8221</v>
      </c>
      <c r="E867">
        <v>12</v>
      </c>
    </row>
    <row r="868" spans="1:5" x14ac:dyDescent="0.25">
      <c r="A868" t="s">
        <v>8219</v>
      </c>
      <c r="B868">
        <v>33</v>
      </c>
      <c r="D868" t="s">
        <v>8221</v>
      </c>
      <c r="E868">
        <v>5</v>
      </c>
    </row>
    <row r="869" spans="1:5" x14ac:dyDescent="0.25">
      <c r="A869" t="s">
        <v>8219</v>
      </c>
      <c r="B869">
        <v>52</v>
      </c>
      <c r="D869" t="s">
        <v>8221</v>
      </c>
      <c r="E869">
        <v>24</v>
      </c>
    </row>
    <row r="870" spans="1:5" x14ac:dyDescent="0.25">
      <c r="A870" t="s">
        <v>8219</v>
      </c>
      <c r="B870">
        <v>107</v>
      </c>
      <c r="D870" t="s">
        <v>8221</v>
      </c>
      <c r="E870">
        <v>89</v>
      </c>
    </row>
    <row r="871" spans="1:5" x14ac:dyDescent="0.25">
      <c r="A871" t="s">
        <v>8219</v>
      </c>
      <c r="B871">
        <v>11</v>
      </c>
      <c r="D871" t="s">
        <v>8221</v>
      </c>
      <c r="E871">
        <v>1</v>
      </c>
    </row>
    <row r="872" spans="1:5" x14ac:dyDescent="0.25">
      <c r="A872" t="s">
        <v>8219</v>
      </c>
      <c r="B872">
        <v>34</v>
      </c>
      <c r="D872" t="s">
        <v>8221</v>
      </c>
      <c r="E872">
        <v>55</v>
      </c>
    </row>
    <row r="873" spans="1:5" x14ac:dyDescent="0.25">
      <c r="A873" t="s">
        <v>8219</v>
      </c>
      <c r="B873">
        <v>75</v>
      </c>
      <c r="D873" t="s">
        <v>8221</v>
      </c>
      <c r="E873">
        <v>2</v>
      </c>
    </row>
    <row r="874" spans="1:5" x14ac:dyDescent="0.25">
      <c r="A874" t="s">
        <v>8219</v>
      </c>
      <c r="B874">
        <v>26</v>
      </c>
      <c r="D874" t="s">
        <v>8221</v>
      </c>
      <c r="E874">
        <v>0</v>
      </c>
    </row>
    <row r="875" spans="1:5" x14ac:dyDescent="0.25">
      <c r="A875" t="s">
        <v>8219</v>
      </c>
      <c r="B875">
        <v>50</v>
      </c>
      <c r="D875" t="s">
        <v>8221</v>
      </c>
      <c r="E875">
        <v>4</v>
      </c>
    </row>
    <row r="876" spans="1:5" x14ac:dyDescent="0.25">
      <c r="A876" t="s">
        <v>8219</v>
      </c>
      <c r="B876">
        <v>80</v>
      </c>
      <c r="D876" t="s">
        <v>8221</v>
      </c>
      <c r="E876">
        <v>6</v>
      </c>
    </row>
    <row r="877" spans="1:5" x14ac:dyDescent="0.25">
      <c r="A877" t="s">
        <v>8219</v>
      </c>
      <c r="B877">
        <v>110</v>
      </c>
      <c r="D877" t="s">
        <v>8221</v>
      </c>
      <c r="E877">
        <v>4</v>
      </c>
    </row>
    <row r="878" spans="1:5" x14ac:dyDescent="0.25">
      <c r="A878" t="s">
        <v>8219</v>
      </c>
      <c r="B878">
        <v>77</v>
      </c>
      <c r="D878" t="s">
        <v>8221</v>
      </c>
      <c r="E878">
        <v>4</v>
      </c>
    </row>
    <row r="879" spans="1:5" x14ac:dyDescent="0.25">
      <c r="A879" t="s">
        <v>8219</v>
      </c>
      <c r="B879">
        <v>50</v>
      </c>
      <c r="D879" t="s">
        <v>8221</v>
      </c>
      <c r="E879">
        <v>2</v>
      </c>
    </row>
    <row r="880" spans="1:5" x14ac:dyDescent="0.25">
      <c r="A880" t="s">
        <v>8219</v>
      </c>
      <c r="B880">
        <v>145</v>
      </c>
      <c r="D880" t="s">
        <v>8221</v>
      </c>
      <c r="E880">
        <v>5</v>
      </c>
    </row>
    <row r="881" spans="1:5" x14ac:dyDescent="0.25">
      <c r="A881" t="s">
        <v>8219</v>
      </c>
      <c r="B881">
        <v>29</v>
      </c>
      <c r="D881" t="s">
        <v>8221</v>
      </c>
      <c r="E881">
        <v>83</v>
      </c>
    </row>
    <row r="882" spans="1:5" x14ac:dyDescent="0.25">
      <c r="A882" t="s">
        <v>8219</v>
      </c>
      <c r="B882">
        <v>114</v>
      </c>
      <c r="D882" t="s">
        <v>8221</v>
      </c>
      <c r="E882">
        <v>57</v>
      </c>
    </row>
    <row r="883" spans="1:5" x14ac:dyDescent="0.25">
      <c r="A883" t="s">
        <v>8219</v>
      </c>
      <c r="B883">
        <v>96</v>
      </c>
      <c r="D883" t="s">
        <v>8221</v>
      </c>
      <c r="E883">
        <v>311</v>
      </c>
    </row>
    <row r="884" spans="1:5" x14ac:dyDescent="0.25">
      <c r="A884" t="s">
        <v>8219</v>
      </c>
      <c r="B884">
        <v>31</v>
      </c>
      <c r="D884" t="s">
        <v>8221</v>
      </c>
      <c r="E884">
        <v>2</v>
      </c>
    </row>
    <row r="885" spans="1:5" x14ac:dyDescent="0.25">
      <c r="A885" t="s">
        <v>8219</v>
      </c>
      <c r="B885">
        <v>4883</v>
      </c>
      <c r="D885" t="s">
        <v>8221</v>
      </c>
      <c r="E885">
        <v>16</v>
      </c>
    </row>
    <row r="886" spans="1:5" x14ac:dyDescent="0.25">
      <c r="A886" t="s">
        <v>8219</v>
      </c>
      <c r="B886">
        <v>95</v>
      </c>
      <c r="D886" t="s">
        <v>8221</v>
      </c>
      <c r="E886">
        <v>9</v>
      </c>
    </row>
    <row r="887" spans="1:5" x14ac:dyDescent="0.25">
      <c r="A887" t="s">
        <v>8219</v>
      </c>
      <c r="B887">
        <v>2478</v>
      </c>
      <c r="D887" t="s">
        <v>8221</v>
      </c>
      <c r="E887">
        <v>1</v>
      </c>
    </row>
    <row r="888" spans="1:5" x14ac:dyDescent="0.25">
      <c r="A888" t="s">
        <v>8219</v>
      </c>
      <c r="B888">
        <v>1789</v>
      </c>
      <c r="D888" t="s">
        <v>8221</v>
      </c>
      <c r="E888">
        <v>12</v>
      </c>
    </row>
    <row r="889" spans="1:5" x14ac:dyDescent="0.25">
      <c r="A889" t="s">
        <v>8219</v>
      </c>
      <c r="B889">
        <v>680</v>
      </c>
      <c r="D889" t="s">
        <v>8221</v>
      </c>
      <c r="E889">
        <v>0</v>
      </c>
    </row>
    <row r="890" spans="1:5" x14ac:dyDescent="0.25">
      <c r="A890" t="s">
        <v>8219</v>
      </c>
      <c r="B890">
        <v>70</v>
      </c>
      <c r="D890" t="s">
        <v>8221</v>
      </c>
      <c r="E890">
        <v>20</v>
      </c>
    </row>
    <row r="891" spans="1:5" x14ac:dyDescent="0.25">
      <c r="A891" t="s">
        <v>8219</v>
      </c>
      <c r="B891">
        <v>23</v>
      </c>
      <c r="D891" t="s">
        <v>8221</v>
      </c>
      <c r="E891">
        <v>16</v>
      </c>
    </row>
    <row r="892" spans="1:5" x14ac:dyDescent="0.25">
      <c r="A892" t="s">
        <v>8219</v>
      </c>
      <c r="B892">
        <v>4245</v>
      </c>
      <c r="D892" t="s">
        <v>8221</v>
      </c>
      <c r="E892">
        <v>33</v>
      </c>
    </row>
    <row r="893" spans="1:5" x14ac:dyDescent="0.25">
      <c r="A893" t="s">
        <v>8219</v>
      </c>
      <c r="B893">
        <v>943</v>
      </c>
      <c r="D893" t="s">
        <v>8221</v>
      </c>
      <c r="E893">
        <v>2</v>
      </c>
    </row>
    <row r="894" spans="1:5" x14ac:dyDescent="0.25">
      <c r="A894" t="s">
        <v>8219</v>
      </c>
      <c r="B894">
        <v>1876</v>
      </c>
      <c r="D894" t="s">
        <v>8221</v>
      </c>
      <c r="E894">
        <v>6</v>
      </c>
    </row>
    <row r="895" spans="1:5" x14ac:dyDescent="0.25">
      <c r="A895" t="s">
        <v>8219</v>
      </c>
      <c r="B895">
        <v>834</v>
      </c>
      <c r="D895" t="s">
        <v>8221</v>
      </c>
      <c r="E895">
        <v>0</v>
      </c>
    </row>
    <row r="896" spans="1:5" x14ac:dyDescent="0.25">
      <c r="A896" t="s">
        <v>8219</v>
      </c>
      <c r="B896">
        <v>682</v>
      </c>
      <c r="D896" t="s">
        <v>8221</v>
      </c>
      <c r="E896">
        <v>3</v>
      </c>
    </row>
    <row r="897" spans="1:5" x14ac:dyDescent="0.25">
      <c r="A897" t="s">
        <v>8219</v>
      </c>
      <c r="B897">
        <v>147</v>
      </c>
      <c r="D897" t="s">
        <v>8221</v>
      </c>
      <c r="E897">
        <v>0</v>
      </c>
    </row>
    <row r="898" spans="1:5" x14ac:dyDescent="0.25">
      <c r="A898" t="s">
        <v>8219</v>
      </c>
      <c r="B898">
        <v>415</v>
      </c>
      <c r="D898" t="s">
        <v>8221</v>
      </c>
      <c r="E898">
        <v>3</v>
      </c>
    </row>
    <row r="899" spans="1:5" x14ac:dyDescent="0.25">
      <c r="A899" t="s">
        <v>8219</v>
      </c>
      <c r="B899">
        <v>290</v>
      </c>
      <c r="D899" t="s">
        <v>8221</v>
      </c>
      <c r="E899">
        <v>13</v>
      </c>
    </row>
    <row r="900" spans="1:5" x14ac:dyDescent="0.25">
      <c r="A900" t="s">
        <v>8219</v>
      </c>
      <c r="B900">
        <v>365</v>
      </c>
      <c r="D900" t="s">
        <v>8221</v>
      </c>
      <c r="E900">
        <v>6</v>
      </c>
    </row>
    <row r="901" spans="1:5" x14ac:dyDescent="0.25">
      <c r="A901" t="s">
        <v>8219</v>
      </c>
      <c r="B901">
        <v>660</v>
      </c>
      <c r="D901" t="s">
        <v>8221</v>
      </c>
      <c r="E901">
        <v>1</v>
      </c>
    </row>
    <row r="902" spans="1:5" x14ac:dyDescent="0.25">
      <c r="A902" t="s">
        <v>8219</v>
      </c>
      <c r="B902">
        <v>1356</v>
      </c>
      <c r="D902" t="s">
        <v>8221</v>
      </c>
      <c r="E902">
        <v>0</v>
      </c>
    </row>
    <row r="903" spans="1:5" x14ac:dyDescent="0.25">
      <c r="A903" t="s">
        <v>8219</v>
      </c>
      <c r="B903">
        <v>424</v>
      </c>
      <c r="D903" t="s">
        <v>8221</v>
      </c>
      <c r="E903">
        <v>5</v>
      </c>
    </row>
    <row r="904" spans="1:5" x14ac:dyDescent="0.25">
      <c r="A904" t="s">
        <v>8219</v>
      </c>
      <c r="B904">
        <v>33</v>
      </c>
      <c r="D904" t="s">
        <v>8221</v>
      </c>
      <c r="E904">
        <v>0</v>
      </c>
    </row>
    <row r="905" spans="1:5" x14ac:dyDescent="0.25">
      <c r="A905" t="s">
        <v>8219</v>
      </c>
      <c r="B905">
        <v>1633</v>
      </c>
      <c r="D905" t="s">
        <v>8221</v>
      </c>
      <c r="E905">
        <v>36</v>
      </c>
    </row>
    <row r="906" spans="1:5" x14ac:dyDescent="0.25">
      <c r="A906" t="s">
        <v>8219</v>
      </c>
      <c r="B906">
        <v>306</v>
      </c>
      <c r="D906" t="s">
        <v>8221</v>
      </c>
      <c r="E906">
        <v>1</v>
      </c>
    </row>
    <row r="907" spans="1:5" x14ac:dyDescent="0.25">
      <c r="A907" t="s">
        <v>8219</v>
      </c>
      <c r="B907">
        <v>205</v>
      </c>
      <c r="D907" t="s">
        <v>8221</v>
      </c>
      <c r="E907">
        <v>1</v>
      </c>
    </row>
    <row r="908" spans="1:5" x14ac:dyDescent="0.25">
      <c r="A908" t="s">
        <v>8219</v>
      </c>
      <c r="B908">
        <v>1281</v>
      </c>
      <c r="D908" t="s">
        <v>8221</v>
      </c>
      <c r="E908">
        <v>1</v>
      </c>
    </row>
    <row r="909" spans="1:5" x14ac:dyDescent="0.25">
      <c r="A909" t="s">
        <v>8219</v>
      </c>
      <c r="B909">
        <v>103</v>
      </c>
      <c r="D909" t="s">
        <v>8221</v>
      </c>
      <c r="E909">
        <v>9</v>
      </c>
    </row>
    <row r="910" spans="1:5" x14ac:dyDescent="0.25">
      <c r="A910" t="s">
        <v>8219</v>
      </c>
      <c r="B910">
        <v>1513</v>
      </c>
      <c r="D910" t="s">
        <v>8221</v>
      </c>
      <c r="E910">
        <v>1</v>
      </c>
    </row>
    <row r="911" spans="1:5" x14ac:dyDescent="0.25">
      <c r="A911" t="s">
        <v>8219</v>
      </c>
      <c r="B911">
        <v>405</v>
      </c>
      <c r="D911" t="s">
        <v>8221</v>
      </c>
      <c r="E911">
        <v>0</v>
      </c>
    </row>
    <row r="912" spans="1:5" x14ac:dyDescent="0.25">
      <c r="A912" t="s">
        <v>8219</v>
      </c>
      <c r="B912">
        <v>510</v>
      </c>
      <c r="D912" t="s">
        <v>8221</v>
      </c>
      <c r="E912">
        <v>1</v>
      </c>
    </row>
    <row r="913" spans="1:5" x14ac:dyDescent="0.25">
      <c r="A913" t="s">
        <v>8219</v>
      </c>
      <c r="B913">
        <v>1887</v>
      </c>
      <c r="D913" t="s">
        <v>8221</v>
      </c>
      <c r="E913">
        <v>1</v>
      </c>
    </row>
    <row r="914" spans="1:5" x14ac:dyDescent="0.25">
      <c r="A914" t="s">
        <v>8219</v>
      </c>
      <c r="B914">
        <v>701</v>
      </c>
      <c r="D914" t="s">
        <v>8221</v>
      </c>
      <c r="E914">
        <v>4</v>
      </c>
    </row>
    <row r="915" spans="1:5" x14ac:dyDescent="0.25">
      <c r="A915" t="s">
        <v>8219</v>
      </c>
      <c r="B915">
        <v>3863</v>
      </c>
      <c r="D915" t="s">
        <v>8221</v>
      </c>
      <c r="E915">
        <v>2</v>
      </c>
    </row>
    <row r="916" spans="1:5" x14ac:dyDescent="0.25">
      <c r="A916" t="s">
        <v>8219</v>
      </c>
      <c r="B916">
        <v>238</v>
      </c>
      <c r="D916" t="s">
        <v>8221</v>
      </c>
      <c r="E916">
        <v>2</v>
      </c>
    </row>
    <row r="917" spans="1:5" x14ac:dyDescent="0.25">
      <c r="A917" t="s">
        <v>8219</v>
      </c>
      <c r="B917">
        <v>2051</v>
      </c>
      <c r="D917" t="s">
        <v>8221</v>
      </c>
      <c r="E917">
        <v>2</v>
      </c>
    </row>
    <row r="918" spans="1:5" x14ac:dyDescent="0.25">
      <c r="A918" t="s">
        <v>8219</v>
      </c>
      <c r="B918">
        <v>402</v>
      </c>
      <c r="D918" t="s">
        <v>8221</v>
      </c>
      <c r="E918">
        <v>0</v>
      </c>
    </row>
    <row r="919" spans="1:5" x14ac:dyDescent="0.25">
      <c r="A919" t="s">
        <v>8219</v>
      </c>
      <c r="B919">
        <v>253</v>
      </c>
      <c r="D919" t="s">
        <v>8221</v>
      </c>
      <c r="E919">
        <v>2</v>
      </c>
    </row>
    <row r="920" spans="1:5" x14ac:dyDescent="0.25">
      <c r="A920" t="s">
        <v>8219</v>
      </c>
      <c r="B920">
        <v>473</v>
      </c>
      <c r="D920" t="s">
        <v>8221</v>
      </c>
      <c r="E920">
        <v>4</v>
      </c>
    </row>
    <row r="921" spans="1:5" x14ac:dyDescent="0.25">
      <c r="A921" t="s">
        <v>8219</v>
      </c>
      <c r="B921">
        <v>821</v>
      </c>
      <c r="D921" t="s">
        <v>8221</v>
      </c>
      <c r="E921">
        <v>2</v>
      </c>
    </row>
    <row r="922" spans="1:5" x14ac:dyDescent="0.25">
      <c r="A922" t="s">
        <v>8219</v>
      </c>
      <c r="B922">
        <v>388</v>
      </c>
      <c r="D922" t="s">
        <v>8221</v>
      </c>
      <c r="E922">
        <v>0</v>
      </c>
    </row>
    <row r="923" spans="1:5" x14ac:dyDescent="0.25">
      <c r="A923" t="s">
        <v>8219</v>
      </c>
      <c r="B923">
        <v>813</v>
      </c>
      <c r="D923" t="s">
        <v>8221</v>
      </c>
      <c r="E923">
        <v>1</v>
      </c>
    </row>
    <row r="924" spans="1:5" x14ac:dyDescent="0.25">
      <c r="A924" t="s">
        <v>8219</v>
      </c>
      <c r="B924">
        <v>1945</v>
      </c>
      <c r="D924" t="s">
        <v>8221</v>
      </c>
      <c r="E924">
        <v>0</v>
      </c>
    </row>
    <row r="925" spans="1:5" x14ac:dyDescent="0.25">
      <c r="A925" t="s">
        <v>8219</v>
      </c>
      <c r="B925">
        <v>1637</v>
      </c>
      <c r="D925" t="s">
        <v>8221</v>
      </c>
      <c r="E925">
        <v>2</v>
      </c>
    </row>
    <row r="926" spans="1:5" x14ac:dyDescent="0.25">
      <c r="A926" t="s">
        <v>8219</v>
      </c>
      <c r="B926">
        <v>1375</v>
      </c>
      <c r="D926" t="s">
        <v>8221</v>
      </c>
      <c r="E926">
        <v>7</v>
      </c>
    </row>
    <row r="927" spans="1:5" x14ac:dyDescent="0.25">
      <c r="A927" t="s">
        <v>8219</v>
      </c>
      <c r="B927">
        <v>17</v>
      </c>
      <c r="D927" t="s">
        <v>8221</v>
      </c>
      <c r="E927">
        <v>5</v>
      </c>
    </row>
    <row r="928" spans="1:5" x14ac:dyDescent="0.25">
      <c r="A928" t="s">
        <v>8219</v>
      </c>
      <c r="B928">
        <v>354</v>
      </c>
      <c r="D928" t="s">
        <v>8221</v>
      </c>
      <c r="E928">
        <v>0</v>
      </c>
    </row>
    <row r="929" spans="1:5" x14ac:dyDescent="0.25">
      <c r="A929" t="s">
        <v>8219</v>
      </c>
      <c r="B929">
        <v>191</v>
      </c>
      <c r="D929" t="s">
        <v>8221</v>
      </c>
      <c r="E929">
        <v>0</v>
      </c>
    </row>
    <row r="930" spans="1:5" x14ac:dyDescent="0.25">
      <c r="A930" t="s">
        <v>8219</v>
      </c>
      <c r="B930">
        <v>303</v>
      </c>
      <c r="D930" t="s">
        <v>8221</v>
      </c>
      <c r="E930">
        <v>0</v>
      </c>
    </row>
    <row r="931" spans="1:5" x14ac:dyDescent="0.25">
      <c r="A931" t="s">
        <v>8219</v>
      </c>
      <c r="B931">
        <v>137</v>
      </c>
      <c r="D931" t="s">
        <v>8221</v>
      </c>
      <c r="E931">
        <v>2</v>
      </c>
    </row>
    <row r="932" spans="1:5" x14ac:dyDescent="0.25">
      <c r="A932" t="s">
        <v>8219</v>
      </c>
      <c r="B932">
        <v>41</v>
      </c>
      <c r="D932" t="s">
        <v>8221</v>
      </c>
      <c r="E932">
        <v>0</v>
      </c>
    </row>
    <row r="933" spans="1:5" x14ac:dyDescent="0.25">
      <c r="A933" t="s">
        <v>8219</v>
      </c>
      <c r="B933">
        <v>398</v>
      </c>
      <c r="D933" t="s">
        <v>8221</v>
      </c>
      <c r="E933">
        <v>0</v>
      </c>
    </row>
    <row r="934" spans="1:5" x14ac:dyDescent="0.25">
      <c r="A934" t="s">
        <v>8219</v>
      </c>
      <c r="B934">
        <v>1737</v>
      </c>
      <c r="D934" t="s">
        <v>8221</v>
      </c>
      <c r="E934">
        <v>28</v>
      </c>
    </row>
    <row r="935" spans="1:5" x14ac:dyDescent="0.25">
      <c r="A935" t="s">
        <v>8219</v>
      </c>
      <c r="B935">
        <v>971</v>
      </c>
      <c r="D935" t="s">
        <v>8221</v>
      </c>
      <c r="E935">
        <v>2</v>
      </c>
    </row>
    <row r="936" spans="1:5" x14ac:dyDescent="0.25">
      <c r="A936" t="s">
        <v>8219</v>
      </c>
      <c r="B936">
        <v>183</v>
      </c>
      <c r="D936" t="s">
        <v>8221</v>
      </c>
      <c r="E936">
        <v>0</v>
      </c>
    </row>
    <row r="937" spans="1:5" x14ac:dyDescent="0.25">
      <c r="A937" t="s">
        <v>8219</v>
      </c>
      <c r="B937">
        <v>4562</v>
      </c>
      <c r="D937" t="s">
        <v>8221</v>
      </c>
      <c r="E937">
        <v>0</v>
      </c>
    </row>
    <row r="938" spans="1:5" x14ac:dyDescent="0.25">
      <c r="A938" t="s">
        <v>8219</v>
      </c>
      <c r="B938">
        <v>26457</v>
      </c>
      <c r="D938" t="s">
        <v>8221</v>
      </c>
      <c r="E938">
        <v>0</v>
      </c>
    </row>
    <row r="939" spans="1:5" x14ac:dyDescent="0.25">
      <c r="A939" t="s">
        <v>8219</v>
      </c>
      <c r="B939">
        <v>162</v>
      </c>
      <c r="D939" t="s">
        <v>8221</v>
      </c>
      <c r="E939">
        <v>4</v>
      </c>
    </row>
    <row r="940" spans="1:5" x14ac:dyDescent="0.25">
      <c r="A940" t="s">
        <v>8219</v>
      </c>
      <c r="B940">
        <v>479</v>
      </c>
      <c r="D940" t="s">
        <v>8221</v>
      </c>
      <c r="E940">
        <v>12</v>
      </c>
    </row>
    <row r="941" spans="1:5" x14ac:dyDescent="0.25">
      <c r="A941" t="s">
        <v>8219</v>
      </c>
      <c r="B941">
        <v>426</v>
      </c>
      <c r="D941" t="s">
        <v>8221</v>
      </c>
      <c r="E941">
        <v>0</v>
      </c>
    </row>
    <row r="942" spans="1:5" x14ac:dyDescent="0.25">
      <c r="A942" t="s">
        <v>8219</v>
      </c>
      <c r="B942">
        <v>450</v>
      </c>
      <c r="D942" t="s">
        <v>8221</v>
      </c>
      <c r="E942">
        <v>33</v>
      </c>
    </row>
    <row r="943" spans="1:5" x14ac:dyDescent="0.25">
      <c r="A943" t="s">
        <v>8219</v>
      </c>
      <c r="B943">
        <v>1780</v>
      </c>
      <c r="D943" t="s">
        <v>8221</v>
      </c>
      <c r="E943">
        <v>0</v>
      </c>
    </row>
    <row r="944" spans="1:5" x14ac:dyDescent="0.25">
      <c r="A944" t="s">
        <v>8219</v>
      </c>
      <c r="B944">
        <v>122</v>
      </c>
      <c r="D944" t="s">
        <v>8221</v>
      </c>
      <c r="E944">
        <v>4</v>
      </c>
    </row>
    <row r="945" spans="1:5" x14ac:dyDescent="0.25">
      <c r="A945" t="s">
        <v>8219</v>
      </c>
      <c r="B945">
        <v>95</v>
      </c>
      <c r="D945" t="s">
        <v>8221</v>
      </c>
      <c r="E945">
        <v>0</v>
      </c>
    </row>
    <row r="946" spans="1:5" x14ac:dyDescent="0.25">
      <c r="A946" t="s">
        <v>8219</v>
      </c>
      <c r="B946">
        <v>325</v>
      </c>
      <c r="D946" t="s">
        <v>8221</v>
      </c>
      <c r="E946">
        <v>11</v>
      </c>
    </row>
    <row r="947" spans="1:5" x14ac:dyDescent="0.25">
      <c r="A947" t="s">
        <v>8219</v>
      </c>
      <c r="B947">
        <v>353</v>
      </c>
      <c r="D947" t="s">
        <v>8221</v>
      </c>
      <c r="E947">
        <v>1</v>
      </c>
    </row>
    <row r="948" spans="1:5" x14ac:dyDescent="0.25">
      <c r="A948" t="s">
        <v>8219</v>
      </c>
      <c r="B948">
        <v>105</v>
      </c>
      <c r="D948" t="s">
        <v>8221</v>
      </c>
      <c r="E948">
        <v>5</v>
      </c>
    </row>
    <row r="949" spans="1:5" x14ac:dyDescent="0.25">
      <c r="A949" t="s">
        <v>8219</v>
      </c>
      <c r="B949">
        <v>729</v>
      </c>
      <c r="D949" t="s">
        <v>8221</v>
      </c>
      <c r="E949">
        <v>0</v>
      </c>
    </row>
    <row r="950" spans="1:5" x14ac:dyDescent="0.25">
      <c r="A950" t="s">
        <v>8219</v>
      </c>
      <c r="B950">
        <v>454</v>
      </c>
      <c r="D950" t="s">
        <v>8221</v>
      </c>
      <c r="E950">
        <v>1</v>
      </c>
    </row>
    <row r="951" spans="1:5" x14ac:dyDescent="0.25">
      <c r="A951" t="s">
        <v>8219</v>
      </c>
      <c r="B951">
        <v>539</v>
      </c>
      <c r="D951" t="s">
        <v>8221</v>
      </c>
      <c r="E951">
        <v>1</v>
      </c>
    </row>
    <row r="952" spans="1:5" x14ac:dyDescent="0.25">
      <c r="A952" t="s">
        <v>8219</v>
      </c>
      <c r="B952">
        <v>79</v>
      </c>
      <c r="D952" t="s">
        <v>8221</v>
      </c>
      <c r="E952">
        <v>6</v>
      </c>
    </row>
    <row r="953" spans="1:5" x14ac:dyDescent="0.25">
      <c r="A953" t="s">
        <v>8219</v>
      </c>
      <c r="B953">
        <v>94</v>
      </c>
      <c r="D953" t="s">
        <v>8221</v>
      </c>
      <c r="E953">
        <v>8</v>
      </c>
    </row>
    <row r="954" spans="1:5" x14ac:dyDescent="0.25">
      <c r="A954" t="s">
        <v>8219</v>
      </c>
      <c r="B954">
        <v>625</v>
      </c>
      <c r="D954" t="s">
        <v>8221</v>
      </c>
      <c r="E954">
        <v>1</v>
      </c>
    </row>
    <row r="955" spans="1:5" x14ac:dyDescent="0.25">
      <c r="A955" t="s">
        <v>8219</v>
      </c>
      <c r="B955">
        <v>508</v>
      </c>
      <c r="D955" t="s">
        <v>8221</v>
      </c>
      <c r="E955">
        <v>0</v>
      </c>
    </row>
    <row r="956" spans="1:5" x14ac:dyDescent="0.25">
      <c r="A956" t="s">
        <v>8219</v>
      </c>
      <c r="B956">
        <v>531</v>
      </c>
      <c r="D956" t="s">
        <v>8221</v>
      </c>
      <c r="E956">
        <v>2</v>
      </c>
    </row>
    <row r="957" spans="1:5" x14ac:dyDescent="0.25">
      <c r="A957" t="s">
        <v>8219</v>
      </c>
      <c r="B957">
        <v>158</v>
      </c>
      <c r="D957" t="s">
        <v>8221</v>
      </c>
      <c r="E957">
        <v>1</v>
      </c>
    </row>
    <row r="958" spans="1:5" x14ac:dyDescent="0.25">
      <c r="A958" t="s">
        <v>8219</v>
      </c>
      <c r="B958">
        <v>508</v>
      </c>
      <c r="D958" t="s">
        <v>8221</v>
      </c>
      <c r="E958">
        <v>0</v>
      </c>
    </row>
    <row r="959" spans="1:5" x14ac:dyDescent="0.25">
      <c r="A959" t="s">
        <v>8219</v>
      </c>
      <c r="B959">
        <v>644</v>
      </c>
      <c r="D959" t="s">
        <v>8221</v>
      </c>
      <c r="E959">
        <v>1</v>
      </c>
    </row>
    <row r="960" spans="1:5" x14ac:dyDescent="0.25">
      <c r="A960" t="s">
        <v>8219</v>
      </c>
      <c r="B960">
        <v>848</v>
      </c>
      <c r="D960" t="s">
        <v>8221</v>
      </c>
      <c r="E960">
        <v>19</v>
      </c>
    </row>
    <row r="961" spans="1:5" x14ac:dyDescent="0.25">
      <c r="A961" t="s">
        <v>8219</v>
      </c>
      <c r="B961">
        <v>429</v>
      </c>
      <c r="D961" t="s">
        <v>8221</v>
      </c>
      <c r="E961">
        <v>27</v>
      </c>
    </row>
    <row r="962" spans="1:5" x14ac:dyDescent="0.25">
      <c r="A962" t="s">
        <v>8219</v>
      </c>
      <c r="B962">
        <v>204</v>
      </c>
      <c r="D962" t="s">
        <v>8221</v>
      </c>
      <c r="E962">
        <v>7</v>
      </c>
    </row>
    <row r="963" spans="1:5" x14ac:dyDescent="0.25">
      <c r="A963" t="s">
        <v>8219</v>
      </c>
      <c r="B963">
        <v>379</v>
      </c>
      <c r="D963" t="s">
        <v>8221</v>
      </c>
      <c r="E963">
        <v>14</v>
      </c>
    </row>
    <row r="964" spans="1:5" x14ac:dyDescent="0.25">
      <c r="A964" t="s">
        <v>8219</v>
      </c>
      <c r="B964">
        <v>271</v>
      </c>
      <c r="D964" t="s">
        <v>8221</v>
      </c>
      <c r="E964">
        <v>5</v>
      </c>
    </row>
    <row r="965" spans="1:5" x14ac:dyDescent="0.25">
      <c r="A965" t="s">
        <v>8219</v>
      </c>
      <c r="B965">
        <v>120</v>
      </c>
      <c r="D965" t="s">
        <v>8221</v>
      </c>
      <c r="E965">
        <v>30</v>
      </c>
    </row>
    <row r="966" spans="1:5" x14ac:dyDescent="0.25">
      <c r="A966" t="s">
        <v>8219</v>
      </c>
      <c r="B966">
        <v>140</v>
      </c>
      <c r="D966" t="s">
        <v>8221</v>
      </c>
      <c r="E966">
        <v>1</v>
      </c>
    </row>
    <row r="967" spans="1:5" x14ac:dyDescent="0.25">
      <c r="A967" t="s">
        <v>8219</v>
      </c>
      <c r="B967">
        <v>193</v>
      </c>
      <c r="D967" t="s">
        <v>8221</v>
      </c>
      <c r="E967">
        <v>0</v>
      </c>
    </row>
    <row r="968" spans="1:5" x14ac:dyDescent="0.25">
      <c r="A968" t="s">
        <v>8219</v>
      </c>
      <c r="B968">
        <v>180</v>
      </c>
      <c r="D968" t="s">
        <v>8221</v>
      </c>
      <c r="E968">
        <v>60</v>
      </c>
    </row>
    <row r="969" spans="1:5" x14ac:dyDescent="0.25">
      <c r="A969" t="s">
        <v>8219</v>
      </c>
      <c r="B969">
        <v>263</v>
      </c>
      <c r="D969" t="s">
        <v>8221</v>
      </c>
      <c r="E969">
        <v>84</v>
      </c>
    </row>
    <row r="970" spans="1:5" x14ac:dyDescent="0.25">
      <c r="A970" t="s">
        <v>8219</v>
      </c>
      <c r="B970">
        <v>217</v>
      </c>
      <c r="D970" t="s">
        <v>8221</v>
      </c>
      <c r="E970">
        <v>47</v>
      </c>
    </row>
    <row r="971" spans="1:5" x14ac:dyDescent="0.25">
      <c r="A971" t="s">
        <v>8219</v>
      </c>
      <c r="B971">
        <v>443</v>
      </c>
      <c r="D971" t="s">
        <v>8221</v>
      </c>
      <c r="E971">
        <v>66</v>
      </c>
    </row>
    <row r="972" spans="1:5" x14ac:dyDescent="0.25">
      <c r="A972" t="s">
        <v>8219</v>
      </c>
      <c r="B972">
        <v>1373</v>
      </c>
      <c r="D972" t="s">
        <v>8221</v>
      </c>
      <c r="E972">
        <v>171</v>
      </c>
    </row>
    <row r="973" spans="1:5" x14ac:dyDescent="0.25">
      <c r="A973" t="s">
        <v>8219</v>
      </c>
      <c r="B973">
        <v>742</v>
      </c>
      <c r="D973" t="s">
        <v>8221</v>
      </c>
      <c r="E973">
        <v>29</v>
      </c>
    </row>
    <row r="974" spans="1:5" x14ac:dyDescent="0.25">
      <c r="A974" t="s">
        <v>8219</v>
      </c>
      <c r="B974">
        <v>170</v>
      </c>
      <c r="D974" t="s">
        <v>8221</v>
      </c>
      <c r="E974">
        <v>9</v>
      </c>
    </row>
    <row r="975" spans="1:5" x14ac:dyDescent="0.25">
      <c r="A975" t="s">
        <v>8219</v>
      </c>
      <c r="B975">
        <v>242</v>
      </c>
      <c r="D975" t="s">
        <v>8221</v>
      </c>
      <c r="E975">
        <v>27</v>
      </c>
    </row>
    <row r="976" spans="1:5" x14ac:dyDescent="0.25">
      <c r="A976" t="s">
        <v>8219</v>
      </c>
      <c r="B976">
        <v>541</v>
      </c>
      <c r="D976" t="s">
        <v>8221</v>
      </c>
      <c r="E976">
        <v>2</v>
      </c>
    </row>
    <row r="977" spans="1:5" x14ac:dyDescent="0.25">
      <c r="A977" t="s">
        <v>8219</v>
      </c>
      <c r="B977">
        <v>121</v>
      </c>
      <c r="D977" t="s">
        <v>8221</v>
      </c>
      <c r="E977">
        <v>3</v>
      </c>
    </row>
    <row r="978" spans="1:5" x14ac:dyDescent="0.25">
      <c r="A978" t="s">
        <v>8219</v>
      </c>
      <c r="B978">
        <v>621</v>
      </c>
      <c r="D978" t="s">
        <v>8221</v>
      </c>
      <c r="E978">
        <v>4</v>
      </c>
    </row>
    <row r="979" spans="1:5" x14ac:dyDescent="0.25">
      <c r="A979" t="s">
        <v>8219</v>
      </c>
      <c r="B979">
        <v>101</v>
      </c>
      <c r="D979" t="s">
        <v>8221</v>
      </c>
      <c r="E979">
        <v>2</v>
      </c>
    </row>
    <row r="980" spans="1:5" x14ac:dyDescent="0.25">
      <c r="A980" t="s">
        <v>8219</v>
      </c>
      <c r="B980">
        <v>554</v>
      </c>
      <c r="D980" t="s">
        <v>8221</v>
      </c>
      <c r="E980">
        <v>20</v>
      </c>
    </row>
    <row r="981" spans="1:5" x14ac:dyDescent="0.25">
      <c r="A981" t="s">
        <v>8219</v>
      </c>
      <c r="B981">
        <v>666</v>
      </c>
      <c r="D981" t="s">
        <v>8221</v>
      </c>
      <c r="E981">
        <v>3</v>
      </c>
    </row>
    <row r="982" spans="1:5" x14ac:dyDescent="0.25">
      <c r="A982" t="s">
        <v>8219</v>
      </c>
      <c r="B982">
        <v>410</v>
      </c>
      <c r="D982" t="s">
        <v>8221</v>
      </c>
      <c r="E982">
        <v>4</v>
      </c>
    </row>
    <row r="983" spans="1:5" x14ac:dyDescent="0.25">
      <c r="A983" t="s">
        <v>8219</v>
      </c>
      <c r="B983">
        <v>375</v>
      </c>
      <c r="D983" t="s">
        <v>8221</v>
      </c>
      <c r="E983">
        <v>1</v>
      </c>
    </row>
    <row r="984" spans="1:5" x14ac:dyDescent="0.25">
      <c r="A984" t="s">
        <v>8219</v>
      </c>
      <c r="B984">
        <v>1364</v>
      </c>
      <c r="D984" t="s">
        <v>8221</v>
      </c>
      <c r="E984">
        <v>0</v>
      </c>
    </row>
    <row r="985" spans="1:5" x14ac:dyDescent="0.25">
      <c r="A985" t="s">
        <v>8219</v>
      </c>
      <c r="B985">
        <v>35</v>
      </c>
      <c r="D985" t="s">
        <v>8221</v>
      </c>
      <c r="E985">
        <v>0</v>
      </c>
    </row>
    <row r="986" spans="1:5" x14ac:dyDescent="0.25">
      <c r="A986" t="s">
        <v>8219</v>
      </c>
      <c r="B986">
        <v>203</v>
      </c>
      <c r="D986" t="s">
        <v>8221</v>
      </c>
      <c r="E986">
        <v>14</v>
      </c>
    </row>
    <row r="987" spans="1:5" x14ac:dyDescent="0.25">
      <c r="A987" t="s">
        <v>8219</v>
      </c>
      <c r="B987">
        <v>49</v>
      </c>
      <c r="D987" t="s">
        <v>8221</v>
      </c>
      <c r="E987">
        <v>1</v>
      </c>
    </row>
    <row r="988" spans="1:5" x14ac:dyDescent="0.25">
      <c r="A988" t="s">
        <v>8219</v>
      </c>
      <c r="B988">
        <v>5812</v>
      </c>
      <c r="D988" t="s">
        <v>8221</v>
      </c>
      <c r="E988">
        <v>118</v>
      </c>
    </row>
    <row r="989" spans="1:5" x14ac:dyDescent="0.25">
      <c r="A989" t="s">
        <v>8219</v>
      </c>
      <c r="B989">
        <v>1556</v>
      </c>
      <c r="D989" t="s">
        <v>8221</v>
      </c>
      <c r="E989">
        <v>2</v>
      </c>
    </row>
    <row r="990" spans="1:5" x14ac:dyDescent="0.25">
      <c r="A990" t="s">
        <v>8219</v>
      </c>
      <c r="B990">
        <v>65</v>
      </c>
      <c r="D990" t="s">
        <v>8221</v>
      </c>
      <c r="E990">
        <v>1</v>
      </c>
    </row>
    <row r="991" spans="1:5" x14ac:dyDescent="0.25">
      <c r="A991" t="s">
        <v>8219</v>
      </c>
      <c r="B991">
        <v>10</v>
      </c>
      <c r="D991" t="s">
        <v>8221</v>
      </c>
      <c r="E991">
        <v>3</v>
      </c>
    </row>
    <row r="992" spans="1:5" x14ac:dyDescent="0.25">
      <c r="A992" t="s">
        <v>8219</v>
      </c>
      <c r="B992">
        <v>76</v>
      </c>
      <c r="D992" t="s">
        <v>8221</v>
      </c>
      <c r="E992">
        <v>1</v>
      </c>
    </row>
    <row r="993" spans="1:5" x14ac:dyDescent="0.25">
      <c r="A993" t="s">
        <v>8219</v>
      </c>
      <c r="B993">
        <v>263</v>
      </c>
      <c r="D993" t="s">
        <v>8221</v>
      </c>
      <c r="E993">
        <v>3</v>
      </c>
    </row>
    <row r="994" spans="1:5" x14ac:dyDescent="0.25">
      <c r="A994" t="s">
        <v>8219</v>
      </c>
      <c r="B994">
        <v>1530</v>
      </c>
      <c r="D994" t="s">
        <v>8221</v>
      </c>
      <c r="E994">
        <v>38</v>
      </c>
    </row>
    <row r="995" spans="1:5" x14ac:dyDescent="0.25">
      <c r="A995" t="s">
        <v>8219</v>
      </c>
      <c r="B995">
        <v>278</v>
      </c>
      <c r="D995" t="s">
        <v>8221</v>
      </c>
      <c r="E995">
        <v>52</v>
      </c>
    </row>
    <row r="996" spans="1:5" x14ac:dyDescent="0.25">
      <c r="A996" t="s">
        <v>8219</v>
      </c>
      <c r="B996">
        <v>350</v>
      </c>
      <c r="D996" t="s">
        <v>8221</v>
      </c>
      <c r="E996">
        <v>2</v>
      </c>
    </row>
    <row r="997" spans="1:5" x14ac:dyDescent="0.25">
      <c r="A997" t="s">
        <v>8219</v>
      </c>
      <c r="B997">
        <v>470</v>
      </c>
      <c r="D997" t="s">
        <v>8221</v>
      </c>
      <c r="E997">
        <v>0</v>
      </c>
    </row>
    <row r="998" spans="1:5" x14ac:dyDescent="0.25">
      <c r="A998" t="s">
        <v>8219</v>
      </c>
      <c r="B998">
        <v>3</v>
      </c>
      <c r="D998" t="s">
        <v>8221</v>
      </c>
      <c r="E998">
        <v>4</v>
      </c>
    </row>
    <row r="999" spans="1:5" x14ac:dyDescent="0.25">
      <c r="A999" t="s">
        <v>8219</v>
      </c>
      <c r="B999">
        <v>8200</v>
      </c>
      <c r="D999" t="s">
        <v>8221</v>
      </c>
      <c r="E999">
        <v>4</v>
      </c>
    </row>
    <row r="1000" spans="1:5" x14ac:dyDescent="0.25">
      <c r="A1000" t="s">
        <v>8219</v>
      </c>
      <c r="B1000">
        <v>8359</v>
      </c>
      <c r="D1000" t="s">
        <v>8221</v>
      </c>
      <c r="E1000">
        <v>18</v>
      </c>
    </row>
    <row r="1001" spans="1:5" x14ac:dyDescent="0.25">
      <c r="A1001" t="s">
        <v>8219</v>
      </c>
      <c r="B1001">
        <v>188</v>
      </c>
      <c r="D1001" t="s">
        <v>8221</v>
      </c>
      <c r="E1001">
        <v>0</v>
      </c>
    </row>
    <row r="1002" spans="1:5" x14ac:dyDescent="0.25">
      <c r="A1002" t="s">
        <v>8219</v>
      </c>
      <c r="B1002">
        <v>48</v>
      </c>
      <c r="D1002" t="s">
        <v>8221</v>
      </c>
      <c r="E1002">
        <v>22</v>
      </c>
    </row>
    <row r="1003" spans="1:5" x14ac:dyDescent="0.25">
      <c r="A1003" t="s">
        <v>8219</v>
      </c>
      <c r="B1003">
        <v>607</v>
      </c>
      <c r="D1003" t="s">
        <v>8221</v>
      </c>
      <c r="E1003">
        <v>49</v>
      </c>
    </row>
    <row r="1004" spans="1:5" x14ac:dyDescent="0.25">
      <c r="A1004" t="s">
        <v>8219</v>
      </c>
      <c r="B1004">
        <v>50</v>
      </c>
      <c r="D1004" t="s">
        <v>8221</v>
      </c>
      <c r="E1004">
        <v>19</v>
      </c>
    </row>
    <row r="1005" spans="1:5" x14ac:dyDescent="0.25">
      <c r="A1005" t="s">
        <v>8219</v>
      </c>
      <c r="B1005">
        <v>55</v>
      </c>
      <c r="D1005" t="s">
        <v>8221</v>
      </c>
      <c r="E1005">
        <v>4</v>
      </c>
    </row>
    <row r="1006" spans="1:5" x14ac:dyDescent="0.25">
      <c r="A1006" t="s">
        <v>8219</v>
      </c>
      <c r="B1006">
        <v>38</v>
      </c>
      <c r="D1006" t="s">
        <v>8221</v>
      </c>
      <c r="E1006">
        <v>4</v>
      </c>
    </row>
    <row r="1007" spans="1:5" x14ac:dyDescent="0.25">
      <c r="A1007" t="s">
        <v>8219</v>
      </c>
      <c r="B1007">
        <v>25</v>
      </c>
      <c r="D1007" t="s">
        <v>8221</v>
      </c>
      <c r="E1007">
        <v>2</v>
      </c>
    </row>
    <row r="1008" spans="1:5" x14ac:dyDescent="0.25">
      <c r="A1008" t="s">
        <v>8219</v>
      </c>
      <c r="B1008">
        <v>46</v>
      </c>
      <c r="D1008" t="s">
        <v>8221</v>
      </c>
      <c r="E1008">
        <v>0</v>
      </c>
    </row>
    <row r="1009" spans="1:5" x14ac:dyDescent="0.25">
      <c r="A1009" t="s">
        <v>8219</v>
      </c>
      <c r="B1009">
        <v>83</v>
      </c>
      <c r="D1009" t="s">
        <v>8221</v>
      </c>
      <c r="E1009">
        <v>0</v>
      </c>
    </row>
    <row r="1010" spans="1:5" x14ac:dyDescent="0.25">
      <c r="A1010" t="s">
        <v>8219</v>
      </c>
      <c r="B1010">
        <v>35</v>
      </c>
      <c r="D1010" t="s">
        <v>8221</v>
      </c>
      <c r="E1010">
        <v>14</v>
      </c>
    </row>
    <row r="1011" spans="1:5" x14ac:dyDescent="0.25">
      <c r="A1011" t="s">
        <v>8219</v>
      </c>
      <c r="B1011">
        <v>25</v>
      </c>
      <c r="D1011" t="s">
        <v>8221</v>
      </c>
      <c r="E1011">
        <v>8</v>
      </c>
    </row>
    <row r="1012" spans="1:5" x14ac:dyDescent="0.25">
      <c r="A1012" t="s">
        <v>8219</v>
      </c>
      <c r="B1012">
        <v>75</v>
      </c>
      <c r="D1012" t="s">
        <v>8221</v>
      </c>
      <c r="E1012">
        <v>0</v>
      </c>
    </row>
    <row r="1013" spans="1:5" x14ac:dyDescent="0.25">
      <c r="A1013" t="s">
        <v>8219</v>
      </c>
      <c r="B1013">
        <v>62</v>
      </c>
      <c r="D1013" t="s">
        <v>8221</v>
      </c>
      <c r="E1013">
        <v>15</v>
      </c>
    </row>
    <row r="1014" spans="1:5" x14ac:dyDescent="0.25">
      <c r="A1014" t="s">
        <v>8219</v>
      </c>
      <c r="B1014">
        <v>160</v>
      </c>
      <c r="D1014" t="s">
        <v>8221</v>
      </c>
      <c r="E1014">
        <v>33</v>
      </c>
    </row>
    <row r="1015" spans="1:5" x14ac:dyDescent="0.25">
      <c r="A1015" t="s">
        <v>8219</v>
      </c>
      <c r="B1015">
        <v>246</v>
      </c>
      <c r="D1015" t="s">
        <v>8221</v>
      </c>
      <c r="E1015">
        <v>2</v>
      </c>
    </row>
    <row r="1016" spans="1:5" x14ac:dyDescent="0.25">
      <c r="A1016" t="s">
        <v>8219</v>
      </c>
      <c r="B1016">
        <v>55</v>
      </c>
      <c r="D1016" t="s">
        <v>8221</v>
      </c>
      <c r="E1016">
        <v>6</v>
      </c>
    </row>
    <row r="1017" spans="1:5" x14ac:dyDescent="0.25">
      <c r="A1017" t="s">
        <v>8219</v>
      </c>
      <c r="B1017">
        <v>23</v>
      </c>
      <c r="D1017" t="s">
        <v>8221</v>
      </c>
      <c r="E1017">
        <v>2</v>
      </c>
    </row>
    <row r="1018" spans="1:5" x14ac:dyDescent="0.25">
      <c r="A1018" t="s">
        <v>8219</v>
      </c>
      <c r="B1018">
        <v>72</v>
      </c>
      <c r="D1018" t="s">
        <v>8221</v>
      </c>
      <c r="E1018">
        <v>0</v>
      </c>
    </row>
    <row r="1019" spans="1:5" x14ac:dyDescent="0.25">
      <c r="A1019" t="s">
        <v>8219</v>
      </c>
      <c r="B1019">
        <v>22</v>
      </c>
      <c r="D1019" t="s">
        <v>8221</v>
      </c>
      <c r="E1019">
        <v>4</v>
      </c>
    </row>
    <row r="1020" spans="1:5" x14ac:dyDescent="0.25">
      <c r="A1020" t="s">
        <v>8219</v>
      </c>
      <c r="B1020">
        <v>14</v>
      </c>
      <c r="D1020" t="s">
        <v>8221</v>
      </c>
      <c r="E1020">
        <v>1</v>
      </c>
    </row>
    <row r="1021" spans="1:5" x14ac:dyDescent="0.25">
      <c r="A1021" t="s">
        <v>8219</v>
      </c>
      <c r="B1021">
        <v>38</v>
      </c>
      <c r="D1021" t="s">
        <v>8221</v>
      </c>
      <c r="E1021">
        <v>3</v>
      </c>
    </row>
    <row r="1022" spans="1:5" x14ac:dyDescent="0.25">
      <c r="A1022" t="s">
        <v>8219</v>
      </c>
      <c r="B1022">
        <v>32</v>
      </c>
      <c r="D1022" t="s">
        <v>8221</v>
      </c>
      <c r="E1022">
        <v>4</v>
      </c>
    </row>
    <row r="1023" spans="1:5" x14ac:dyDescent="0.25">
      <c r="A1023" t="s">
        <v>8219</v>
      </c>
      <c r="B1023">
        <v>63</v>
      </c>
      <c r="D1023" t="s">
        <v>8221</v>
      </c>
      <c r="E1023">
        <v>0</v>
      </c>
    </row>
    <row r="1024" spans="1:5" x14ac:dyDescent="0.25">
      <c r="A1024" t="s">
        <v>8219</v>
      </c>
      <c r="B1024">
        <v>27</v>
      </c>
      <c r="D1024" t="s">
        <v>8221</v>
      </c>
      <c r="E1024">
        <v>4</v>
      </c>
    </row>
    <row r="1025" spans="1:5" x14ac:dyDescent="0.25">
      <c r="A1025" t="s">
        <v>8219</v>
      </c>
      <c r="B1025">
        <v>44</v>
      </c>
      <c r="D1025" t="s">
        <v>8221</v>
      </c>
      <c r="E1025">
        <v>3</v>
      </c>
    </row>
    <row r="1026" spans="1:5" x14ac:dyDescent="0.25">
      <c r="A1026" t="s">
        <v>8219</v>
      </c>
      <c r="B1026">
        <v>38</v>
      </c>
      <c r="D1026" t="s">
        <v>8221</v>
      </c>
      <c r="E1026">
        <v>34</v>
      </c>
    </row>
    <row r="1027" spans="1:5" x14ac:dyDescent="0.25">
      <c r="A1027" t="s">
        <v>8219</v>
      </c>
      <c r="B1027">
        <v>115</v>
      </c>
      <c r="D1027" t="s">
        <v>8221</v>
      </c>
      <c r="E1027">
        <v>2</v>
      </c>
    </row>
    <row r="1028" spans="1:5" x14ac:dyDescent="0.25">
      <c r="A1028" t="s">
        <v>8219</v>
      </c>
      <c r="B1028">
        <v>37</v>
      </c>
      <c r="D1028" t="s">
        <v>8221</v>
      </c>
      <c r="E1028">
        <v>33</v>
      </c>
    </row>
    <row r="1029" spans="1:5" x14ac:dyDescent="0.25">
      <c r="A1029" t="s">
        <v>8219</v>
      </c>
      <c r="B1029">
        <v>99</v>
      </c>
      <c r="D1029" t="s">
        <v>8221</v>
      </c>
      <c r="E1029">
        <v>0</v>
      </c>
    </row>
    <row r="1030" spans="1:5" x14ac:dyDescent="0.25">
      <c r="A1030" t="s">
        <v>8219</v>
      </c>
      <c r="B1030">
        <v>44</v>
      </c>
      <c r="D1030" t="s">
        <v>8221</v>
      </c>
      <c r="E1030">
        <v>0</v>
      </c>
    </row>
    <row r="1031" spans="1:5" x14ac:dyDescent="0.25">
      <c r="A1031" t="s">
        <v>8219</v>
      </c>
      <c r="B1031">
        <v>58</v>
      </c>
      <c r="D1031" t="s">
        <v>8221</v>
      </c>
      <c r="E1031">
        <v>1</v>
      </c>
    </row>
    <row r="1032" spans="1:5" x14ac:dyDescent="0.25">
      <c r="A1032" t="s">
        <v>8219</v>
      </c>
      <c r="B1032">
        <v>191</v>
      </c>
      <c r="D1032" t="s">
        <v>8221</v>
      </c>
      <c r="E1032">
        <v>13</v>
      </c>
    </row>
    <row r="1033" spans="1:5" x14ac:dyDescent="0.25">
      <c r="A1033" t="s">
        <v>8219</v>
      </c>
      <c r="B1033">
        <v>40</v>
      </c>
      <c r="D1033" t="s">
        <v>8221</v>
      </c>
      <c r="E1033">
        <v>2</v>
      </c>
    </row>
    <row r="1034" spans="1:5" x14ac:dyDescent="0.25">
      <c r="A1034" t="s">
        <v>8219</v>
      </c>
      <c r="B1034">
        <v>38</v>
      </c>
      <c r="D1034" t="s">
        <v>8221</v>
      </c>
      <c r="E1034">
        <v>36</v>
      </c>
    </row>
    <row r="1035" spans="1:5" x14ac:dyDescent="0.25">
      <c r="A1035" t="s">
        <v>8219</v>
      </c>
      <c r="B1035">
        <v>39</v>
      </c>
      <c r="D1035" t="s">
        <v>8221</v>
      </c>
      <c r="E1035">
        <v>1</v>
      </c>
    </row>
    <row r="1036" spans="1:5" x14ac:dyDescent="0.25">
      <c r="A1036" t="s">
        <v>8219</v>
      </c>
      <c r="B1036">
        <v>11</v>
      </c>
      <c r="D1036" t="s">
        <v>8221</v>
      </c>
      <c r="E1036">
        <v>15</v>
      </c>
    </row>
    <row r="1037" spans="1:5" x14ac:dyDescent="0.25">
      <c r="A1037" t="s">
        <v>8219</v>
      </c>
      <c r="B1037">
        <v>107</v>
      </c>
      <c r="D1037" t="s">
        <v>8221</v>
      </c>
      <c r="E1037">
        <v>1</v>
      </c>
    </row>
    <row r="1038" spans="1:5" x14ac:dyDescent="0.25">
      <c r="A1038" t="s">
        <v>8219</v>
      </c>
      <c r="B1038">
        <v>147</v>
      </c>
      <c r="D1038" t="s">
        <v>8221</v>
      </c>
      <c r="E1038">
        <v>0</v>
      </c>
    </row>
    <row r="1039" spans="1:5" x14ac:dyDescent="0.25">
      <c r="A1039" t="s">
        <v>8219</v>
      </c>
      <c r="B1039">
        <v>36</v>
      </c>
      <c r="D1039" t="s">
        <v>8221</v>
      </c>
      <c r="E1039">
        <v>1</v>
      </c>
    </row>
    <row r="1040" spans="1:5" x14ac:dyDescent="0.25">
      <c r="A1040" t="s">
        <v>8219</v>
      </c>
      <c r="B1040">
        <v>92</v>
      </c>
      <c r="D1040" t="s">
        <v>8221</v>
      </c>
      <c r="E1040">
        <v>0</v>
      </c>
    </row>
    <row r="1041" spans="1:5" x14ac:dyDescent="0.25">
      <c r="A1041" t="s">
        <v>8219</v>
      </c>
      <c r="B1041">
        <v>35</v>
      </c>
      <c r="D1041" t="s">
        <v>8221</v>
      </c>
      <c r="E1041">
        <v>0</v>
      </c>
    </row>
    <row r="1042" spans="1:5" x14ac:dyDescent="0.25">
      <c r="A1042" t="s">
        <v>8219</v>
      </c>
      <c r="B1042">
        <v>17</v>
      </c>
      <c r="D1042" t="s">
        <v>8221</v>
      </c>
      <c r="E1042">
        <v>1</v>
      </c>
    </row>
    <row r="1043" spans="1:5" x14ac:dyDescent="0.25">
      <c r="A1043" t="s">
        <v>8219</v>
      </c>
      <c r="B1043">
        <v>22</v>
      </c>
      <c r="D1043" t="s">
        <v>8221</v>
      </c>
      <c r="E1043">
        <v>39</v>
      </c>
    </row>
    <row r="1044" spans="1:5" x14ac:dyDescent="0.25">
      <c r="A1044" t="s">
        <v>8219</v>
      </c>
      <c r="B1044">
        <v>69</v>
      </c>
      <c r="D1044" t="s">
        <v>8221</v>
      </c>
      <c r="E1044">
        <v>0</v>
      </c>
    </row>
    <row r="1045" spans="1:5" x14ac:dyDescent="0.25">
      <c r="A1045" t="s">
        <v>8219</v>
      </c>
      <c r="B1045">
        <v>13</v>
      </c>
      <c r="D1045" t="s">
        <v>8221</v>
      </c>
      <c r="E1045">
        <v>0</v>
      </c>
    </row>
    <row r="1046" spans="1:5" x14ac:dyDescent="0.25">
      <c r="A1046" t="s">
        <v>8219</v>
      </c>
      <c r="B1046">
        <v>58</v>
      </c>
      <c r="D1046" t="s">
        <v>8221</v>
      </c>
      <c r="E1046">
        <v>3</v>
      </c>
    </row>
    <row r="1047" spans="1:5" x14ac:dyDescent="0.25">
      <c r="A1047" t="s">
        <v>8219</v>
      </c>
      <c r="B1047">
        <v>44</v>
      </c>
      <c r="D1047" t="s">
        <v>8221</v>
      </c>
      <c r="E1047">
        <v>1</v>
      </c>
    </row>
    <row r="1048" spans="1:5" x14ac:dyDescent="0.25">
      <c r="A1048" t="s">
        <v>8219</v>
      </c>
      <c r="B1048">
        <v>83</v>
      </c>
      <c r="D1048" t="s">
        <v>8221</v>
      </c>
      <c r="E1048">
        <v>13</v>
      </c>
    </row>
    <row r="1049" spans="1:5" x14ac:dyDescent="0.25">
      <c r="A1049" t="s">
        <v>8219</v>
      </c>
      <c r="B1049">
        <v>117</v>
      </c>
      <c r="D1049" t="s">
        <v>8221</v>
      </c>
      <c r="E1049">
        <v>0</v>
      </c>
    </row>
    <row r="1050" spans="1:5" x14ac:dyDescent="0.25">
      <c r="A1050" t="s">
        <v>8219</v>
      </c>
      <c r="B1050">
        <v>32</v>
      </c>
      <c r="D1050" t="s">
        <v>8221</v>
      </c>
      <c r="E1050">
        <v>6</v>
      </c>
    </row>
    <row r="1051" spans="1:5" x14ac:dyDescent="0.25">
      <c r="A1051" t="s">
        <v>8219</v>
      </c>
      <c r="B1051">
        <v>8</v>
      </c>
      <c r="D1051" t="s">
        <v>8221</v>
      </c>
      <c r="E1051">
        <v>0</v>
      </c>
    </row>
    <row r="1052" spans="1:5" x14ac:dyDescent="0.25">
      <c r="A1052" t="s">
        <v>8219</v>
      </c>
      <c r="B1052">
        <v>340</v>
      </c>
      <c r="D1052" t="s">
        <v>8221</v>
      </c>
      <c r="E1052">
        <v>14</v>
      </c>
    </row>
    <row r="1053" spans="1:5" x14ac:dyDescent="0.25">
      <c r="A1053" t="s">
        <v>8219</v>
      </c>
      <c r="B1053">
        <v>7</v>
      </c>
      <c r="D1053" t="s">
        <v>8221</v>
      </c>
      <c r="E1053">
        <v>5</v>
      </c>
    </row>
    <row r="1054" spans="1:5" x14ac:dyDescent="0.25">
      <c r="A1054" t="s">
        <v>8219</v>
      </c>
      <c r="B1054">
        <v>19</v>
      </c>
      <c r="D1054" t="s">
        <v>8221</v>
      </c>
      <c r="E1054">
        <v>6</v>
      </c>
    </row>
    <row r="1055" spans="1:5" x14ac:dyDescent="0.25">
      <c r="A1055" t="s">
        <v>8219</v>
      </c>
      <c r="B1055">
        <v>47</v>
      </c>
      <c r="D1055" t="s">
        <v>8221</v>
      </c>
      <c r="E1055">
        <v>15</v>
      </c>
    </row>
    <row r="1056" spans="1:5" x14ac:dyDescent="0.25">
      <c r="A1056" t="s">
        <v>8219</v>
      </c>
      <c r="B1056">
        <v>13</v>
      </c>
      <c r="D1056" t="s">
        <v>8221</v>
      </c>
      <c r="E1056">
        <v>0</v>
      </c>
    </row>
    <row r="1057" spans="1:5" x14ac:dyDescent="0.25">
      <c r="A1057" t="s">
        <v>8219</v>
      </c>
      <c r="B1057">
        <v>90</v>
      </c>
      <c r="D1057" t="s">
        <v>8221</v>
      </c>
      <c r="E1057">
        <v>1</v>
      </c>
    </row>
    <row r="1058" spans="1:5" x14ac:dyDescent="0.25">
      <c r="A1058" t="s">
        <v>8219</v>
      </c>
      <c r="B1058">
        <v>63</v>
      </c>
      <c r="D1058" t="s">
        <v>8221</v>
      </c>
      <c r="E1058">
        <v>9</v>
      </c>
    </row>
    <row r="1059" spans="1:5" x14ac:dyDescent="0.25">
      <c r="A1059" t="s">
        <v>8219</v>
      </c>
      <c r="B1059">
        <v>26</v>
      </c>
      <c r="D1059" t="s">
        <v>8221</v>
      </c>
      <c r="E1059">
        <v>3</v>
      </c>
    </row>
    <row r="1060" spans="1:5" x14ac:dyDescent="0.25">
      <c r="A1060" t="s">
        <v>8219</v>
      </c>
      <c r="B1060">
        <v>71</v>
      </c>
      <c r="D1060" t="s">
        <v>8221</v>
      </c>
      <c r="E1060">
        <v>3</v>
      </c>
    </row>
    <row r="1061" spans="1:5" x14ac:dyDescent="0.25">
      <c r="A1061" t="s">
        <v>8219</v>
      </c>
      <c r="B1061">
        <v>38</v>
      </c>
      <c r="D1061" t="s">
        <v>8221</v>
      </c>
      <c r="E1061">
        <v>1</v>
      </c>
    </row>
    <row r="1062" spans="1:5" x14ac:dyDescent="0.25">
      <c r="A1062" t="s">
        <v>8219</v>
      </c>
      <c r="B1062">
        <v>859</v>
      </c>
      <c r="D1062" t="s">
        <v>8221</v>
      </c>
      <c r="E1062">
        <v>3</v>
      </c>
    </row>
    <row r="1063" spans="1:5" x14ac:dyDescent="0.25">
      <c r="A1063" t="s">
        <v>8219</v>
      </c>
      <c r="B1063">
        <v>21</v>
      </c>
      <c r="D1063" t="s">
        <v>8221</v>
      </c>
      <c r="E1063">
        <v>0</v>
      </c>
    </row>
    <row r="1064" spans="1:5" x14ac:dyDescent="0.25">
      <c r="A1064" t="s">
        <v>8219</v>
      </c>
      <c r="B1064">
        <v>78</v>
      </c>
      <c r="D1064" t="s">
        <v>8221</v>
      </c>
      <c r="E1064">
        <v>2</v>
      </c>
    </row>
    <row r="1065" spans="1:5" x14ac:dyDescent="0.25">
      <c r="A1065" t="s">
        <v>8219</v>
      </c>
      <c r="B1065">
        <v>53</v>
      </c>
      <c r="D1065" t="s">
        <v>8221</v>
      </c>
      <c r="E1065">
        <v>10</v>
      </c>
    </row>
    <row r="1066" spans="1:5" x14ac:dyDescent="0.25">
      <c r="A1066" t="s">
        <v>8219</v>
      </c>
      <c r="B1066">
        <v>356</v>
      </c>
      <c r="D1066" t="s">
        <v>8221</v>
      </c>
      <c r="E1066">
        <v>60</v>
      </c>
    </row>
    <row r="1067" spans="1:5" x14ac:dyDescent="0.25">
      <c r="A1067" t="s">
        <v>8219</v>
      </c>
      <c r="B1067">
        <v>279</v>
      </c>
      <c r="D1067" t="s">
        <v>8221</v>
      </c>
      <c r="E1067">
        <v>5</v>
      </c>
    </row>
    <row r="1068" spans="1:5" x14ac:dyDescent="0.25">
      <c r="A1068" t="s">
        <v>8219</v>
      </c>
      <c r="B1068">
        <v>266</v>
      </c>
      <c r="D1068" t="s">
        <v>8221</v>
      </c>
      <c r="E1068">
        <v>9</v>
      </c>
    </row>
    <row r="1069" spans="1:5" x14ac:dyDescent="0.25">
      <c r="A1069" t="s">
        <v>8219</v>
      </c>
      <c r="B1069">
        <v>623</v>
      </c>
      <c r="D1069" t="s">
        <v>8221</v>
      </c>
      <c r="E1069">
        <v>13</v>
      </c>
    </row>
    <row r="1070" spans="1:5" x14ac:dyDescent="0.25">
      <c r="A1070" t="s">
        <v>8219</v>
      </c>
      <c r="B1070">
        <v>392</v>
      </c>
      <c r="D1070" t="s">
        <v>8221</v>
      </c>
      <c r="E1070">
        <v>0</v>
      </c>
    </row>
    <row r="1071" spans="1:5" x14ac:dyDescent="0.25">
      <c r="A1071" t="s">
        <v>8219</v>
      </c>
      <c r="B1071">
        <v>3562</v>
      </c>
      <c r="D1071" t="s">
        <v>8221</v>
      </c>
      <c r="E1071">
        <v>8</v>
      </c>
    </row>
    <row r="1072" spans="1:5" x14ac:dyDescent="0.25">
      <c r="A1072" t="s">
        <v>8219</v>
      </c>
      <c r="B1072">
        <v>514</v>
      </c>
      <c r="D1072" t="s">
        <v>8221</v>
      </c>
      <c r="E1072">
        <v>3</v>
      </c>
    </row>
    <row r="1073" spans="1:5" x14ac:dyDescent="0.25">
      <c r="A1073" t="s">
        <v>8219</v>
      </c>
      <c r="B1073">
        <v>88</v>
      </c>
      <c r="D1073" t="s">
        <v>8221</v>
      </c>
      <c r="E1073">
        <v>3</v>
      </c>
    </row>
    <row r="1074" spans="1:5" x14ac:dyDescent="0.25">
      <c r="A1074" t="s">
        <v>8219</v>
      </c>
      <c r="B1074">
        <v>537</v>
      </c>
      <c r="D1074" t="s">
        <v>8221</v>
      </c>
      <c r="E1074">
        <v>0</v>
      </c>
    </row>
    <row r="1075" spans="1:5" x14ac:dyDescent="0.25">
      <c r="A1075" t="s">
        <v>8219</v>
      </c>
      <c r="B1075">
        <v>25</v>
      </c>
      <c r="D1075" t="s">
        <v>8221</v>
      </c>
      <c r="E1075">
        <v>6</v>
      </c>
    </row>
    <row r="1076" spans="1:5" x14ac:dyDescent="0.25">
      <c r="A1076" t="s">
        <v>8219</v>
      </c>
      <c r="B1076">
        <v>3238</v>
      </c>
      <c r="D1076" t="s">
        <v>8221</v>
      </c>
      <c r="E1076">
        <v>4</v>
      </c>
    </row>
    <row r="1077" spans="1:5" x14ac:dyDescent="0.25">
      <c r="A1077" t="s">
        <v>8219</v>
      </c>
      <c r="B1077">
        <v>897</v>
      </c>
      <c r="D1077" t="s">
        <v>8221</v>
      </c>
      <c r="E1077">
        <v>1</v>
      </c>
    </row>
    <row r="1078" spans="1:5" x14ac:dyDescent="0.25">
      <c r="A1078" t="s">
        <v>8219</v>
      </c>
      <c r="B1078">
        <v>878</v>
      </c>
      <c r="D1078" t="s">
        <v>8221</v>
      </c>
      <c r="E1078">
        <v>29</v>
      </c>
    </row>
    <row r="1079" spans="1:5" x14ac:dyDescent="0.25">
      <c r="A1079" t="s">
        <v>8219</v>
      </c>
      <c r="B1079">
        <v>115</v>
      </c>
      <c r="D1079" t="s">
        <v>8221</v>
      </c>
      <c r="E1079">
        <v>0</v>
      </c>
    </row>
    <row r="1080" spans="1:5" x14ac:dyDescent="0.25">
      <c r="A1080" t="s">
        <v>8219</v>
      </c>
      <c r="B1080">
        <v>234</v>
      </c>
      <c r="D1080" t="s">
        <v>8221</v>
      </c>
      <c r="E1080">
        <v>4</v>
      </c>
    </row>
    <row r="1081" spans="1:5" x14ac:dyDescent="0.25">
      <c r="A1081" t="s">
        <v>8219</v>
      </c>
      <c r="B1081">
        <v>4330</v>
      </c>
      <c r="D1081" t="s">
        <v>8221</v>
      </c>
      <c r="E1081">
        <v>5</v>
      </c>
    </row>
    <row r="1082" spans="1:5" x14ac:dyDescent="0.25">
      <c r="A1082" t="s">
        <v>8219</v>
      </c>
      <c r="B1082">
        <v>651</v>
      </c>
      <c r="D1082" t="s">
        <v>8221</v>
      </c>
      <c r="E1082">
        <v>4</v>
      </c>
    </row>
    <row r="1083" spans="1:5" x14ac:dyDescent="0.25">
      <c r="A1083" t="s">
        <v>8219</v>
      </c>
      <c r="B1083">
        <v>251</v>
      </c>
      <c r="D1083" t="s">
        <v>8221</v>
      </c>
      <c r="E1083">
        <v>5</v>
      </c>
    </row>
    <row r="1084" spans="1:5" x14ac:dyDescent="0.25">
      <c r="A1084" t="s">
        <v>8219</v>
      </c>
      <c r="B1084">
        <v>263</v>
      </c>
      <c r="D1084" t="s">
        <v>8221</v>
      </c>
      <c r="E1084">
        <v>1</v>
      </c>
    </row>
    <row r="1085" spans="1:5" x14ac:dyDescent="0.25">
      <c r="A1085" t="s">
        <v>8219</v>
      </c>
      <c r="B1085">
        <v>28</v>
      </c>
      <c r="D1085" t="s">
        <v>8221</v>
      </c>
      <c r="E1085">
        <v>1</v>
      </c>
    </row>
    <row r="1086" spans="1:5" x14ac:dyDescent="0.25">
      <c r="A1086" t="s">
        <v>8219</v>
      </c>
      <c r="B1086">
        <v>721</v>
      </c>
      <c r="D1086" t="s">
        <v>8221</v>
      </c>
      <c r="E1086">
        <v>0</v>
      </c>
    </row>
    <row r="1087" spans="1:5" x14ac:dyDescent="0.25">
      <c r="A1087" t="s">
        <v>8219</v>
      </c>
      <c r="B1087">
        <v>50</v>
      </c>
      <c r="D1087" t="s">
        <v>8221</v>
      </c>
      <c r="E1087">
        <v>14</v>
      </c>
    </row>
    <row r="1088" spans="1:5" x14ac:dyDescent="0.25">
      <c r="A1088" t="s">
        <v>8219</v>
      </c>
      <c r="B1088">
        <v>73</v>
      </c>
      <c r="D1088" t="s">
        <v>8221</v>
      </c>
      <c r="E1088">
        <v>3</v>
      </c>
    </row>
    <row r="1089" spans="1:5" x14ac:dyDescent="0.25">
      <c r="A1089" t="s">
        <v>8219</v>
      </c>
      <c r="B1089">
        <v>27</v>
      </c>
      <c r="D1089" t="s">
        <v>8221</v>
      </c>
      <c r="E1089">
        <v>10</v>
      </c>
    </row>
    <row r="1090" spans="1:5" x14ac:dyDescent="0.25">
      <c r="A1090" t="s">
        <v>8219</v>
      </c>
      <c r="B1090">
        <v>34</v>
      </c>
      <c r="D1090" t="s">
        <v>8221</v>
      </c>
      <c r="E1090">
        <v>17</v>
      </c>
    </row>
    <row r="1091" spans="1:5" x14ac:dyDescent="0.25">
      <c r="A1091" t="s">
        <v>8219</v>
      </c>
      <c r="B1091">
        <v>7</v>
      </c>
      <c r="D1091" t="s">
        <v>8221</v>
      </c>
      <c r="E1091">
        <v>2</v>
      </c>
    </row>
    <row r="1092" spans="1:5" x14ac:dyDescent="0.25">
      <c r="A1092" t="s">
        <v>8219</v>
      </c>
      <c r="B1092">
        <v>24</v>
      </c>
      <c r="D1092" t="s">
        <v>8221</v>
      </c>
      <c r="E1092">
        <v>0</v>
      </c>
    </row>
    <row r="1093" spans="1:5" x14ac:dyDescent="0.25">
      <c r="A1093" t="s">
        <v>8219</v>
      </c>
      <c r="B1093">
        <v>15</v>
      </c>
      <c r="D1093" t="s">
        <v>8221</v>
      </c>
      <c r="E1093">
        <v>4</v>
      </c>
    </row>
    <row r="1094" spans="1:5" x14ac:dyDescent="0.25">
      <c r="A1094" t="s">
        <v>8219</v>
      </c>
      <c r="B1094">
        <v>72</v>
      </c>
      <c r="D1094" t="s">
        <v>8221</v>
      </c>
      <c r="E1094">
        <v>12</v>
      </c>
    </row>
    <row r="1095" spans="1:5" x14ac:dyDescent="0.25">
      <c r="A1095" t="s">
        <v>8219</v>
      </c>
      <c r="B1095">
        <v>120</v>
      </c>
      <c r="D1095" t="s">
        <v>8221</v>
      </c>
      <c r="E1095">
        <v>3</v>
      </c>
    </row>
    <row r="1096" spans="1:5" x14ac:dyDescent="0.25">
      <c r="A1096" t="s">
        <v>8219</v>
      </c>
      <c r="B1096">
        <v>123</v>
      </c>
      <c r="D1096" t="s">
        <v>8221</v>
      </c>
      <c r="E1096">
        <v>12</v>
      </c>
    </row>
    <row r="1097" spans="1:5" x14ac:dyDescent="0.25">
      <c r="A1097" t="s">
        <v>8219</v>
      </c>
      <c r="B1097">
        <v>1</v>
      </c>
      <c r="D1097" t="s">
        <v>8221</v>
      </c>
      <c r="E1097">
        <v>0</v>
      </c>
    </row>
    <row r="1098" spans="1:5" x14ac:dyDescent="0.25">
      <c r="A1098" t="s">
        <v>8219</v>
      </c>
      <c r="B1098">
        <v>24</v>
      </c>
      <c r="D1098" t="s">
        <v>8221</v>
      </c>
      <c r="E1098">
        <v>7</v>
      </c>
    </row>
    <row r="1099" spans="1:5" x14ac:dyDescent="0.25">
      <c r="A1099" t="s">
        <v>8219</v>
      </c>
      <c r="B1099">
        <v>33</v>
      </c>
      <c r="D1099" t="s">
        <v>8221</v>
      </c>
      <c r="E1099">
        <v>2</v>
      </c>
    </row>
    <row r="1100" spans="1:5" x14ac:dyDescent="0.25">
      <c r="A1100" t="s">
        <v>8219</v>
      </c>
      <c r="B1100">
        <v>14</v>
      </c>
      <c r="D1100" t="s">
        <v>8221</v>
      </c>
      <c r="E1100">
        <v>1</v>
      </c>
    </row>
    <row r="1101" spans="1:5" x14ac:dyDescent="0.25">
      <c r="A1101" t="s">
        <v>8219</v>
      </c>
      <c r="B1101">
        <v>9</v>
      </c>
      <c r="D1101" t="s">
        <v>8221</v>
      </c>
      <c r="E1101">
        <v>4</v>
      </c>
    </row>
    <row r="1102" spans="1:5" x14ac:dyDescent="0.25">
      <c r="A1102" t="s">
        <v>8219</v>
      </c>
      <c r="B1102">
        <v>76</v>
      </c>
      <c r="D1102" t="s">
        <v>8221</v>
      </c>
      <c r="E1102">
        <v>4</v>
      </c>
    </row>
    <row r="1103" spans="1:5" x14ac:dyDescent="0.25">
      <c r="A1103" t="s">
        <v>8219</v>
      </c>
      <c r="B1103">
        <v>19</v>
      </c>
      <c r="D1103" t="s">
        <v>8221</v>
      </c>
      <c r="E1103">
        <v>17</v>
      </c>
    </row>
    <row r="1104" spans="1:5" x14ac:dyDescent="0.25">
      <c r="A1104" t="s">
        <v>8219</v>
      </c>
      <c r="B1104">
        <v>69</v>
      </c>
      <c r="D1104" t="s">
        <v>8221</v>
      </c>
      <c r="E1104">
        <v>7</v>
      </c>
    </row>
    <row r="1105" spans="1:5" x14ac:dyDescent="0.25">
      <c r="A1105" t="s">
        <v>8219</v>
      </c>
      <c r="B1105">
        <v>218</v>
      </c>
      <c r="D1105" t="s">
        <v>8221</v>
      </c>
      <c r="E1105">
        <v>2</v>
      </c>
    </row>
    <row r="1106" spans="1:5" x14ac:dyDescent="0.25">
      <c r="A1106" t="s">
        <v>8219</v>
      </c>
      <c r="B1106">
        <v>30</v>
      </c>
      <c r="D1106" t="s">
        <v>8221</v>
      </c>
      <c r="E1106">
        <v>5</v>
      </c>
    </row>
    <row r="1107" spans="1:5" x14ac:dyDescent="0.25">
      <c r="A1107" t="s">
        <v>8219</v>
      </c>
      <c r="B1107">
        <v>100</v>
      </c>
      <c r="D1107" t="s">
        <v>8221</v>
      </c>
      <c r="E1107">
        <v>1</v>
      </c>
    </row>
    <row r="1108" spans="1:5" x14ac:dyDescent="0.25">
      <c r="A1108" t="s">
        <v>8219</v>
      </c>
      <c r="B1108">
        <v>296</v>
      </c>
      <c r="D1108" t="s">
        <v>8221</v>
      </c>
      <c r="E1108">
        <v>1</v>
      </c>
    </row>
    <row r="1109" spans="1:5" x14ac:dyDescent="0.25">
      <c r="A1109" t="s">
        <v>8219</v>
      </c>
      <c r="B1109">
        <v>1204</v>
      </c>
      <c r="D1109" t="s">
        <v>8221</v>
      </c>
      <c r="E1109">
        <v>14</v>
      </c>
    </row>
    <row r="1110" spans="1:5" x14ac:dyDescent="0.25">
      <c r="A1110" t="s">
        <v>8219</v>
      </c>
      <c r="B1110">
        <v>321</v>
      </c>
      <c r="D1110" t="s">
        <v>8221</v>
      </c>
      <c r="E1110">
        <v>26</v>
      </c>
    </row>
    <row r="1111" spans="1:5" x14ac:dyDescent="0.25">
      <c r="A1111" t="s">
        <v>8219</v>
      </c>
      <c r="B1111">
        <v>301</v>
      </c>
      <c r="D1111" t="s">
        <v>8221</v>
      </c>
      <c r="E1111">
        <v>2</v>
      </c>
    </row>
    <row r="1112" spans="1:5" x14ac:dyDescent="0.25">
      <c r="A1112" t="s">
        <v>8219</v>
      </c>
      <c r="B1112">
        <v>144</v>
      </c>
      <c r="D1112" t="s">
        <v>8221</v>
      </c>
      <c r="E1112">
        <v>1</v>
      </c>
    </row>
    <row r="1113" spans="1:5" x14ac:dyDescent="0.25">
      <c r="A1113" t="s">
        <v>8219</v>
      </c>
      <c r="B1113">
        <v>539</v>
      </c>
      <c r="D1113" t="s">
        <v>8221</v>
      </c>
      <c r="E1113">
        <v>3</v>
      </c>
    </row>
    <row r="1114" spans="1:5" x14ac:dyDescent="0.25">
      <c r="A1114" t="s">
        <v>8219</v>
      </c>
      <c r="B1114">
        <v>498</v>
      </c>
      <c r="D1114" t="s">
        <v>8221</v>
      </c>
      <c r="E1114">
        <v>7</v>
      </c>
    </row>
    <row r="1115" spans="1:5" x14ac:dyDescent="0.25">
      <c r="A1115" t="s">
        <v>8219</v>
      </c>
      <c r="B1115">
        <v>1113</v>
      </c>
      <c r="D1115" t="s">
        <v>8221</v>
      </c>
      <c r="E1115">
        <v>9</v>
      </c>
    </row>
    <row r="1116" spans="1:5" x14ac:dyDescent="0.25">
      <c r="A1116" t="s">
        <v>8219</v>
      </c>
      <c r="B1116">
        <v>988</v>
      </c>
      <c r="D1116" t="s">
        <v>8221</v>
      </c>
      <c r="E1116">
        <v>20</v>
      </c>
    </row>
    <row r="1117" spans="1:5" x14ac:dyDescent="0.25">
      <c r="A1117" t="s">
        <v>8219</v>
      </c>
      <c r="B1117">
        <v>391</v>
      </c>
      <c r="D1117" t="s">
        <v>8221</v>
      </c>
      <c r="E1117">
        <v>6</v>
      </c>
    </row>
    <row r="1118" spans="1:5" x14ac:dyDescent="0.25">
      <c r="A1118" t="s">
        <v>8219</v>
      </c>
      <c r="B1118">
        <v>28</v>
      </c>
      <c r="D1118" t="s">
        <v>8221</v>
      </c>
      <c r="E1118">
        <v>13</v>
      </c>
    </row>
    <row r="1119" spans="1:5" x14ac:dyDescent="0.25">
      <c r="A1119" t="s">
        <v>8219</v>
      </c>
      <c r="B1119">
        <v>147</v>
      </c>
      <c r="D1119" t="s">
        <v>8221</v>
      </c>
      <c r="E1119">
        <v>1</v>
      </c>
    </row>
    <row r="1120" spans="1:5" x14ac:dyDescent="0.25">
      <c r="A1120" t="s">
        <v>8219</v>
      </c>
      <c r="B1120">
        <v>680</v>
      </c>
      <c r="D1120" t="s">
        <v>8221</v>
      </c>
      <c r="E1120">
        <v>202</v>
      </c>
    </row>
    <row r="1121" spans="1:5" x14ac:dyDescent="0.25">
      <c r="A1121" t="s">
        <v>8219</v>
      </c>
      <c r="B1121">
        <v>983</v>
      </c>
      <c r="D1121" t="s">
        <v>8221</v>
      </c>
      <c r="E1121">
        <v>0</v>
      </c>
    </row>
    <row r="1122" spans="1:5" x14ac:dyDescent="0.25">
      <c r="A1122" t="s">
        <v>8219</v>
      </c>
      <c r="B1122">
        <v>79</v>
      </c>
      <c r="D1122" t="s">
        <v>8221</v>
      </c>
      <c r="E1122">
        <v>1</v>
      </c>
    </row>
    <row r="1123" spans="1:5" x14ac:dyDescent="0.25">
      <c r="A1123" t="s">
        <v>8219</v>
      </c>
      <c r="B1123">
        <v>426</v>
      </c>
      <c r="D1123" t="s">
        <v>8221</v>
      </c>
      <c r="E1123">
        <v>0</v>
      </c>
    </row>
    <row r="1124" spans="1:5" x14ac:dyDescent="0.25">
      <c r="A1124" t="s">
        <v>8219</v>
      </c>
      <c r="B1124">
        <v>96</v>
      </c>
      <c r="D1124" t="s">
        <v>8221</v>
      </c>
      <c r="E1124">
        <v>2</v>
      </c>
    </row>
    <row r="1125" spans="1:5" x14ac:dyDescent="0.25">
      <c r="A1125" t="s">
        <v>8219</v>
      </c>
      <c r="B1125">
        <v>163</v>
      </c>
      <c r="D1125" t="s">
        <v>8221</v>
      </c>
      <c r="E1125">
        <v>13</v>
      </c>
    </row>
    <row r="1126" spans="1:5" x14ac:dyDescent="0.25">
      <c r="A1126" t="s">
        <v>8219</v>
      </c>
      <c r="B1126">
        <v>2525</v>
      </c>
      <c r="D1126" t="s">
        <v>8221</v>
      </c>
      <c r="E1126">
        <v>9</v>
      </c>
    </row>
    <row r="1127" spans="1:5" x14ac:dyDescent="0.25">
      <c r="A1127" t="s">
        <v>8219</v>
      </c>
      <c r="B1127">
        <v>2035</v>
      </c>
      <c r="D1127" t="s">
        <v>8221</v>
      </c>
      <c r="E1127">
        <v>2</v>
      </c>
    </row>
    <row r="1128" spans="1:5" x14ac:dyDescent="0.25">
      <c r="A1128" t="s">
        <v>8219</v>
      </c>
      <c r="B1128">
        <v>290</v>
      </c>
      <c r="D1128" t="s">
        <v>8221</v>
      </c>
      <c r="E1128">
        <v>0</v>
      </c>
    </row>
    <row r="1129" spans="1:5" x14ac:dyDescent="0.25">
      <c r="A1129" t="s">
        <v>8219</v>
      </c>
      <c r="B1129">
        <v>1980</v>
      </c>
      <c r="D1129" t="s">
        <v>8221</v>
      </c>
      <c r="E1129">
        <v>35</v>
      </c>
    </row>
    <row r="1130" spans="1:5" x14ac:dyDescent="0.25">
      <c r="A1130" t="s">
        <v>8219</v>
      </c>
      <c r="B1130">
        <v>57</v>
      </c>
      <c r="D1130" t="s">
        <v>8221</v>
      </c>
      <c r="E1130">
        <v>2</v>
      </c>
    </row>
    <row r="1131" spans="1:5" x14ac:dyDescent="0.25">
      <c r="A1131" t="s">
        <v>8219</v>
      </c>
      <c r="B1131">
        <v>380</v>
      </c>
      <c r="D1131" t="s">
        <v>8221</v>
      </c>
      <c r="E1131">
        <v>3</v>
      </c>
    </row>
    <row r="1132" spans="1:5" x14ac:dyDescent="0.25">
      <c r="A1132" t="s">
        <v>8219</v>
      </c>
      <c r="B1132">
        <v>128</v>
      </c>
      <c r="D1132" t="s">
        <v>8221</v>
      </c>
      <c r="E1132">
        <v>0</v>
      </c>
    </row>
    <row r="1133" spans="1:5" x14ac:dyDescent="0.25">
      <c r="A1133" t="s">
        <v>8219</v>
      </c>
      <c r="B1133">
        <v>180</v>
      </c>
      <c r="D1133" t="s">
        <v>8221</v>
      </c>
      <c r="E1133">
        <v>1</v>
      </c>
    </row>
    <row r="1134" spans="1:5" x14ac:dyDescent="0.25">
      <c r="A1134" t="s">
        <v>8219</v>
      </c>
      <c r="B1134">
        <v>571</v>
      </c>
      <c r="D1134" t="s">
        <v>8221</v>
      </c>
      <c r="E1134">
        <v>0</v>
      </c>
    </row>
    <row r="1135" spans="1:5" x14ac:dyDescent="0.25">
      <c r="A1135" t="s">
        <v>8219</v>
      </c>
      <c r="B1135">
        <v>480</v>
      </c>
      <c r="D1135" t="s">
        <v>8221</v>
      </c>
      <c r="E1135">
        <v>0</v>
      </c>
    </row>
    <row r="1136" spans="1:5" x14ac:dyDescent="0.25">
      <c r="A1136" t="s">
        <v>8219</v>
      </c>
      <c r="B1136">
        <v>249</v>
      </c>
      <c r="D1136" t="s">
        <v>8221</v>
      </c>
      <c r="E1136">
        <v>3</v>
      </c>
    </row>
    <row r="1137" spans="1:5" x14ac:dyDescent="0.25">
      <c r="A1137" t="s">
        <v>8219</v>
      </c>
      <c r="B1137">
        <v>84</v>
      </c>
      <c r="D1137" t="s">
        <v>8221</v>
      </c>
      <c r="E1137">
        <v>11</v>
      </c>
    </row>
    <row r="1138" spans="1:5" x14ac:dyDescent="0.25">
      <c r="A1138" t="s">
        <v>8219</v>
      </c>
      <c r="B1138">
        <v>197</v>
      </c>
      <c r="D1138" t="s">
        <v>8221</v>
      </c>
      <c r="E1138">
        <v>6</v>
      </c>
    </row>
    <row r="1139" spans="1:5" x14ac:dyDescent="0.25">
      <c r="A1139" t="s">
        <v>8219</v>
      </c>
      <c r="B1139">
        <v>271</v>
      </c>
      <c r="D1139" t="s">
        <v>8221</v>
      </c>
      <c r="E1139">
        <v>0</v>
      </c>
    </row>
    <row r="1140" spans="1:5" x14ac:dyDescent="0.25">
      <c r="A1140" t="s">
        <v>8219</v>
      </c>
      <c r="B1140">
        <v>50</v>
      </c>
      <c r="D1140" t="s">
        <v>8221</v>
      </c>
      <c r="E1140">
        <v>67</v>
      </c>
    </row>
    <row r="1141" spans="1:5" x14ac:dyDescent="0.25">
      <c r="A1141" t="s">
        <v>8219</v>
      </c>
      <c r="B1141">
        <v>169</v>
      </c>
      <c r="D1141" t="s">
        <v>8221</v>
      </c>
      <c r="E1141">
        <v>23</v>
      </c>
    </row>
    <row r="1142" spans="1:5" x14ac:dyDescent="0.25">
      <c r="A1142" t="s">
        <v>8219</v>
      </c>
      <c r="B1142">
        <v>205</v>
      </c>
      <c r="D1142" t="s">
        <v>8221</v>
      </c>
      <c r="E1142">
        <v>72</v>
      </c>
    </row>
    <row r="1143" spans="1:5" x14ac:dyDescent="0.25">
      <c r="A1143" t="s">
        <v>8219</v>
      </c>
      <c r="B1143">
        <v>206</v>
      </c>
      <c r="D1143" t="s">
        <v>8221</v>
      </c>
      <c r="E1143">
        <v>2</v>
      </c>
    </row>
    <row r="1144" spans="1:5" x14ac:dyDescent="0.25">
      <c r="A1144" t="s">
        <v>8219</v>
      </c>
      <c r="B1144">
        <v>84</v>
      </c>
      <c r="D1144" t="s">
        <v>8221</v>
      </c>
      <c r="E1144">
        <v>15</v>
      </c>
    </row>
    <row r="1145" spans="1:5" x14ac:dyDescent="0.25">
      <c r="A1145" t="s">
        <v>8219</v>
      </c>
      <c r="B1145">
        <v>210</v>
      </c>
      <c r="D1145" t="s">
        <v>8221</v>
      </c>
      <c r="E1145">
        <v>1</v>
      </c>
    </row>
    <row r="1146" spans="1:5" x14ac:dyDescent="0.25">
      <c r="A1146" t="s">
        <v>8219</v>
      </c>
      <c r="B1146">
        <v>181</v>
      </c>
      <c r="D1146" t="s">
        <v>8221</v>
      </c>
      <c r="E1146">
        <v>2</v>
      </c>
    </row>
    <row r="1147" spans="1:5" x14ac:dyDescent="0.25">
      <c r="A1147" t="s">
        <v>8219</v>
      </c>
      <c r="B1147">
        <v>60</v>
      </c>
      <c r="D1147" t="s">
        <v>8221</v>
      </c>
      <c r="E1147">
        <v>7</v>
      </c>
    </row>
    <row r="1148" spans="1:5" x14ac:dyDescent="0.25">
      <c r="A1148" t="s">
        <v>8219</v>
      </c>
      <c r="B1148">
        <v>445</v>
      </c>
      <c r="D1148" t="s">
        <v>8221</v>
      </c>
      <c r="E1148">
        <v>16</v>
      </c>
    </row>
    <row r="1149" spans="1:5" x14ac:dyDescent="0.25">
      <c r="A1149" t="s">
        <v>8219</v>
      </c>
      <c r="B1149">
        <v>17</v>
      </c>
      <c r="D1149" t="s">
        <v>8221</v>
      </c>
      <c r="E1149">
        <v>117</v>
      </c>
    </row>
    <row r="1150" spans="1:5" x14ac:dyDescent="0.25">
      <c r="A1150" t="s">
        <v>8219</v>
      </c>
      <c r="B1150">
        <v>194</v>
      </c>
      <c r="D1150" t="s">
        <v>8221</v>
      </c>
      <c r="E1150">
        <v>2</v>
      </c>
    </row>
    <row r="1151" spans="1:5" x14ac:dyDescent="0.25">
      <c r="A1151" t="s">
        <v>8219</v>
      </c>
      <c r="B1151">
        <v>404</v>
      </c>
      <c r="D1151" t="s">
        <v>8221</v>
      </c>
      <c r="E1151">
        <v>7</v>
      </c>
    </row>
    <row r="1152" spans="1:5" x14ac:dyDescent="0.25">
      <c r="A1152" t="s">
        <v>8219</v>
      </c>
      <c r="B1152">
        <v>194</v>
      </c>
      <c r="D1152" t="s">
        <v>8221</v>
      </c>
      <c r="E1152">
        <v>3</v>
      </c>
    </row>
    <row r="1153" spans="1:5" x14ac:dyDescent="0.25">
      <c r="A1153" t="s">
        <v>8219</v>
      </c>
      <c r="B1153">
        <v>902</v>
      </c>
      <c r="D1153" t="s">
        <v>8221</v>
      </c>
      <c r="E1153">
        <v>20</v>
      </c>
    </row>
    <row r="1154" spans="1:5" x14ac:dyDescent="0.25">
      <c r="A1154" t="s">
        <v>8219</v>
      </c>
      <c r="B1154">
        <v>1670</v>
      </c>
      <c r="D1154" t="s">
        <v>8221</v>
      </c>
      <c r="E1154">
        <v>50</v>
      </c>
    </row>
    <row r="1155" spans="1:5" x14ac:dyDescent="0.25">
      <c r="A1155" t="s">
        <v>8219</v>
      </c>
      <c r="B1155">
        <v>1328</v>
      </c>
      <c r="D1155" t="s">
        <v>8221</v>
      </c>
      <c r="E1155">
        <v>2</v>
      </c>
    </row>
    <row r="1156" spans="1:5" x14ac:dyDescent="0.25">
      <c r="A1156" t="s">
        <v>8219</v>
      </c>
      <c r="B1156">
        <v>944</v>
      </c>
      <c r="D1156" t="s">
        <v>8221</v>
      </c>
      <c r="E1156">
        <v>3</v>
      </c>
    </row>
    <row r="1157" spans="1:5" x14ac:dyDescent="0.25">
      <c r="A1157" t="s">
        <v>8219</v>
      </c>
      <c r="B1157">
        <v>147</v>
      </c>
      <c r="D1157" t="s">
        <v>8221</v>
      </c>
      <c r="E1157">
        <v>27</v>
      </c>
    </row>
    <row r="1158" spans="1:5" x14ac:dyDescent="0.25">
      <c r="A1158" t="s">
        <v>8219</v>
      </c>
      <c r="B1158">
        <v>99</v>
      </c>
      <c r="D1158" t="s">
        <v>8221</v>
      </c>
      <c r="E1158">
        <v>7</v>
      </c>
    </row>
    <row r="1159" spans="1:5" x14ac:dyDescent="0.25">
      <c r="A1159" t="s">
        <v>8219</v>
      </c>
      <c r="B1159">
        <v>79</v>
      </c>
      <c r="D1159" t="s">
        <v>8221</v>
      </c>
      <c r="E1159">
        <v>5</v>
      </c>
    </row>
    <row r="1160" spans="1:5" x14ac:dyDescent="0.25">
      <c r="A1160" t="s">
        <v>8219</v>
      </c>
      <c r="B1160">
        <v>75</v>
      </c>
      <c r="D1160" t="s">
        <v>8221</v>
      </c>
      <c r="E1160">
        <v>0</v>
      </c>
    </row>
    <row r="1161" spans="1:5" x14ac:dyDescent="0.25">
      <c r="A1161" t="s">
        <v>8219</v>
      </c>
      <c r="B1161">
        <v>207</v>
      </c>
      <c r="D1161" t="s">
        <v>8221</v>
      </c>
      <c r="E1161">
        <v>3</v>
      </c>
    </row>
    <row r="1162" spans="1:5" x14ac:dyDescent="0.25">
      <c r="A1162" t="s">
        <v>8219</v>
      </c>
      <c r="B1162">
        <v>102</v>
      </c>
      <c r="D1162" t="s">
        <v>8221</v>
      </c>
      <c r="E1162">
        <v>6</v>
      </c>
    </row>
    <row r="1163" spans="1:5" x14ac:dyDescent="0.25">
      <c r="A1163" t="s">
        <v>8219</v>
      </c>
      <c r="B1163">
        <v>32</v>
      </c>
      <c r="D1163" t="s">
        <v>8221</v>
      </c>
      <c r="E1163">
        <v>9</v>
      </c>
    </row>
    <row r="1164" spans="1:5" x14ac:dyDescent="0.25">
      <c r="A1164" t="s">
        <v>8219</v>
      </c>
      <c r="B1164">
        <v>480</v>
      </c>
      <c r="D1164" t="s">
        <v>8221</v>
      </c>
      <c r="E1164">
        <v>3</v>
      </c>
    </row>
    <row r="1165" spans="1:5" x14ac:dyDescent="0.25">
      <c r="A1165" t="s">
        <v>8219</v>
      </c>
      <c r="B1165">
        <v>11</v>
      </c>
      <c r="D1165" t="s">
        <v>8221</v>
      </c>
      <c r="E1165">
        <v>2</v>
      </c>
    </row>
    <row r="1166" spans="1:5" x14ac:dyDescent="0.25">
      <c r="A1166" t="s">
        <v>8219</v>
      </c>
      <c r="B1166">
        <v>12</v>
      </c>
      <c r="D1166" t="s">
        <v>8221</v>
      </c>
      <c r="E1166">
        <v>3</v>
      </c>
    </row>
    <row r="1167" spans="1:5" x14ac:dyDescent="0.25">
      <c r="A1167" t="s">
        <v>8219</v>
      </c>
      <c r="B1167">
        <v>48</v>
      </c>
      <c r="D1167" t="s">
        <v>8221</v>
      </c>
      <c r="E1167">
        <v>45</v>
      </c>
    </row>
    <row r="1168" spans="1:5" x14ac:dyDescent="0.25">
      <c r="A1168" t="s">
        <v>8219</v>
      </c>
      <c r="B1168">
        <v>59</v>
      </c>
      <c r="D1168" t="s">
        <v>8221</v>
      </c>
      <c r="E1168">
        <v>9</v>
      </c>
    </row>
    <row r="1169" spans="1:5" x14ac:dyDescent="0.25">
      <c r="A1169" t="s">
        <v>8219</v>
      </c>
      <c r="B1169">
        <v>79</v>
      </c>
      <c r="D1169" t="s">
        <v>8221</v>
      </c>
      <c r="E1169">
        <v>9</v>
      </c>
    </row>
    <row r="1170" spans="1:5" x14ac:dyDescent="0.25">
      <c r="A1170" t="s">
        <v>8219</v>
      </c>
      <c r="B1170">
        <v>14</v>
      </c>
      <c r="D1170" t="s">
        <v>8221</v>
      </c>
      <c r="E1170">
        <v>21</v>
      </c>
    </row>
    <row r="1171" spans="1:5" x14ac:dyDescent="0.25">
      <c r="A1171" t="s">
        <v>8219</v>
      </c>
      <c r="B1171">
        <v>106</v>
      </c>
      <c r="D1171" t="s">
        <v>8221</v>
      </c>
      <c r="E1171">
        <v>17</v>
      </c>
    </row>
    <row r="1172" spans="1:5" x14ac:dyDescent="0.25">
      <c r="A1172" t="s">
        <v>8219</v>
      </c>
      <c r="B1172">
        <v>25</v>
      </c>
      <c r="D1172" t="s">
        <v>8221</v>
      </c>
      <c r="E1172">
        <v>1</v>
      </c>
    </row>
    <row r="1173" spans="1:5" x14ac:dyDescent="0.25">
      <c r="A1173" t="s">
        <v>8219</v>
      </c>
      <c r="B1173">
        <v>25</v>
      </c>
      <c r="D1173" t="s">
        <v>8221</v>
      </c>
      <c r="E1173">
        <v>1</v>
      </c>
    </row>
    <row r="1174" spans="1:5" x14ac:dyDescent="0.25">
      <c r="A1174" t="s">
        <v>8219</v>
      </c>
      <c r="B1174">
        <v>29</v>
      </c>
      <c r="D1174" t="s">
        <v>8221</v>
      </c>
      <c r="E1174">
        <v>14</v>
      </c>
    </row>
    <row r="1175" spans="1:5" x14ac:dyDescent="0.25">
      <c r="A1175" t="s">
        <v>8219</v>
      </c>
      <c r="B1175">
        <v>43</v>
      </c>
      <c r="D1175" t="s">
        <v>8221</v>
      </c>
      <c r="E1175">
        <v>42</v>
      </c>
    </row>
    <row r="1176" spans="1:5" x14ac:dyDescent="0.25">
      <c r="A1176" t="s">
        <v>8219</v>
      </c>
      <c r="B1176">
        <v>46</v>
      </c>
      <c r="D1176" t="s">
        <v>8221</v>
      </c>
      <c r="E1176">
        <v>27</v>
      </c>
    </row>
    <row r="1177" spans="1:5" x14ac:dyDescent="0.25">
      <c r="A1177" t="s">
        <v>8219</v>
      </c>
      <c r="B1177">
        <v>27</v>
      </c>
      <c r="D1177" t="s">
        <v>8221</v>
      </c>
      <c r="E1177">
        <v>5</v>
      </c>
    </row>
    <row r="1178" spans="1:5" x14ac:dyDescent="0.25">
      <c r="A1178" t="s">
        <v>8219</v>
      </c>
      <c r="B1178">
        <v>112</v>
      </c>
      <c r="D1178" t="s">
        <v>8221</v>
      </c>
      <c r="E1178">
        <v>13</v>
      </c>
    </row>
    <row r="1179" spans="1:5" x14ac:dyDescent="0.25">
      <c r="A1179" t="s">
        <v>8219</v>
      </c>
      <c r="B1179">
        <v>34</v>
      </c>
      <c r="D1179" t="s">
        <v>8221</v>
      </c>
      <c r="E1179">
        <v>12</v>
      </c>
    </row>
    <row r="1180" spans="1:5" x14ac:dyDescent="0.25">
      <c r="A1180" t="s">
        <v>8219</v>
      </c>
      <c r="B1180">
        <v>145</v>
      </c>
      <c r="D1180" t="s">
        <v>8221</v>
      </c>
      <c r="E1180">
        <v>90</v>
      </c>
    </row>
    <row r="1181" spans="1:5" x14ac:dyDescent="0.25">
      <c r="A1181" t="s">
        <v>8219</v>
      </c>
      <c r="B1181">
        <v>19</v>
      </c>
      <c r="D1181" t="s">
        <v>8221</v>
      </c>
      <c r="E1181">
        <v>2</v>
      </c>
    </row>
    <row r="1182" spans="1:5" x14ac:dyDescent="0.25">
      <c r="A1182" t="s">
        <v>8219</v>
      </c>
      <c r="B1182">
        <v>288</v>
      </c>
      <c r="D1182" t="s">
        <v>8221</v>
      </c>
      <c r="E1182">
        <v>5</v>
      </c>
    </row>
    <row r="1183" spans="1:5" x14ac:dyDescent="0.25">
      <c r="A1183" t="s">
        <v>8219</v>
      </c>
      <c r="B1183">
        <v>14</v>
      </c>
      <c r="D1183" t="s">
        <v>8221</v>
      </c>
      <c r="E1183">
        <v>31</v>
      </c>
    </row>
    <row r="1184" spans="1:5" x14ac:dyDescent="0.25">
      <c r="A1184" t="s">
        <v>8219</v>
      </c>
      <c r="B1184">
        <v>7</v>
      </c>
      <c r="D1184" t="s">
        <v>8221</v>
      </c>
      <c r="E1184">
        <v>4</v>
      </c>
    </row>
    <row r="1185" spans="1:5" x14ac:dyDescent="0.25">
      <c r="A1185" t="s">
        <v>8219</v>
      </c>
      <c r="B1185">
        <v>211</v>
      </c>
      <c r="D1185" t="s">
        <v>8221</v>
      </c>
      <c r="E1185">
        <v>29</v>
      </c>
    </row>
    <row r="1186" spans="1:5" x14ac:dyDescent="0.25">
      <c r="A1186" t="s">
        <v>8219</v>
      </c>
      <c r="B1186">
        <v>85</v>
      </c>
      <c r="D1186" t="s">
        <v>8221</v>
      </c>
      <c r="E1186">
        <v>2</v>
      </c>
    </row>
    <row r="1187" spans="1:5" x14ac:dyDescent="0.25">
      <c r="A1187" t="s">
        <v>8219</v>
      </c>
      <c r="B1187">
        <v>103</v>
      </c>
      <c r="D1187" t="s">
        <v>8221</v>
      </c>
      <c r="E1187">
        <v>114</v>
      </c>
    </row>
    <row r="1188" spans="1:5" x14ac:dyDescent="0.25">
      <c r="A1188" t="s">
        <v>8219</v>
      </c>
      <c r="B1188">
        <v>113</v>
      </c>
      <c r="D1188" t="s">
        <v>8221</v>
      </c>
      <c r="E1188">
        <v>1</v>
      </c>
    </row>
    <row r="1189" spans="1:5" x14ac:dyDescent="0.25">
      <c r="A1189" t="s">
        <v>8219</v>
      </c>
      <c r="B1189">
        <v>167</v>
      </c>
      <c r="D1189" t="s">
        <v>8221</v>
      </c>
      <c r="E1189">
        <v>76</v>
      </c>
    </row>
    <row r="1190" spans="1:5" x14ac:dyDescent="0.25">
      <c r="A1190" t="s">
        <v>8219</v>
      </c>
      <c r="B1190">
        <v>73</v>
      </c>
      <c r="D1190" t="s">
        <v>8221</v>
      </c>
      <c r="E1190">
        <v>9</v>
      </c>
    </row>
    <row r="1191" spans="1:5" x14ac:dyDescent="0.25">
      <c r="A1191" t="s">
        <v>8219</v>
      </c>
      <c r="B1191">
        <v>75</v>
      </c>
      <c r="D1191" t="s">
        <v>8221</v>
      </c>
      <c r="E1191">
        <v>37</v>
      </c>
    </row>
    <row r="1192" spans="1:5" x14ac:dyDescent="0.25">
      <c r="A1192" t="s">
        <v>8219</v>
      </c>
      <c r="B1192">
        <v>614</v>
      </c>
      <c r="D1192" t="s">
        <v>8221</v>
      </c>
      <c r="E1192">
        <v>0</v>
      </c>
    </row>
    <row r="1193" spans="1:5" x14ac:dyDescent="0.25">
      <c r="A1193" t="s">
        <v>8219</v>
      </c>
      <c r="B1193">
        <v>107</v>
      </c>
      <c r="D1193" t="s">
        <v>8221</v>
      </c>
      <c r="E1193">
        <v>1</v>
      </c>
    </row>
    <row r="1194" spans="1:5" x14ac:dyDescent="0.25">
      <c r="A1194" t="s">
        <v>8219</v>
      </c>
      <c r="B1194">
        <v>1224</v>
      </c>
      <c r="D1194" t="s">
        <v>8221</v>
      </c>
      <c r="E1194">
        <v>10</v>
      </c>
    </row>
    <row r="1195" spans="1:5" x14ac:dyDescent="0.25">
      <c r="A1195" t="s">
        <v>8219</v>
      </c>
      <c r="B1195">
        <v>104</v>
      </c>
      <c r="D1195" t="s">
        <v>8221</v>
      </c>
      <c r="E1195">
        <v>1</v>
      </c>
    </row>
    <row r="1196" spans="1:5" x14ac:dyDescent="0.25">
      <c r="A1196" t="s">
        <v>8219</v>
      </c>
      <c r="B1196">
        <v>79</v>
      </c>
      <c r="D1196" t="s">
        <v>8221</v>
      </c>
      <c r="E1196">
        <v>2</v>
      </c>
    </row>
    <row r="1197" spans="1:5" x14ac:dyDescent="0.25">
      <c r="A1197" t="s">
        <v>8219</v>
      </c>
      <c r="B1197">
        <v>157</v>
      </c>
      <c r="D1197" t="s">
        <v>8221</v>
      </c>
      <c r="E1197">
        <v>1</v>
      </c>
    </row>
    <row r="1198" spans="1:5" x14ac:dyDescent="0.25">
      <c r="A1198" t="s">
        <v>8219</v>
      </c>
      <c r="B1198">
        <v>50</v>
      </c>
      <c r="D1198" t="s">
        <v>8221</v>
      </c>
      <c r="E1198">
        <v>10</v>
      </c>
    </row>
    <row r="1199" spans="1:5" x14ac:dyDescent="0.25">
      <c r="A1199" t="s">
        <v>8219</v>
      </c>
      <c r="B1199">
        <v>64</v>
      </c>
      <c r="D1199" t="s">
        <v>8221</v>
      </c>
      <c r="E1199">
        <v>9</v>
      </c>
    </row>
    <row r="1200" spans="1:5" x14ac:dyDescent="0.25">
      <c r="A1200" t="s">
        <v>8219</v>
      </c>
      <c r="B1200">
        <v>200</v>
      </c>
      <c r="D1200" t="s">
        <v>8221</v>
      </c>
      <c r="E1200">
        <v>19</v>
      </c>
    </row>
    <row r="1201" spans="1:5" x14ac:dyDescent="0.25">
      <c r="A1201" t="s">
        <v>8219</v>
      </c>
      <c r="B1201">
        <v>22</v>
      </c>
      <c r="D1201" t="s">
        <v>8221</v>
      </c>
      <c r="E1201">
        <v>0</v>
      </c>
    </row>
    <row r="1202" spans="1:5" x14ac:dyDescent="0.25">
      <c r="A1202" t="s">
        <v>8219</v>
      </c>
      <c r="B1202">
        <v>163</v>
      </c>
      <c r="D1202" t="s">
        <v>8221</v>
      </c>
      <c r="E1202">
        <v>4</v>
      </c>
    </row>
    <row r="1203" spans="1:5" x14ac:dyDescent="0.25">
      <c r="A1203" t="s">
        <v>8219</v>
      </c>
      <c r="B1203">
        <v>77</v>
      </c>
      <c r="D1203" t="s">
        <v>8221</v>
      </c>
      <c r="E1203">
        <v>8</v>
      </c>
    </row>
    <row r="1204" spans="1:5" x14ac:dyDescent="0.25">
      <c r="A1204" t="s">
        <v>8219</v>
      </c>
      <c r="B1204">
        <v>89</v>
      </c>
      <c r="D1204" t="s">
        <v>8221</v>
      </c>
      <c r="E1204">
        <v>24</v>
      </c>
    </row>
    <row r="1205" spans="1:5" x14ac:dyDescent="0.25">
      <c r="A1205" t="s">
        <v>8219</v>
      </c>
      <c r="B1205">
        <v>3355</v>
      </c>
      <c r="D1205" t="s">
        <v>8221</v>
      </c>
      <c r="E1205">
        <v>0</v>
      </c>
    </row>
    <row r="1206" spans="1:5" x14ac:dyDescent="0.25">
      <c r="A1206" t="s">
        <v>8219</v>
      </c>
      <c r="B1206">
        <v>537</v>
      </c>
      <c r="D1206" t="s">
        <v>8221</v>
      </c>
      <c r="E1206">
        <v>39</v>
      </c>
    </row>
    <row r="1207" spans="1:5" x14ac:dyDescent="0.25">
      <c r="A1207" t="s">
        <v>8219</v>
      </c>
      <c r="B1207">
        <v>125</v>
      </c>
      <c r="D1207" t="s">
        <v>8221</v>
      </c>
      <c r="E1207">
        <v>6</v>
      </c>
    </row>
    <row r="1208" spans="1:5" x14ac:dyDescent="0.25">
      <c r="A1208" t="s">
        <v>8219</v>
      </c>
      <c r="B1208">
        <v>163</v>
      </c>
      <c r="D1208" t="s">
        <v>8221</v>
      </c>
      <c r="E1208">
        <v>4</v>
      </c>
    </row>
    <row r="1209" spans="1:5" x14ac:dyDescent="0.25">
      <c r="A1209" t="s">
        <v>8219</v>
      </c>
      <c r="B1209">
        <v>283</v>
      </c>
      <c r="D1209" t="s">
        <v>8221</v>
      </c>
      <c r="E1209">
        <v>3</v>
      </c>
    </row>
    <row r="1210" spans="1:5" x14ac:dyDescent="0.25">
      <c r="A1210" t="s">
        <v>8219</v>
      </c>
      <c r="B1210">
        <v>352</v>
      </c>
      <c r="D1210" t="s">
        <v>8221</v>
      </c>
      <c r="E1210">
        <v>53</v>
      </c>
    </row>
    <row r="1211" spans="1:5" x14ac:dyDescent="0.25">
      <c r="A1211" t="s">
        <v>8219</v>
      </c>
      <c r="B1211">
        <v>94</v>
      </c>
      <c r="D1211" t="s">
        <v>8221</v>
      </c>
      <c r="E1211">
        <v>1</v>
      </c>
    </row>
    <row r="1212" spans="1:5" x14ac:dyDescent="0.25">
      <c r="A1212" t="s">
        <v>8219</v>
      </c>
      <c r="B1212">
        <v>67</v>
      </c>
      <c r="D1212" t="s">
        <v>8221</v>
      </c>
      <c r="E1212">
        <v>2</v>
      </c>
    </row>
    <row r="1213" spans="1:5" x14ac:dyDescent="0.25">
      <c r="A1213" t="s">
        <v>8219</v>
      </c>
      <c r="B1213">
        <v>221</v>
      </c>
      <c r="D1213" t="s">
        <v>8221</v>
      </c>
      <c r="E1213">
        <v>25</v>
      </c>
    </row>
    <row r="1214" spans="1:5" x14ac:dyDescent="0.25">
      <c r="A1214" t="s">
        <v>8219</v>
      </c>
      <c r="B1214">
        <v>2165</v>
      </c>
      <c r="D1214" t="s">
        <v>8221</v>
      </c>
      <c r="E1214">
        <v>6</v>
      </c>
    </row>
    <row r="1215" spans="1:5" x14ac:dyDescent="0.25">
      <c r="A1215" t="s">
        <v>8219</v>
      </c>
      <c r="B1215">
        <v>179</v>
      </c>
      <c r="D1215" t="s">
        <v>8221</v>
      </c>
      <c r="E1215">
        <v>0</v>
      </c>
    </row>
    <row r="1216" spans="1:5" x14ac:dyDescent="0.25">
      <c r="A1216" t="s">
        <v>8219</v>
      </c>
      <c r="B1216">
        <v>123</v>
      </c>
      <c r="D1216" t="s">
        <v>8221</v>
      </c>
      <c r="E1216">
        <v>12</v>
      </c>
    </row>
    <row r="1217" spans="1:5" x14ac:dyDescent="0.25">
      <c r="A1217" t="s">
        <v>8219</v>
      </c>
      <c r="B1217">
        <v>1104</v>
      </c>
      <c r="D1217" t="s">
        <v>8221</v>
      </c>
      <c r="E1217">
        <v>0</v>
      </c>
    </row>
    <row r="1218" spans="1:5" x14ac:dyDescent="0.25">
      <c r="A1218" t="s">
        <v>8219</v>
      </c>
      <c r="B1218">
        <v>403</v>
      </c>
      <c r="D1218" t="s">
        <v>8221</v>
      </c>
      <c r="E1218">
        <v>36</v>
      </c>
    </row>
    <row r="1219" spans="1:5" x14ac:dyDescent="0.25">
      <c r="A1219" t="s">
        <v>8219</v>
      </c>
      <c r="B1219">
        <v>109</v>
      </c>
      <c r="D1219" t="s">
        <v>8221</v>
      </c>
      <c r="E1219">
        <v>0</v>
      </c>
    </row>
    <row r="1220" spans="1:5" x14ac:dyDescent="0.25">
      <c r="A1220" t="s">
        <v>8219</v>
      </c>
      <c r="B1220">
        <v>372</v>
      </c>
      <c r="D1220" t="s">
        <v>8221</v>
      </c>
      <c r="E1220">
        <v>2</v>
      </c>
    </row>
    <row r="1221" spans="1:5" x14ac:dyDescent="0.25">
      <c r="A1221" t="s">
        <v>8219</v>
      </c>
      <c r="B1221">
        <v>311</v>
      </c>
      <c r="D1221" t="s">
        <v>8221</v>
      </c>
      <c r="E1221">
        <v>1</v>
      </c>
    </row>
    <row r="1222" spans="1:5" x14ac:dyDescent="0.25">
      <c r="A1222" t="s">
        <v>8219</v>
      </c>
      <c r="B1222">
        <v>61</v>
      </c>
      <c r="D1222" t="s">
        <v>8221</v>
      </c>
      <c r="E1222">
        <v>59</v>
      </c>
    </row>
    <row r="1223" spans="1:5" x14ac:dyDescent="0.25">
      <c r="A1223" t="s">
        <v>8219</v>
      </c>
      <c r="B1223">
        <v>115</v>
      </c>
      <c r="D1223" t="s">
        <v>8221</v>
      </c>
      <c r="E1223">
        <v>1</v>
      </c>
    </row>
    <row r="1224" spans="1:5" x14ac:dyDescent="0.25">
      <c r="A1224" t="s">
        <v>8219</v>
      </c>
      <c r="B1224">
        <v>111</v>
      </c>
      <c r="D1224" t="s">
        <v>8221</v>
      </c>
      <c r="E1224">
        <v>31</v>
      </c>
    </row>
    <row r="1225" spans="1:5" x14ac:dyDescent="0.25">
      <c r="A1225" t="s">
        <v>8219</v>
      </c>
      <c r="B1225">
        <v>337</v>
      </c>
      <c r="D1225" t="s">
        <v>8221</v>
      </c>
      <c r="E1225">
        <v>18</v>
      </c>
    </row>
    <row r="1226" spans="1:5" x14ac:dyDescent="0.25">
      <c r="A1226" t="s">
        <v>8219</v>
      </c>
      <c r="B1226">
        <v>9</v>
      </c>
      <c r="D1226" t="s">
        <v>8221</v>
      </c>
      <c r="E1226">
        <v>10</v>
      </c>
    </row>
    <row r="1227" spans="1:5" x14ac:dyDescent="0.25">
      <c r="A1227" t="s">
        <v>8219</v>
      </c>
      <c r="B1227">
        <v>120</v>
      </c>
      <c r="D1227" t="s">
        <v>8221</v>
      </c>
      <c r="E1227">
        <v>0</v>
      </c>
    </row>
    <row r="1228" spans="1:5" x14ac:dyDescent="0.25">
      <c r="A1228" t="s">
        <v>8219</v>
      </c>
      <c r="B1228">
        <v>102</v>
      </c>
      <c r="D1228" t="s">
        <v>8221</v>
      </c>
      <c r="E1228">
        <v>14</v>
      </c>
    </row>
    <row r="1229" spans="1:5" x14ac:dyDescent="0.25">
      <c r="A1229" t="s">
        <v>8219</v>
      </c>
      <c r="B1229">
        <v>186</v>
      </c>
      <c r="D1229" t="s">
        <v>8221</v>
      </c>
      <c r="E1229">
        <v>2</v>
      </c>
    </row>
    <row r="1230" spans="1:5" x14ac:dyDescent="0.25">
      <c r="A1230" t="s">
        <v>8219</v>
      </c>
      <c r="B1230">
        <v>15</v>
      </c>
      <c r="D1230" t="s">
        <v>8221</v>
      </c>
      <c r="E1230">
        <v>1</v>
      </c>
    </row>
    <row r="1231" spans="1:5" x14ac:dyDescent="0.25">
      <c r="A1231" t="s">
        <v>8219</v>
      </c>
      <c r="B1231">
        <v>67</v>
      </c>
      <c r="D1231" t="s">
        <v>8221</v>
      </c>
      <c r="E1231">
        <v>3</v>
      </c>
    </row>
    <row r="1232" spans="1:5" x14ac:dyDescent="0.25">
      <c r="A1232" t="s">
        <v>8219</v>
      </c>
      <c r="B1232">
        <v>130</v>
      </c>
      <c r="D1232" t="s">
        <v>8221</v>
      </c>
      <c r="E1232">
        <v>0</v>
      </c>
    </row>
    <row r="1233" spans="1:5" x14ac:dyDescent="0.25">
      <c r="A1233" t="s">
        <v>8219</v>
      </c>
      <c r="B1233">
        <v>16</v>
      </c>
      <c r="D1233" t="s">
        <v>8221</v>
      </c>
      <c r="E1233">
        <v>2</v>
      </c>
    </row>
    <row r="1234" spans="1:5" x14ac:dyDescent="0.25">
      <c r="A1234" t="s">
        <v>8219</v>
      </c>
      <c r="B1234">
        <v>67</v>
      </c>
      <c r="D1234" t="s">
        <v>8221</v>
      </c>
      <c r="E1234">
        <v>0</v>
      </c>
    </row>
    <row r="1235" spans="1:5" x14ac:dyDescent="0.25">
      <c r="A1235" t="s">
        <v>8219</v>
      </c>
      <c r="B1235">
        <v>124</v>
      </c>
      <c r="D1235" t="s">
        <v>8221</v>
      </c>
      <c r="E1235">
        <v>12</v>
      </c>
    </row>
    <row r="1236" spans="1:5" x14ac:dyDescent="0.25">
      <c r="A1236" t="s">
        <v>8219</v>
      </c>
      <c r="B1236">
        <v>80</v>
      </c>
      <c r="D1236" t="s">
        <v>8221</v>
      </c>
      <c r="E1236">
        <v>1</v>
      </c>
    </row>
    <row r="1237" spans="1:5" x14ac:dyDescent="0.25">
      <c r="A1237" t="s">
        <v>8219</v>
      </c>
      <c r="B1237">
        <v>282</v>
      </c>
      <c r="D1237" t="s">
        <v>8221</v>
      </c>
      <c r="E1237">
        <v>8</v>
      </c>
    </row>
    <row r="1238" spans="1:5" x14ac:dyDescent="0.25">
      <c r="A1238" t="s">
        <v>8219</v>
      </c>
      <c r="B1238">
        <v>68</v>
      </c>
      <c r="D1238" t="s">
        <v>8221</v>
      </c>
      <c r="E1238">
        <v>2</v>
      </c>
    </row>
    <row r="1239" spans="1:5" x14ac:dyDescent="0.25">
      <c r="A1239" t="s">
        <v>8219</v>
      </c>
      <c r="B1239">
        <v>86</v>
      </c>
      <c r="D1239" t="s">
        <v>8221</v>
      </c>
      <c r="E1239">
        <v>31</v>
      </c>
    </row>
    <row r="1240" spans="1:5" x14ac:dyDescent="0.25">
      <c r="A1240" t="s">
        <v>8219</v>
      </c>
      <c r="B1240">
        <v>115</v>
      </c>
      <c r="D1240" t="s">
        <v>8221</v>
      </c>
      <c r="E1240">
        <v>5</v>
      </c>
    </row>
    <row r="1241" spans="1:5" x14ac:dyDescent="0.25">
      <c r="A1241" t="s">
        <v>8219</v>
      </c>
      <c r="B1241">
        <v>75</v>
      </c>
      <c r="D1241" t="s">
        <v>8221</v>
      </c>
      <c r="E1241">
        <v>1</v>
      </c>
    </row>
    <row r="1242" spans="1:5" x14ac:dyDescent="0.25">
      <c r="A1242" t="s">
        <v>8219</v>
      </c>
      <c r="B1242">
        <v>43</v>
      </c>
      <c r="D1242" t="s">
        <v>8221</v>
      </c>
      <c r="E1242">
        <v>12</v>
      </c>
    </row>
    <row r="1243" spans="1:5" x14ac:dyDescent="0.25">
      <c r="A1243" t="s">
        <v>8219</v>
      </c>
      <c r="B1243">
        <v>48</v>
      </c>
      <c r="D1243" t="s">
        <v>8221</v>
      </c>
      <c r="E1243">
        <v>4</v>
      </c>
    </row>
    <row r="1244" spans="1:5" x14ac:dyDescent="0.25">
      <c r="A1244" t="s">
        <v>8219</v>
      </c>
      <c r="B1244">
        <v>52</v>
      </c>
      <c r="D1244" t="s">
        <v>8221</v>
      </c>
      <c r="E1244">
        <v>0</v>
      </c>
    </row>
    <row r="1245" spans="1:5" x14ac:dyDescent="0.25">
      <c r="A1245" t="s">
        <v>8219</v>
      </c>
      <c r="B1245">
        <v>43</v>
      </c>
      <c r="D1245" t="s">
        <v>8221</v>
      </c>
      <c r="E1245">
        <v>7</v>
      </c>
    </row>
    <row r="1246" spans="1:5" x14ac:dyDescent="0.25">
      <c r="A1246" t="s">
        <v>8219</v>
      </c>
      <c r="B1246">
        <v>58</v>
      </c>
      <c r="D1246" t="s">
        <v>8221</v>
      </c>
      <c r="E1246">
        <v>2</v>
      </c>
    </row>
    <row r="1247" spans="1:5" x14ac:dyDescent="0.25">
      <c r="A1247" t="s">
        <v>8219</v>
      </c>
      <c r="B1247">
        <v>47</v>
      </c>
      <c r="D1247" t="s">
        <v>8221</v>
      </c>
      <c r="E1247">
        <v>1</v>
      </c>
    </row>
    <row r="1248" spans="1:5" x14ac:dyDescent="0.25">
      <c r="A1248" t="s">
        <v>8219</v>
      </c>
      <c r="B1248">
        <v>36</v>
      </c>
      <c r="D1248" t="s">
        <v>8221</v>
      </c>
      <c r="E1248">
        <v>4</v>
      </c>
    </row>
    <row r="1249" spans="1:5" x14ac:dyDescent="0.25">
      <c r="A1249" t="s">
        <v>8219</v>
      </c>
      <c r="B1249">
        <v>17</v>
      </c>
      <c r="D1249" t="s">
        <v>8221</v>
      </c>
      <c r="E1249">
        <v>6</v>
      </c>
    </row>
    <row r="1250" spans="1:5" x14ac:dyDescent="0.25">
      <c r="A1250" t="s">
        <v>8219</v>
      </c>
      <c r="B1250">
        <v>104</v>
      </c>
      <c r="D1250" t="s">
        <v>8221</v>
      </c>
      <c r="E1250">
        <v>8</v>
      </c>
    </row>
    <row r="1251" spans="1:5" x14ac:dyDescent="0.25">
      <c r="A1251" t="s">
        <v>8219</v>
      </c>
      <c r="B1251">
        <v>47</v>
      </c>
      <c r="D1251" t="s">
        <v>8221</v>
      </c>
      <c r="E1251">
        <v>14</v>
      </c>
    </row>
    <row r="1252" spans="1:5" x14ac:dyDescent="0.25">
      <c r="A1252" t="s">
        <v>8219</v>
      </c>
      <c r="B1252">
        <v>38</v>
      </c>
      <c r="D1252" t="s">
        <v>8221</v>
      </c>
      <c r="E1252">
        <v>0</v>
      </c>
    </row>
    <row r="1253" spans="1:5" x14ac:dyDescent="0.25">
      <c r="A1253" t="s">
        <v>8219</v>
      </c>
      <c r="B1253">
        <v>81</v>
      </c>
      <c r="D1253" t="s">
        <v>8221</v>
      </c>
      <c r="E1253">
        <v>4</v>
      </c>
    </row>
    <row r="1254" spans="1:5" x14ac:dyDescent="0.25">
      <c r="A1254" t="s">
        <v>8219</v>
      </c>
      <c r="B1254">
        <v>55</v>
      </c>
      <c r="D1254" t="s">
        <v>8221</v>
      </c>
      <c r="E1254">
        <v>0</v>
      </c>
    </row>
    <row r="1255" spans="1:5" x14ac:dyDescent="0.25">
      <c r="A1255" t="s">
        <v>8219</v>
      </c>
      <c r="B1255">
        <v>41</v>
      </c>
      <c r="D1255" t="s">
        <v>8221</v>
      </c>
      <c r="E1255">
        <v>0</v>
      </c>
    </row>
    <row r="1256" spans="1:5" x14ac:dyDescent="0.25">
      <c r="A1256" t="s">
        <v>8219</v>
      </c>
      <c r="B1256">
        <v>79</v>
      </c>
      <c r="D1256" t="s">
        <v>8221</v>
      </c>
      <c r="E1256">
        <v>1</v>
      </c>
    </row>
    <row r="1257" spans="1:5" x14ac:dyDescent="0.25">
      <c r="A1257" t="s">
        <v>8219</v>
      </c>
      <c r="B1257">
        <v>16</v>
      </c>
      <c r="D1257" t="s">
        <v>8221</v>
      </c>
      <c r="E1257">
        <v>1</v>
      </c>
    </row>
    <row r="1258" spans="1:5" x14ac:dyDescent="0.25">
      <c r="A1258" t="s">
        <v>8219</v>
      </c>
      <c r="B1258">
        <v>8</v>
      </c>
      <c r="D1258" t="s">
        <v>8221</v>
      </c>
      <c r="E1258">
        <v>1</v>
      </c>
    </row>
    <row r="1259" spans="1:5" x14ac:dyDescent="0.25">
      <c r="A1259" t="s">
        <v>8219</v>
      </c>
      <c r="B1259">
        <v>95</v>
      </c>
      <c r="D1259" t="s">
        <v>8221</v>
      </c>
      <c r="E1259">
        <v>1</v>
      </c>
    </row>
    <row r="1260" spans="1:5" x14ac:dyDescent="0.25">
      <c r="A1260" t="s">
        <v>8219</v>
      </c>
      <c r="B1260">
        <v>25</v>
      </c>
      <c r="D1260" t="s">
        <v>8221</v>
      </c>
      <c r="E1260">
        <v>4</v>
      </c>
    </row>
    <row r="1261" spans="1:5" x14ac:dyDescent="0.25">
      <c r="A1261" t="s">
        <v>8219</v>
      </c>
      <c r="B1261">
        <v>19</v>
      </c>
      <c r="D1261" t="s">
        <v>8221</v>
      </c>
      <c r="E1261">
        <v>0</v>
      </c>
    </row>
    <row r="1262" spans="1:5" x14ac:dyDescent="0.25">
      <c r="A1262" t="s">
        <v>8219</v>
      </c>
      <c r="B1262">
        <v>90</v>
      </c>
      <c r="D1262" t="s">
        <v>8221</v>
      </c>
      <c r="E1262">
        <v>0</v>
      </c>
    </row>
    <row r="1263" spans="1:5" x14ac:dyDescent="0.25">
      <c r="A1263" t="s">
        <v>8219</v>
      </c>
      <c r="B1263">
        <v>41</v>
      </c>
      <c r="D1263" t="s">
        <v>8221</v>
      </c>
      <c r="E1263">
        <v>2</v>
      </c>
    </row>
    <row r="1264" spans="1:5" x14ac:dyDescent="0.25">
      <c r="A1264" t="s">
        <v>8219</v>
      </c>
      <c r="B1264">
        <v>30</v>
      </c>
      <c r="D1264" t="s">
        <v>8221</v>
      </c>
      <c r="E1264">
        <v>24</v>
      </c>
    </row>
    <row r="1265" spans="1:5" x14ac:dyDescent="0.25">
      <c r="A1265" t="s">
        <v>8219</v>
      </c>
      <c r="B1265">
        <v>38</v>
      </c>
      <c r="D1265" t="s">
        <v>8221</v>
      </c>
      <c r="E1265">
        <v>1</v>
      </c>
    </row>
    <row r="1266" spans="1:5" x14ac:dyDescent="0.25">
      <c r="A1266" t="s">
        <v>8219</v>
      </c>
      <c r="B1266">
        <v>65</v>
      </c>
      <c r="D1266" t="s">
        <v>8221</v>
      </c>
      <c r="E1266">
        <v>2</v>
      </c>
    </row>
    <row r="1267" spans="1:5" x14ac:dyDescent="0.25">
      <c r="A1267" t="s">
        <v>8219</v>
      </c>
      <c r="B1267">
        <v>75</v>
      </c>
      <c r="D1267" t="s">
        <v>8221</v>
      </c>
      <c r="E1267">
        <v>1</v>
      </c>
    </row>
    <row r="1268" spans="1:5" x14ac:dyDescent="0.25">
      <c r="A1268" t="s">
        <v>8219</v>
      </c>
      <c r="B1268">
        <v>16</v>
      </c>
      <c r="D1268" t="s">
        <v>8221</v>
      </c>
      <c r="E1268">
        <v>37</v>
      </c>
    </row>
    <row r="1269" spans="1:5" x14ac:dyDescent="0.25">
      <c r="A1269" t="s">
        <v>8219</v>
      </c>
      <c r="B1269">
        <v>10</v>
      </c>
      <c r="D1269" t="s">
        <v>8221</v>
      </c>
      <c r="E1269">
        <v>5</v>
      </c>
    </row>
    <row r="1270" spans="1:5" x14ac:dyDescent="0.25">
      <c r="A1270" t="s">
        <v>8219</v>
      </c>
      <c r="B1270">
        <v>27</v>
      </c>
      <c r="D1270" t="s">
        <v>8221</v>
      </c>
      <c r="E1270">
        <v>4</v>
      </c>
    </row>
    <row r="1271" spans="1:5" x14ac:dyDescent="0.25">
      <c r="A1271" t="s">
        <v>8219</v>
      </c>
      <c r="B1271">
        <v>259</v>
      </c>
      <c r="D1271" t="s">
        <v>8221</v>
      </c>
      <c r="E1271">
        <v>16</v>
      </c>
    </row>
    <row r="1272" spans="1:5" x14ac:dyDescent="0.25">
      <c r="A1272" t="s">
        <v>8219</v>
      </c>
      <c r="B1272">
        <v>39</v>
      </c>
      <c r="D1272" t="s">
        <v>8221</v>
      </c>
      <c r="E1272">
        <v>9</v>
      </c>
    </row>
    <row r="1273" spans="1:5" x14ac:dyDescent="0.25">
      <c r="A1273" t="s">
        <v>8219</v>
      </c>
      <c r="B1273">
        <v>42</v>
      </c>
      <c r="D1273" t="s">
        <v>8221</v>
      </c>
      <c r="E1273">
        <v>0</v>
      </c>
    </row>
    <row r="1274" spans="1:5" x14ac:dyDescent="0.25">
      <c r="A1274" t="s">
        <v>8219</v>
      </c>
      <c r="B1274">
        <v>10</v>
      </c>
      <c r="D1274" t="s">
        <v>8221</v>
      </c>
      <c r="E1274">
        <v>40</v>
      </c>
    </row>
    <row r="1275" spans="1:5" x14ac:dyDescent="0.25">
      <c r="A1275" t="s">
        <v>8219</v>
      </c>
      <c r="B1275">
        <v>56</v>
      </c>
      <c r="D1275" t="s">
        <v>8221</v>
      </c>
      <c r="E1275">
        <v>0</v>
      </c>
    </row>
    <row r="1276" spans="1:5" x14ac:dyDescent="0.25">
      <c r="A1276" t="s">
        <v>8219</v>
      </c>
      <c r="B1276">
        <v>20</v>
      </c>
      <c r="D1276" t="s">
        <v>8221</v>
      </c>
      <c r="E1276">
        <v>2</v>
      </c>
    </row>
    <row r="1277" spans="1:5" x14ac:dyDescent="0.25">
      <c r="A1277" t="s">
        <v>8219</v>
      </c>
      <c r="B1277">
        <v>170</v>
      </c>
      <c r="D1277" t="s">
        <v>8221</v>
      </c>
      <c r="E1277">
        <v>1</v>
      </c>
    </row>
    <row r="1278" spans="1:5" x14ac:dyDescent="0.25">
      <c r="A1278" t="s">
        <v>8219</v>
      </c>
      <c r="B1278">
        <v>29</v>
      </c>
      <c r="D1278" t="s">
        <v>8221</v>
      </c>
      <c r="E1278">
        <v>9</v>
      </c>
    </row>
    <row r="1279" spans="1:5" x14ac:dyDescent="0.25">
      <c r="A1279" t="s">
        <v>8219</v>
      </c>
      <c r="B1279">
        <v>132</v>
      </c>
      <c r="D1279" t="s">
        <v>8221</v>
      </c>
      <c r="E1279">
        <v>34</v>
      </c>
    </row>
    <row r="1280" spans="1:5" x14ac:dyDescent="0.25">
      <c r="A1280" t="s">
        <v>8219</v>
      </c>
      <c r="B1280">
        <v>27</v>
      </c>
      <c r="D1280" t="s">
        <v>8221</v>
      </c>
      <c r="E1280">
        <v>23</v>
      </c>
    </row>
    <row r="1281" spans="1:5" x14ac:dyDescent="0.25">
      <c r="A1281" t="s">
        <v>8219</v>
      </c>
      <c r="B1281">
        <v>26</v>
      </c>
      <c r="D1281" t="s">
        <v>8221</v>
      </c>
      <c r="E1281">
        <v>19</v>
      </c>
    </row>
    <row r="1282" spans="1:5" x14ac:dyDescent="0.25">
      <c r="A1282" t="s">
        <v>8219</v>
      </c>
      <c r="B1282">
        <v>43</v>
      </c>
      <c r="D1282" t="s">
        <v>8221</v>
      </c>
      <c r="E1282">
        <v>50</v>
      </c>
    </row>
    <row r="1283" spans="1:5" x14ac:dyDescent="0.25">
      <c r="A1283" t="s">
        <v>8219</v>
      </c>
      <c r="B1283">
        <v>80</v>
      </c>
      <c r="D1283" t="s">
        <v>8221</v>
      </c>
      <c r="E1283">
        <v>12</v>
      </c>
    </row>
    <row r="1284" spans="1:5" x14ac:dyDescent="0.25">
      <c r="A1284" t="s">
        <v>8219</v>
      </c>
      <c r="B1284">
        <v>33</v>
      </c>
      <c r="D1284" t="s">
        <v>8221</v>
      </c>
      <c r="E1284">
        <v>8</v>
      </c>
    </row>
    <row r="1285" spans="1:5" x14ac:dyDescent="0.25">
      <c r="A1285" t="s">
        <v>8219</v>
      </c>
      <c r="B1285">
        <v>71</v>
      </c>
      <c r="D1285" t="s">
        <v>8221</v>
      </c>
      <c r="E1285">
        <v>9</v>
      </c>
    </row>
    <row r="1286" spans="1:5" x14ac:dyDescent="0.25">
      <c r="A1286" t="s">
        <v>8219</v>
      </c>
      <c r="B1286">
        <v>81</v>
      </c>
      <c r="D1286" t="s">
        <v>8221</v>
      </c>
      <c r="E1286">
        <v>43</v>
      </c>
    </row>
    <row r="1287" spans="1:5" x14ac:dyDescent="0.25">
      <c r="A1287" t="s">
        <v>8219</v>
      </c>
      <c r="B1287">
        <v>76</v>
      </c>
      <c r="D1287" t="s">
        <v>8221</v>
      </c>
      <c r="E1287">
        <v>28</v>
      </c>
    </row>
    <row r="1288" spans="1:5" x14ac:dyDescent="0.25">
      <c r="A1288" t="s">
        <v>8219</v>
      </c>
      <c r="B1288">
        <v>48</v>
      </c>
      <c r="D1288" t="s">
        <v>8221</v>
      </c>
      <c r="E1288">
        <v>4</v>
      </c>
    </row>
    <row r="1289" spans="1:5" x14ac:dyDescent="0.25">
      <c r="A1289" t="s">
        <v>8219</v>
      </c>
      <c r="B1289">
        <v>61</v>
      </c>
      <c r="D1289" t="s">
        <v>8221</v>
      </c>
      <c r="E1289">
        <v>24</v>
      </c>
    </row>
    <row r="1290" spans="1:5" x14ac:dyDescent="0.25">
      <c r="A1290" t="s">
        <v>8219</v>
      </c>
      <c r="B1290">
        <v>60</v>
      </c>
      <c r="D1290" t="s">
        <v>8221</v>
      </c>
      <c r="E1290">
        <v>2</v>
      </c>
    </row>
    <row r="1291" spans="1:5" x14ac:dyDescent="0.25">
      <c r="A1291" t="s">
        <v>8219</v>
      </c>
      <c r="B1291">
        <v>136</v>
      </c>
      <c r="D1291" t="s">
        <v>8221</v>
      </c>
      <c r="E1291">
        <v>2</v>
      </c>
    </row>
    <row r="1292" spans="1:5" x14ac:dyDescent="0.25">
      <c r="A1292" t="s">
        <v>8219</v>
      </c>
      <c r="B1292">
        <v>14</v>
      </c>
      <c r="D1292" t="s">
        <v>8221</v>
      </c>
      <c r="E1292">
        <v>20</v>
      </c>
    </row>
    <row r="1293" spans="1:5" x14ac:dyDescent="0.25">
      <c r="A1293" t="s">
        <v>8219</v>
      </c>
      <c r="B1293">
        <v>78</v>
      </c>
      <c r="D1293" t="s">
        <v>8221</v>
      </c>
      <c r="E1293">
        <v>1</v>
      </c>
    </row>
    <row r="1294" spans="1:5" x14ac:dyDescent="0.25">
      <c r="A1294" t="s">
        <v>8219</v>
      </c>
      <c r="B1294">
        <v>4</v>
      </c>
      <c r="D1294" t="s">
        <v>8221</v>
      </c>
      <c r="E1294">
        <v>1</v>
      </c>
    </row>
    <row r="1295" spans="1:5" x14ac:dyDescent="0.25">
      <c r="A1295" t="s">
        <v>8219</v>
      </c>
      <c r="B1295">
        <v>11</v>
      </c>
      <c r="D1295" t="s">
        <v>8221</v>
      </c>
      <c r="E1295">
        <v>4</v>
      </c>
    </row>
    <row r="1296" spans="1:5" x14ac:dyDescent="0.25">
      <c r="A1296" t="s">
        <v>8219</v>
      </c>
      <c r="B1296">
        <v>185</v>
      </c>
      <c r="D1296" t="s">
        <v>8221</v>
      </c>
      <c r="E1296">
        <v>1</v>
      </c>
    </row>
    <row r="1297" spans="1:5" x14ac:dyDescent="0.25">
      <c r="A1297" t="s">
        <v>8219</v>
      </c>
      <c r="B1297">
        <v>59</v>
      </c>
      <c r="D1297" t="s">
        <v>8221</v>
      </c>
      <c r="E1297">
        <v>1</v>
      </c>
    </row>
    <row r="1298" spans="1:5" x14ac:dyDescent="0.25">
      <c r="A1298" t="s">
        <v>8219</v>
      </c>
      <c r="B1298">
        <v>27</v>
      </c>
      <c r="D1298" t="s">
        <v>8221</v>
      </c>
      <c r="E1298">
        <v>13</v>
      </c>
    </row>
    <row r="1299" spans="1:5" x14ac:dyDescent="0.25">
      <c r="A1299" t="s">
        <v>8219</v>
      </c>
      <c r="B1299">
        <v>63</v>
      </c>
      <c r="D1299" t="s">
        <v>8221</v>
      </c>
      <c r="E1299">
        <v>1</v>
      </c>
    </row>
    <row r="1300" spans="1:5" x14ac:dyDescent="0.25">
      <c r="A1300" t="s">
        <v>8219</v>
      </c>
      <c r="B1300">
        <v>13</v>
      </c>
      <c r="D1300" t="s">
        <v>8221</v>
      </c>
      <c r="E1300">
        <v>1</v>
      </c>
    </row>
    <row r="1301" spans="1:5" x14ac:dyDescent="0.25">
      <c r="A1301" t="s">
        <v>8219</v>
      </c>
      <c r="B1301">
        <v>13</v>
      </c>
      <c r="D1301" t="s">
        <v>8221</v>
      </c>
      <c r="E1301">
        <v>0</v>
      </c>
    </row>
    <row r="1302" spans="1:5" x14ac:dyDescent="0.25">
      <c r="A1302" t="s">
        <v>8219</v>
      </c>
      <c r="B1302">
        <v>57</v>
      </c>
      <c r="D1302" t="s">
        <v>8221</v>
      </c>
      <c r="E1302">
        <v>3</v>
      </c>
    </row>
    <row r="1303" spans="1:5" x14ac:dyDescent="0.25">
      <c r="A1303" t="s">
        <v>8219</v>
      </c>
      <c r="B1303">
        <v>61</v>
      </c>
      <c r="D1303" t="s">
        <v>8221</v>
      </c>
      <c r="E1303">
        <v>14</v>
      </c>
    </row>
    <row r="1304" spans="1:5" x14ac:dyDescent="0.25">
      <c r="A1304" t="s">
        <v>8219</v>
      </c>
      <c r="B1304">
        <v>65</v>
      </c>
      <c r="D1304" t="s">
        <v>8221</v>
      </c>
      <c r="E1304">
        <v>2</v>
      </c>
    </row>
    <row r="1305" spans="1:5" x14ac:dyDescent="0.25">
      <c r="A1305" t="s">
        <v>8219</v>
      </c>
      <c r="B1305">
        <v>134</v>
      </c>
      <c r="D1305" t="s">
        <v>8221</v>
      </c>
      <c r="E1305">
        <v>5</v>
      </c>
    </row>
    <row r="1306" spans="1:5" x14ac:dyDescent="0.25">
      <c r="A1306" t="s">
        <v>8219</v>
      </c>
      <c r="B1306">
        <v>37</v>
      </c>
      <c r="D1306" t="s">
        <v>8221</v>
      </c>
      <c r="E1306">
        <v>14</v>
      </c>
    </row>
    <row r="1307" spans="1:5" x14ac:dyDescent="0.25">
      <c r="A1307" t="s">
        <v>8219</v>
      </c>
      <c r="B1307">
        <v>37</v>
      </c>
      <c r="D1307" t="s">
        <v>8221</v>
      </c>
      <c r="E1307">
        <v>9</v>
      </c>
    </row>
    <row r="1308" spans="1:5" x14ac:dyDescent="0.25">
      <c r="A1308" t="s">
        <v>8219</v>
      </c>
      <c r="B1308">
        <v>150</v>
      </c>
      <c r="D1308" t="s">
        <v>8221</v>
      </c>
      <c r="E1308">
        <v>8</v>
      </c>
    </row>
    <row r="1309" spans="1:5" x14ac:dyDescent="0.25">
      <c r="A1309" t="s">
        <v>8219</v>
      </c>
      <c r="B1309">
        <v>56</v>
      </c>
      <c r="D1309" t="s">
        <v>8221</v>
      </c>
      <c r="E1309">
        <v>7</v>
      </c>
    </row>
    <row r="1310" spans="1:5" x14ac:dyDescent="0.25">
      <c r="A1310" t="s">
        <v>8219</v>
      </c>
      <c r="B1310">
        <v>18</v>
      </c>
      <c r="D1310" t="s">
        <v>8221</v>
      </c>
      <c r="E1310">
        <v>0</v>
      </c>
    </row>
    <row r="1311" spans="1:5" x14ac:dyDescent="0.25">
      <c r="A1311" t="s">
        <v>8219</v>
      </c>
      <c r="B1311">
        <v>60</v>
      </c>
      <c r="D1311" t="s">
        <v>8221</v>
      </c>
      <c r="E1311">
        <v>84</v>
      </c>
    </row>
    <row r="1312" spans="1:5" x14ac:dyDescent="0.25">
      <c r="A1312" t="s">
        <v>8219</v>
      </c>
      <c r="B1312">
        <v>67</v>
      </c>
      <c r="D1312" t="s">
        <v>8221</v>
      </c>
      <c r="E1312">
        <v>11</v>
      </c>
    </row>
    <row r="1313" spans="1:5" x14ac:dyDescent="0.25">
      <c r="A1313" t="s">
        <v>8219</v>
      </c>
      <c r="B1313">
        <v>35</v>
      </c>
      <c r="D1313" t="s">
        <v>8221</v>
      </c>
      <c r="E1313">
        <v>1</v>
      </c>
    </row>
    <row r="1314" spans="1:5" x14ac:dyDescent="0.25">
      <c r="A1314" t="s">
        <v>8219</v>
      </c>
      <c r="B1314">
        <v>34</v>
      </c>
      <c r="D1314" t="s">
        <v>8221</v>
      </c>
      <c r="E1314">
        <v>4</v>
      </c>
    </row>
    <row r="1315" spans="1:5" x14ac:dyDescent="0.25">
      <c r="A1315" t="s">
        <v>8219</v>
      </c>
      <c r="B1315">
        <v>36</v>
      </c>
      <c r="D1315" t="s">
        <v>8221</v>
      </c>
      <c r="E1315">
        <v>10</v>
      </c>
    </row>
    <row r="1316" spans="1:5" x14ac:dyDescent="0.25">
      <c r="A1316" t="s">
        <v>8219</v>
      </c>
      <c r="B1316">
        <v>18</v>
      </c>
      <c r="D1316" t="s">
        <v>8221</v>
      </c>
      <c r="E1316">
        <v>16</v>
      </c>
    </row>
    <row r="1317" spans="1:5" x14ac:dyDescent="0.25">
      <c r="A1317" t="s">
        <v>8219</v>
      </c>
      <c r="B1317">
        <v>25</v>
      </c>
      <c r="D1317" t="s">
        <v>8221</v>
      </c>
      <c r="E1317">
        <v>2</v>
      </c>
    </row>
    <row r="1318" spans="1:5" x14ac:dyDescent="0.25">
      <c r="A1318" t="s">
        <v>8219</v>
      </c>
      <c r="B1318">
        <v>21</v>
      </c>
      <c r="D1318" t="s">
        <v>8221</v>
      </c>
      <c r="E1318">
        <v>5</v>
      </c>
    </row>
    <row r="1319" spans="1:5" x14ac:dyDescent="0.25">
      <c r="A1319" t="s">
        <v>8219</v>
      </c>
      <c r="B1319">
        <v>151</v>
      </c>
      <c r="D1319" t="s">
        <v>8221</v>
      </c>
      <c r="E1319">
        <v>1</v>
      </c>
    </row>
    <row r="1320" spans="1:5" x14ac:dyDescent="0.25">
      <c r="A1320" t="s">
        <v>8219</v>
      </c>
      <c r="B1320">
        <v>489</v>
      </c>
      <c r="D1320" t="s">
        <v>8221</v>
      </c>
      <c r="E1320">
        <v>31</v>
      </c>
    </row>
    <row r="1321" spans="1:5" x14ac:dyDescent="0.25">
      <c r="A1321" t="s">
        <v>8219</v>
      </c>
      <c r="B1321">
        <v>50</v>
      </c>
      <c r="D1321" t="s">
        <v>8221</v>
      </c>
      <c r="E1321">
        <v>0</v>
      </c>
    </row>
    <row r="1322" spans="1:5" x14ac:dyDescent="0.25">
      <c r="A1322" t="s">
        <v>8219</v>
      </c>
      <c r="B1322">
        <v>321</v>
      </c>
      <c r="D1322" t="s">
        <v>8221</v>
      </c>
      <c r="E1322">
        <v>2</v>
      </c>
    </row>
    <row r="1323" spans="1:5" x14ac:dyDescent="0.25">
      <c r="A1323" t="s">
        <v>8219</v>
      </c>
      <c r="B1323">
        <v>1762</v>
      </c>
      <c r="D1323" t="s">
        <v>8221</v>
      </c>
      <c r="E1323">
        <v>7</v>
      </c>
    </row>
    <row r="1324" spans="1:5" x14ac:dyDescent="0.25">
      <c r="A1324" t="s">
        <v>8219</v>
      </c>
      <c r="B1324">
        <v>385</v>
      </c>
      <c r="D1324" t="s">
        <v>8221</v>
      </c>
      <c r="E1324">
        <v>16</v>
      </c>
    </row>
    <row r="1325" spans="1:5" x14ac:dyDescent="0.25">
      <c r="A1325" t="s">
        <v>8219</v>
      </c>
      <c r="B1325">
        <v>398</v>
      </c>
      <c r="D1325" t="s">
        <v>8221</v>
      </c>
      <c r="E1325">
        <v>4</v>
      </c>
    </row>
    <row r="1326" spans="1:5" x14ac:dyDescent="0.25">
      <c r="A1326" t="s">
        <v>8219</v>
      </c>
      <c r="B1326">
        <v>304</v>
      </c>
      <c r="D1326" t="s">
        <v>8221</v>
      </c>
      <c r="E1326">
        <v>4</v>
      </c>
    </row>
    <row r="1327" spans="1:5" x14ac:dyDescent="0.25">
      <c r="A1327" t="s">
        <v>8219</v>
      </c>
      <c r="B1327">
        <v>676</v>
      </c>
      <c r="D1327" t="s">
        <v>8221</v>
      </c>
      <c r="E1327">
        <v>4</v>
      </c>
    </row>
    <row r="1328" spans="1:5" x14ac:dyDescent="0.25">
      <c r="A1328" t="s">
        <v>8219</v>
      </c>
      <c r="B1328">
        <v>577</v>
      </c>
      <c r="D1328" t="s">
        <v>8221</v>
      </c>
      <c r="E1328">
        <v>3</v>
      </c>
    </row>
    <row r="1329" spans="1:5" x14ac:dyDescent="0.25">
      <c r="A1329" t="s">
        <v>8219</v>
      </c>
      <c r="B1329">
        <v>3663</v>
      </c>
      <c r="D1329" t="s">
        <v>8221</v>
      </c>
      <c r="E1329">
        <v>36</v>
      </c>
    </row>
    <row r="1330" spans="1:5" x14ac:dyDescent="0.25">
      <c r="A1330" t="s">
        <v>8219</v>
      </c>
      <c r="B1330">
        <v>294</v>
      </c>
      <c r="D1330" t="s">
        <v>8221</v>
      </c>
      <c r="E1330">
        <v>1</v>
      </c>
    </row>
    <row r="1331" spans="1:5" x14ac:dyDescent="0.25">
      <c r="A1331" t="s">
        <v>8219</v>
      </c>
      <c r="B1331">
        <v>28</v>
      </c>
      <c r="D1331" t="s">
        <v>8221</v>
      </c>
      <c r="E1331">
        <v>7</v>
      </c>
    </row>
    <row r="1332" spans="1:5" x14ac:dyDescent="0.25">
      <c r="A1332" t="s">
        <v>8219</v>
      </c>
      <c r="B1332">
        <v>100</v>
      </c>
      <c r="D1332" t="s">
        <v>8221</v>
      </c>
      <c r="E1332">
        <v>27</v>
      </c>
    </row>
    <row r="1333" spans="1:5" x14ac:dyDescent="0.25">
      <c r="A1333" t="s">
        <v>8219</v>
      </c>
      <c r="B1333">
        <v>72</v>
      </c>
      <c r="D1333" t="s">
        <v>8221</v>
      </c>
      <c r="E1333">
        <v>1</v>
      </c>
    </row>
    <row r="1334" spans="1:5" x14ac:dyDescent="0.25">
      <c r="A1334" t="s">
        <v>8219</v>
      </c>
      <c r="B1334">
        <v>238</v>
      </c>
      <c r="D1334" t="s">
        <v>8221</v>
      </c>
      <c r="E1334">
        <v>0</v>
      </c>
    </row>
    <row r="1335" spans="1:5" x14ac:dyDescent="0.25">
      <c r="A1335" t="s">
        <v>8219</v>
      </c>
      <c r="B1335">
        <v>159</v>
      </c>
      <c r="D1335" t="s">
        <v>8221</v>
      </c>
      <c r="E1335">
        <v>1</v>
      </c>
    </row>
    <row r="1336" spans="1:5" x14ac:dyDescent="0.25">
      <c r="A1336" t="s">
        <v>8219</v>
      </c>
      <c r="B1336">
        <v>77</v>
      </c>
      <c r="D1336" t="s">
        <v>8221</v>
      </c>
      <c r="E1336">
        <v>3</v>
      </c>
    </row>
    <row r="1337" spans="1:5" x14ac:dyDescent="0.25">
      <c r="A1337" t="s">
        <v>8219</v>
      </c>
      <c r="B1337">
        <v>53</v>
      </c>
      <c r="D1337" t="s">
        <v>8221</v>
      </c>
      <c r="E1337">
        <v>3</v>
      </c>
    </row>
    <row r="1338" spans="1:5" x14ac:dyDescent="0.25">
      <c r="A1338" t="s">
        <v>8219</v>
      </c>
      <c r="B1338">
        <v>1251</v>
      </c>
      <c r="D1338" t="s">
        <v>8221</v>
      </c>
      <c r="E1338">
        <v>3</v>
      </c>
    </row>
    <row r="1339" spans="1:5" x14ac:dyDescent="0.25">
      <c r="A1339" t="s">
        <v>8219</v>
      </c>
      <c r="B1339">
        <v>465</v>
      </c>
      <c r="D1339" t="s">
        <v>8221</v>
      </c>
      <c r="E1339">
        <v>0</v>
      </c>
    </row>
    <row r="1340" spans="1:5" x14ac:dyDescent="0.25">
      <c r="A1340" t="s">
        <v>8219</v>
      </c>
      <c r="B1340">
        <v>74</v>
      </c>
      <c r="D1340" t="s">
        <v>8221</v>
      </c>
      <c r="E1340">
        <v>6</v>
      </c>
    </row>
    <row r="1341" spans="1:5" x14ac:dyDescent="0.25">
      <c r="A1341" t="s">
        <v>8219</v>
      </c>
      <c r="B1341">
        <v>62</v>
      </c>
      <c r="D1341" t="s">
        <v>8221</v>
      </c>
      <c r="E1341">
        <v>17</v>
      </c>
    </row>
    <row r="1342" spans="1:5" x14ac:dyDescent="0.25">
      <c r="A1342" t="s">
        <v>8219</v>
      </c>
      <c r="B1342">
        <v>3468</v>
      </c>
      <c r="D1342" t="s">
        <v>8221</v>
      </c>
      <c r="E1342">
        <v>40</v>
      </c>
    </row>
    <row r="1343" spans="1:5" x14ac:dyDescent="0.25">
      <c r="A1343" t="s">
        <v>8219</v>
      </c>
      <c r="B1343">
        <v>52</v>
      </c>
      <c r="D1343" t="s">
        <v>8221</v>
      </c>
      <c r="E1343">
        <v>3</v>
      </c>
    </row>
    <row r="1344" spans="1:5" x14ac:dyDescent="0.25">
      <c r="A1344" t="s">
        <v>8219</v>
      </c>
      <c r="B1344">
        <v>50</v>
      </c>
      <c r="D1344" t="s">
        <v>8221</v>
      </c>
      <c r="E1344">
        <v>1</v>
      </c>
    </row>
    <row r="1345" spans="1:5" x14ac:dyDescent="0.25">
      <c r="A1345" t="s">
        <v>8219</v>
      </c>
      <c r="B1345">
        <v>45</v>
      </c>
      <c r="D1345" t="s">
        <v>8221</v>
      </c>
      <c r="E1345">
        <v>2</v>
      </c>
    </row>
    <row r="1346" spans="1:5" x14ac:dyDescent="0.25">
      <c r="A1346" t="s">
        <v>8219</v>
      </c>
      <c r="B1346">
        <v>21</v>
      </c>
      <c r="D1346" t="s">
        <v>8221</v>
      </c>
      <c r="E1346">
        <v>7</v>
      </c>
    </row>
    <row r="1347" spans="1:5" x14ac:dyDescent="0.25">
      <c r="A1347" t="s">
        <v>8219</v>
      </c>
      <c r="B1347">
        <v>100</v>
      </c>
      <c r="D1347" t="s">
        <v>8221</v>
      </c>
      <c r="E1347">
        <v>14</v>
      </c>
    </row>
    <row r="1348" spans="1:5" x14ac:dyDescent="0.25">
      <c r="A1348" t="s">
        <v>8219</v>
      </c>
      <c r="B1348">
        <v>81</v>
      </c>
      <c r="D1348" t="s">
        <v>8221</v>
      </c>
      <c r="E1348">
        <v>0</v>
      </c>
    </row>
    <row r="1349" spans="1:5" x14ac:dyDescent="0.25">
      <c r="A1349" t="s">
        <v>8219</v>
      </c>
      <c r="B1349">
        <v>286</v>
      </c>
      <c r="D1349" t="s">
        <v>8221</v>
      </c>
      <c r="E1349">
        <v>0</v>
      </c>
    </row>
    <row r="1350" spans="1:5" x14ac:dyDescent="0.25">
      <c r="A1350" t="s">
        <v>8219</v>
      </c>
      <c r="B1350">
        <v>42</v>
      </c>
      <c r="D1350" t="s">
        <v>8221</v>
      </c>
      <c r="E1350">
        <v>1</v>
      </c>
    </row>
    <row r="1351" spans="1:5" x14ac:dyDescent="0.25">
      <c r="A1351" t="s">
        <v>8219</v>
      </c>
      <c r="B1351">
        <v>199</v>
      </c>
      <c r="D1351" t="s">
        <v>8221</v>
      </c>
      <c r="E1351">
        <v>12</v>
      </c>
    </row>
    <row r="1352" spans="1:5" x14ac:dyDescent="0.25">
      <c r="A1352" t="s">
        <v>8219</v>
      </c>
      <c r="B1352">
        <v>25</v>
      </c>
      <c r="D1352" t="s">
        <v>8221</v>
      </c>
      <c r="E1352">
        <v>12</v>
      </c>
    </row>
    <row r="1353" spans="1:5" x14ac:dyDescent="0.25">
      <c r="A1353" t="s">
        <v>8219</v>
      </c>
      <c r="B1353">
        <v>84</v>
      </c>
      <c r="D1353" t="s">
        <v>8221</v>
      </c>
      <c r="E1353">
        <v>23</v>
      </c>
    </row>
    <row r="1354" spans="1:5" x14ac:dyDescent="0.25">
      <c r="A1354" t="s">
        <v>8219</v>
      </c>
      <c r="B1354">
        <v>50</v>
      </c>
      <c r="D1354" t="s">
        <v>8221</v>
      </c>
      <c r="E1354">
        <v>0</v>
      </c>
    </row>
    <row r="1355" spans="1:5" x14ac:dyDescent="0.25">
      <c r="A1355" t="s">
        <v>8219</v>
      </c>
      <c r="B1355">
        <v>26</v>
      </c>
      <c r="D1355" t="s">
        <v>8221</v>
      </c>
      <c r="E1355">
        <v>10</v>
      </c>
    </row>
    <row r="1356" spans="1:5" x14ac:dyDescent="0.25">
      <c r="A1356" t="s">
        <v>8219</v>
      </c>
      <c r="B1356">
        <v>14</v>
      </c>
      <c r="D1356" t="s">
        <v>8221</v>
      </c>
      <c r="E1356">
        <v>5</v>
      </c>
    </row>
    <row r="1357" spans="1:5" x14ac:dyDescent="0.25">
      <c r="A1357" t="s">
        <v>8219</v>
      </c>
      <c r="B1357">
        <v>49</v>
      </c>
      <c r="D1357" t="s">
        <v>8221</v>
      </c>
      <c r="E1357">
        <v>1</v>
      </c>
    </row>
    <row r="1358" spans="1:5" x14ac:dyDescent="0.25">
      <c r="A1358" t="s">
        <v>8219</v>
      </c>
      <c r="B1358">
        <v>69</v>
      </c>
      <c r="D1358" t="s">
        <v>8221</v>
      </c>
      <c r="E1358">
        <v>2</v>
      </c>
    </row>
    <row r="1359" spans="1:5" x14ac:dyDescent="0.25">
      <c r="A1359" t="s">
        <v>8219</v>
      </c>
      <c r="B1359">
        <v>60</v>
      </c>
      <c r="D1359" t="s">
        <v>8221</v>
      </c>
      <c r="E1359">
        <v>2</v>
      </c>
    </row>
    <row r="1360" spans="1:5" x14ac:dyDescent="0.25">
      <c r="A1360" t="s">
        <v>8219</v>
      </c>
      <c r="B1360">
        <v>80</v>
      </c>
      <c r="D1360" t="s">
        <v>8221</v>
      </c>
      <c r="E1360">
        <v>0</v>
      </c>
    </row>
    <row r="1361" spans="1:5" x14ac:dyDescent="0.25">
      <c r="A1361" t="s">
        <v>8219</v>
      </c>
      <c r="B1361">
        <v>56</v>
      </c>
      <c r="D1361" t="s">
        <v>8221</v>
      </c>
      <c r="E1361">
        <v>13</v>
      </c>
    </row>
    <row r="1362" spans="1:5" x14ac:dyDescent="0.25">
      <c r="A1362" t="s">
        <v>8219</v>
      </c>
      <c r="B1362">
        <v>104</v>
      </c>
      <c r="D1362" t="s">
        <v>8221</v>
      </c>
      <c r="E1362">
        <v>0</v>
      </c>
    </row>
    <row r="1363" spans="1:5" x14ac:dyDescent="0.25">
      <c r="A1363" t="s">
        <v>8219</v>
      </c>
      <c r="B1363">
        <v>46</v>
      </c>
      <c r="D1363" t="s">
        <v>8221</v>
      </c>
      <c r="E1363">
        <v>1</v>
      </c>
    </row>
    <row r="1364" spans="1:5" x14ac:dyDescent="0.25">
      <c r="A1364" t="s">
        <v>8219</v>
      </c>
      <c r="B1364">
        <v>206</v>
      </c>
      <c r="D1364" t="s">
        <v>8221</v>
      </c>
      <c r="E1364">
        <v>5</v>
      </c>
    </row>
    <row r="1365" spans="1:5" x14ac:dyDescent="0.25">
      <c r="A1365" t="s">
        <v>8219</v>
      </c>
      <c r="B1365">
        <v>18</v>
      </c>
      <c r="D1365" t="s">
        <v>8221</v>
      </c>
      <c r="E1365">
        <v>2</v>
      </c>
    </row>
    <row r="1366" spans="1:5" x14ac:dyDescent="0.25">
      <c r="A1366" t="s">
        <v>8219</v>
      </c>
      <c r="B1366">
        <v>28</v>
      </c>
      <c r="D1366" t="s">
        <v>8221</v>
      </c>
      <c r="E1366">
        <v>0</v>
      </c>
    </row>
    <row r="1367" spans="1:5" x14ac:dyDescent="0.25">
      <c r="A1367" t="s">
        <v>8219</v>
      </c>
      <c r="B1367">
        <v>11</v>
      </c>
      <c r="D1367" t="s">
        <v>8221</v>
      </c>
      <c r="E1367">
        <v>32</v>
      </c>
    </row>
    <row r="1368" spans="1:5" x14ac:dyDescent="0.25">
      <c r="A1368" t="s">
        <v>8219</v>
      </c>
      <c r="B1368">
        <v>263</v>
      </c>
      <c r="D1368" t="s">
        <v>8221</v>
      </c>
      <c r="E1368">
        <v>1</v>
      </c>
    </row>
    <row r="1369" spans="1:5" x14ac:dyDescent="0.25">
      <c r="A1369" t="s">
        <v>8219</v>
      </c>
      <c r="B1369">
        <v>394</v>
      </c>
      <c r="D1369" t="s">
        <v>8221</v>
      </c>
      <c r="E1369">
        <v>1</v>
      </c>
    </row>
    <row r="1370" spans="1:5" x14ac:dyDescent="0.25">
      <c r="A1370" t="s">
        <v>8219</v>
      </c>
      <c r="B1370">
        <v>1049</v>
      </c>
      <c r="D1370" t="s">
        <v>8221</v>
      </c>
      <c r="E1370">
        <v>1</v>
      </c>
    </row>
    <row r="1371" spans="1:5" x14ac:dyDescent="0.25">
      <c r="A1371" t="s">
        <v>8219</v>
      </c>
      <c r="B1371">
        <v>308</v>
      </c>
      <c r="D1371" t="s">
        <v>8221</v>
      </c>
      <c r="E1371">
        <v>0</v>
      </c>
    </row>
    <row r="1372" spans="1:5" x14ac:dyDescent="0.25">
      <c r="A1372" t="s">
        <v>8219</v>
      </c>
      <c r="B1372">
        <v>1088</v>
      </c>
      <c r="D1372" t="s">
        <v>8221</v>
      </c>
      <c r="E1372">
        <v>0</v>
      </c>
    </row>
    <row r="1373" spans="1:5" x14ac:dyDescent="0.25">
      <c r="A1373" t="s">
        <v>8219</v>
      </c>
      <c r="B1373">
        <v>73</v>
      </c>
      <c r="D1373" t="s">
        <v>8221</v>
      </c>
      <c r="E1373">
        <v>8</v>
      </c>
    </row>
    <row r="1374" spans="1:5" x14ac:dyDescent="0.25">
      <c r="A1374" t="s">
        <v>8219</v>
      </c>
      <c r="B1374">
        <v>143</v>
      </c>
      <c r="D1374" t="s">
        <v>8221</v>
      </c>
      <c r="E1374">
        <v>0</v>
      </c>
    </row>
    <row r="1375" spans="1:5" x14ac:dyDescent="0.25">
      <c r="A1375" t="s">
        <v>8219</v>
      </c>
      <c r="B1375">
        <v>1420</v>
      </c>
      <c r="D1375" t="s">
        <v>8221</v>
      </c>
      <c r="E1375">
        <v>1</v>
      </c>
    </row>
    <row r="1376" spans="1:5" x14ac:dyDescent="0.25">
      <c r="A1376" t="s">
        <v>8219</v>
      </c>
      <c r="B1376">
        <v>305</v>
      </c>
      <c r="D1376" t="s">
        <v>8221</v>
      </c>
      <c r="E1376">
        <v>16</v>
      </c>
    </row>
    <row r="1377" spans="1:5" x14ac:dyDescent="0.25">
      <c r="A1377" t="s">
        <v>8219</v>
      </c>
      <c r="B1377">
        <v>551</v>
      </c>
      <c r="D1377" t="s">
        <v>8221</v>
      </c>
      <c r="E1377">
        <v>12</v>
      </c>
    </row>
    <row r="1378" spans="1:5" x14ac:dyDescent="0.25">
      <c r="A1378" t="s">
        <v>8219</v>
      </c>
      <c r="B1378">
        <v>187</v>
      </c>
      <c r="D1378" t="s">
        <v>8221</v>
      </c>
      <c r="E1378">
        <v>4</v>
      </c>
    </row>
    <row r="1379" spans="1:5" x14ac:dyDescent="0.25">
      <c r="A1379" t="s">
        <v>8219</v>
      </c>
      <c r="B1379">
        <v>325</v>
      </c>
      <c r="D1379" t="s">
        <v>8221</v>
      </c>
      <c r="E1379">
        <v>2</v>
      </c>
    </row>
    <row r="1380" spans="1:5" x14ac:dyDescent="0.25">
      <c r="A1380" t="s">
        <v>8219</v>
      </c>
      <c r="B1380">
        <v>148</v>
      </c>
      <c r="D1380" t="s">
        <v>8221</v>
      </c>
      <c r="E1380">
        <v>3</v>
      </c>
    </row>
    <row r="1381" spans="1:5" x14ac:dyDescent="0.25">
      <c r="A1381" t="s">
        <v>8219</v>
      </c>
      <c r="B1381">
        <v>69</v>
      </c>
      <c r="D1381" t="s">
        <v>8221</v>
      </c>
      <c r="E1381">
        <v>0</v>
      </c>
    </row>
    <row r="1382" spans="1:5" x14ac:dyDescent="0.25">
      <c r="A1382" t="s">
        <v>8219</v>
      </c>
      <c r="B1382">
        <v>173</v>
      </c>
      <c r="D1382" t="s">
        <v>8221</v>
      </c>
      <c r="E1382">
        <v>3</v>
      </c>
    </row>
    <row r="1383" spans="1:5" x14ac:dyDescent="0.25">
      <c r="A1383" t="s">
        <v>8219</v>
      </c>
      <c r="B1383">
        <v>269</v>
      </c>
      <c r="D1383" t="s">
        <v>8221</v>
      </c>
      <c r="E1383">
        <v>4</v>
      </c>
    </row>
    <row r="1384" spans="1:5" x14ac:dyDescent="0.25">
      <c r="A1384" t="s">
        <v>8219</v>
      </c>
      <c r="B1384">
        <v>185</v>
      </c>
      <c r="D1384" t="s">
        <v>8221</v>
      </c>
      <c r="E1384">
        <v>2</v>
      </c>
    </row>
    <row r="1385" spans="1:5" x14ac:dyDescent="0.25">
      <c r="A1385" t="s">
        <v>8219</v>
      </c>
      <c r="B1385">
        <v>176</v>
      </c>
      <c r="D1385" t="s">
        <v>8221</v>
      </c>
      <c r="E1385">
        <v>10</v>
      </c>
    </row>
    <row r="1386" spans="1:5" x14ac:dyDescent="0.25">
      <c r="A1386" t="s">
        <v>8219</v>
      </c>
      <c r="B1386">
        <v>1019</v>
      </c>
      <c r="D1386" t="s">
        <v>8221</v>
      </c>
      <c r="E1386">
        <v>11</v>
      </c>
    </row>
    <row r="1387" spans="1:5" x14ac:dyDescent="0.25">
      <c r="A1387" t="s">
        <v>8219</v>
      </c>
      <c r="B1387">
        <v>113</v>
      </c>
      <c r="D1387" t="s">
        <v>8221</v>
      </c>
      <c r="E1387">
        <v>6</v>
      </c>
    </row>
    <row r="1388" spans="1:5" x14ac:dyDescent="0.25">
      <c r="A1388" t="s">
        <v>8219</v>
      </c>
      <c r="B1388">
        <v>404</v>
      </c>
      <c r="D1388" t="s">
        <v>8221</v>
      </c>
      <c r="E1388">
        <v>2</v>
      </c>
    </row>
    <row r="1389" spans="1:5" x14ac:dyDescent="0.25">
      <c r="A1389" t="s">
        <v>8219</v>
      </c>
      <c r="B1389">
        <v>707</v>
      </c>
      <c r="D1389" t="s">
        <v>8221</v>
      </c>
      <c r="E1389">
        <v>6</v>
      </c>
    </row>
    <row r="1390" spans="1:5" x14ac:dyDescent="0.25">
      <c r="A1390" t="s">
        <v>8219</v>
      </c>
      <c r="B1390">
        <v>392</v>
      </c>
      <c r="D1390" t="s">
        <v>8221</v>
      </c>
      <c r="E1390">
        <v>8</v>
      </c>
    </row>
    <row r="1391" spans="1:5" x14ac:dyDescent="0.25">
      <c r="A1391" t="s">
        <v>8219</v>
      </c>
      <c r="B1391">
        <v>23</v>
      </c>
      <c r="D1391" t="s">
        <v>8221</v>
      </c>
      <c r="E1391">
        <v>37</v>
      </c>
    </row>
    <row r="1392" spans="1:5" x14ac:dyDescent="0.25">
      <c r="A1392" t="s">
        <v>8219</v>
      </c>
      <c r="B1392">
        <v>682</v>
      </c>
      <c r="D1392" t="s">
        <v>8221</v>
      </c>
      <c r="E1392">
        <v>11</v>
      </c>
    </row>
    <row r="1393" spans="1:5" x14ac:dyDescent="0.25">
      <c r="A1393" t="s">
        <v>8219</v>
      </c>
      <c r="B1393">
        <v>37</v>
      </c>
      <c r="D1393" t="s">
        <v>8221</v>
      </c>
      <c r="E1393">
        <v>0</v>
      </c>
    </row>
    <row r="1394" spans="1:5" x14ac:dyDescent="0.25">
      <c r="A1394" t="s">
        <v>8219</v>
      </c>
      <c r="B1394">
        <v>146</v>
      </c>
      <c r="D1394" t="s">
        <v>8221</v>
      </c>
      <c r="E1394">
        <v>10</v>
      </c>
    </row>
    <row r="1395" spans="1:5" x14ac:dyDescent="0.25">
      <c r="A1395" t="s">
        <v>8219</v>
      </c>
      <c r="B1395">
        <v>119</v>
      </c>
      <c r="D1395" t="s">
        <v>8221</v>
      </c>
      <c r="E1395">
        <v>6</v>
      </c>
    </row>
    <row r="1396" spans="1:5" x14ac:dyDescent="0.25">
      <c r="A1396" t="s">
        <v>8219</v>
      </c>
      <c r="B1396">
        <v>163</v>
      </c>
      <c r="D1396" t="s">
        <v>8221</v>
      </c>
      <c r="E1396">
        <v>8</v>
      </c>
    </row>
    <row r="1397" spans="1:5" x14ac:dyDescent="0.25">
      <c r="A1397" t="s">
        <v>8219</v>
      </c>
      <c r="B1397">
        <v>339</v>
      </c>
      <c r="D1397" t="s">
        <v>8221</v>
      </c>
      <c r="E1397">
        <v>6</v>
      </c>
    </row>
    <row r="1398" spans="1:5" x14ac:dyDescent="0.25">
      <c r="A1398" t="s">
        <v>8219</v>
      </c>
      <c r="B1398">
        <v>58</v>
      </c>
      <c r="D1398" t="s">
        <v>8221</v>
      </c>
      <c r="E1398">
        <v>7</v>
      </c>
    </row>
    <row r="1399" spans="1:5" x14ac:dyDescent="0.25">
      <c r="A1399" t="s">
        <v>8219</v>
      </c>
      <c r="B1399">
        <v>456</v>
      </c>
      <c r="D1399" t="s">
        <v>8221</v>
      </c>
      <c r="E1399">
        <v>7</v>
      </c>
    </row>
    <row r="1400" spans="1:5" x14ac:dyDescent="0.25">
      <c r="A1400" t="s">
        <v>8219</v>
      </c>
      <c r="B1400">
        <v>15</v>
      </c>
      <c r="D1400" t="s">
        <v>8221</v>
      </c>
      <c r="E1400">
        <v>5</v>
      </c>
    </row>
    <row r="1401" spans="1:5" x14ac:dyDescent="0.25">
      <c r="A1401" t="s">
        <v>8219</v>
      </c>
      <c r="B1401">
        <v>191</v>
      </c>
      <c r="D1401" t="s">
        <v>8221</v>
      </c>
      <c r="E1401">
        <v>46</v>
      </c>
    </row>
    <row r="1402" spans="1:5" x14ac:dyDescent="0.25">
      <c r="A1402" t="s">
        <v>8219</v>
      </c>
      <c r="B1402">
        <v>17</v>
      </c>
      <c r="D1402" t="s">
        <v>8221</v>
      </c>
      <c r="E1402">
        <v>10</v>
      </c>
    </row>
    <row r="1403" spans="1:5" x14ac:dyDescent="0.25">
      <c r="A1403" t="s">
        <v>8219</v>
      </c>
      <c r="B1403">
        <v>28</v>
      </c>
      <c r="D1403" t="s">
        <v>8221</v>
      </c>
      <c r="E1403">
        <v>19</v>
      </c>
    </row>
    <row r="1404" spans="1:5" x14ac:dyDescent="0.25">
      <c r="A1404" t="s">
        <v>8219</v>
      </c>
      <c r="B1404">
        <v>18</v>
      </c>
      <c r="D1404" t="s">
        <v>8221</v>
      </c>
      <c r="E1404">
        <v>13</v>
      </c>
    </row>
    <row r="1405" spans="1:5" x14ac:dyDescent="0.25">
      <c r="A1405" t="s">
        <v>8219</v>
      </c>
      <c r="B1405">
        <v>61</v>
      </c>
      <c r="D1405" t="s">
        <v>8221</v>
      </c>
      <c r="E1405">
        <v>13</v>
      </c>
    </row>
    <row r="1406" spans="1:5" x14ac:dyDescent="0.25">
      <c r="A1406" t="s">
        <v>8219</v>
      </c>
      <c r="B1406">
        <v>108</v>
      </c>
      <c r="D1406" t="s">
        <v>8221</v>
      </c>
      <c r="E1406">
        <v>4</v>
      </c>
    </row>
    <row r="1407" spans="1:5" x14ac:dyDescent="0.25">
      <c r="A1407" t="s">
        <v>8219</v>
      </c>
      <c r="B1407">
        <v>142</v>
      </c>
      <c r="D1407" t="s">
        <v>8221</v>
      </c>
      <c r="E1407">
        <v>0</v>
      </c>
    </row>
    <row r="1408" spans="1:5" x14ac:dyDescent="0.25">
      <c r="A1408" t="s">
        <v>8219</v>
      </c>
      <c r="B1408">
        <v>74</v>
      </c>
      <c r="D1408" t="s">
        <v>8221</v>
      </c>
      <c r="E1408">
        <v>3</v>
      </c>
    </row>
    <row r="1409" spans="1:5" x14ac:dyDescent="0.25">
      <c r="A1409" t="s">
        <v>8219</v>
      </c>
      <c r="B1409">
        <v>38</v>
      </c>
      <c r="D1409" t="s">
        <v>8221</v>
      </c>
      <c r="E1409">
        <v>1</v>
      </c>
    </row>
    <row r="1410" spans="1:5" x14ac:dyDescent="0.25">
      <c r="A1410" t="s">
        <v>8219</v>
      </c>
      <c r="B1410">
        <v>20</v>
      </c>
      <c r="D1410" t="s">
        <v>8221</v>
      </c>
      <c r="E1410">
        <v>9</v>
      </c>
    </row>
    <row r="1411" spans="1:5" x14ac:dyDescent="0.25">
      <c r="A1411" t="s">
        <v>8219</v>
      </c>
      <c r="B1411">
        <v>24</v>
      </c>
      <c r="D1411" t="s">
        <v>8221</v>
      </c>
      <c r="E1411">
        <v>1</v>
      </c>
    </row>
    <row r="1412" spans="1:5" x14ac:dyDescent="0.25">
      <c r="A1412" t="s">
        <v>8219</v>
      </c>
      <c r="B1412">
        <v>66</v>
      </c>
      <c r="D1412" t="s">
        <v>8221</v>
      </c>
      <c r="E1412">
        <v>1</v>
      </c>
    </row>
    <row r="1413" spans="1:5" x14ac:dyDescent="0.25">
      <c r="A1413" t="s">
        <v>8219</v>
      </c>
      <c r="B1413">
        <v>28</v>
      </c>
      <c r="D1413" t="s">
        <v>8221</v>
      </c>
      <c r="E1413">
        <v>4</v>
      </c>
    </row>
    <row r="1414" spans="1:5" x14ac:dyDescent="0.25">
      <c r="A1414" t="s">
        <v>8219</v>
      </c>
      <c r="B1414">
        <v>24</v>
      </c>
      <c r="D1414" t="s">
        <v>8221</v>
      </c>
      <c r="E1414">
        <v>17</v>
      </c>
    </row>
    <row r="1415" spans="1:5" x14ac:dyDescent="0.25">
      <c r="A1415" t="s">
        <v>8219</v>
      </c>
      <c r="B1415">
        <v>73</v>
      </c>
      <c r="D1415" t="s">
        <v>8221</v>
      </c>
      <c r="E1415">
        <v>0</v>
      </c>
    </row>
    <row r="1416" spans="1:5" x14ac:dyDescent="0.25">
      <c r="A1416" t="s">
        <v>8219</v>
      </c>
      <c r="B1416">
        <v>3</v>
      </c>
      <c r="D1416" t="s">
        <v>8221</v>
      </c>
      <c r="E1416">
        <v>12</v>
      </c>
    </row>
    <row r="1417" spans="1:5" x14ac:dyDescent="0.25">
      <c r="A1417" t="s">
        <v>8219</v>
      </c>
      <c r="B1417">
        <v>20</v>
      </c>
      <c r="D1417" t="s">
        <v>8221</v>
      </c>
      <c r="E1417">
        <v>14</v>
      </c>
    </row>
    <row r="1418" spans="1:5" x14ac:dyDescent="0.25">
      <c r="A1418" t="s">
        <v>8219</v>
      </c>
      <c r="B1418">
        <v>21</v>
      </c>
      <c r="D1418" t="s">
        <v>8221</v>
      </c>
      <c r="E1418">
        <v>1</v>
      </c>
    </row>
    <row r="1419" spans="1:5" x14ac:dyDescent="0.25">
      <c r="A1419" t="s">
        <v>8219</v>
      </c>
      <c r="B1419">
        <v>94</v>
      </c>
      <c r="D1419" t="s">
        <v>8221</v>
      </c>
      <c r="E1419">
        <v>14</v>
      </c>
    </row>
    <row r="1420" spans="1:5" x14ac:dyDescent="0.25">
      <c r="A1420" t="s">
        <v>8219</v>
      </c>
      <c r="B1420">
        <v>139</v>
      </c>
      <c r="D1420" t="s">
        <v>8221</v>
      </c>
      <c r="E1420">
        <v>4</v>
      </c>
    </row>
    <row r="1421" spans="1:5" x14ac:dyDescent="0.25">
      <c r="A1421" t="s">
        <v>8219</v>
      </c>
      <c r="B1421">
        <v>130</v>
      </c>
      <c r="D1421" t="s">
        <v>8221</v>
      </c>
      <c r="E1421">
        <v>2</v>
      </c>
    </row>
    <row r="1422" spans="1:5" x14ac:dyDescent="0.25">
      <c r="A1422" t="s">
        <v>8219</v>
      </c>
      <c r="B1422">
        <v>31</v>
      </c>
      <c r="D1422" t="s">
        <v>8221</v>
      </c>
      <c r="E1422">
        <v>1</v>
      </c>
    </row>
    <row r="1423" spans="1:5" x14ac:dyDescent="0.25">
      <c r="A1423" t="s">
        <v>8219</v>
      </c>
      <c r="B1423">
        <v>13</v>
      </c>
      <c r="D1423" t="s">
        <v>8221</v>
      </c>
      <c r="E1423">
        <v>2</v>
      </c>
    </row>
    <row r="1424" spans="1:5" x14ac:dyDescent="0.25">
      <c r="A1424" t="s">
        <v>8219</v>
      </c>
      <c r="B1424">
        <v>90</v>
      </c>
      <c r="D1424" t="s">
        <v>8221</v>
      </c>
      <c r="E1424">
        <v>1</v>
      </c>
    </row>
    <row r="1425" spans="1:5" x14ac:dyDescent="0.25">
      <c r="A1425" t="s">
        <v>8219</v>
      </c>
      <c r="B1425">
        <v>141</v>
      </c>
      <c r="D1425" t="s">
        <v>8221</v>
      </c>
      <c r="E1425">
        <v>1</v>
      </c>
    </row>
    <row r="1426" spans="1:5" x14ac:dyDescent="0.25">
      <c r="A1426" t="s">
        <v>8219</v>
      </c>
      <c r="B1426">
        <v>23</v>
      </c>
      <c r="D1426" t="s">
        <v>8221</v>
      </c>
      <c r="E1426">
        <v>4</v>
      </c>
    </row>
    <row r="1427" spans="1:5" x14ac:dyDescent="0.25">
      <c r="A1427" t="s">
        <v>8219</v>
      </c>
      <c r="B1427">
        <v>18</v>
      </c>
      <c r="D1427" t="s">
        <v>8221</v>
      </c>
      <c r="E1427">
        <v>3</v>
      </c>
    </row>
    <row r="1428" spans="1:5" x14ac:dyDescent="0.25">
      <c r="A1428" t="s">
        <v>8219</v>
      </c>
      <c r="B1428">
        <v>76</v>
      </c>
      <c r="D1428" t="s">
        <v>8221</v>
      </c>
      <c r="E1428">
        <v>38</v>
      </c>
    </row>
    <row r="1429" spans="1:5" x14ac:dyDescent="0.25">
      <c r="A1429" t="s">
        <v>8219</v>
      </c>
      <c r="B1429">
        <v>93</v>
      </c>
      <c r="D1429" t="s">
        <v>8221</v>
      </c>
      <c r="E1429">
        <v>4</v>
      </c>
    </row>
    <row r="1430" spans="1:5" x14ac:dyDescent="0.25">
      <c r="A1430" t="s">
        <v>8219</v>
      </c>
      <c r="B1430">
        <v>69</v>
      </c>
      <c r="D1430" t="s">
        <v>8221</v>
      </c>
      <c r="E1430">
        <v>0</v>
      </c>
    </row>
    <row r="1431" spans="1:5" x14ac:dyDescent="0.25">
      <c r="A1431" t="s">
        <v>8219</v>
      </c>
      <c r="B1431">
        <v>21</v>
      </c>
      <c r="D1431" t="s">
        <v>8221</v>
      </c>
      <c r="E1431">
        <v>2</v>
      </c>
    </row>
    <row r="1432" spans="1:5" x14ac:dyDescent="0.25">
      <c r="A1432" t="s">
        <v>8219</v>
      </c>
      <c r="B1432">
        <v>57</v>
      </c>
      <c r="D1432" t="s">
        <v>8221</v>
      </c>
      <c r="E1432">
        <v>0</v>
      </c>
    </row>
    <row r="1433" spans="1:5" x14ac:dyDescent="0.25">
      <c r="A1433" t="s">
        <v>8219</v>
      </c>
      <c r="B1433">
        <v>108</v>
      </c>
      <c r="D1433" t="s">
        <v>8221</v>
      </c>
      <c r="E1433">
        <v>1</v>
      </c>
    </row>
    <row r="1434" spans="1:5" x14ac:dyDescent="0.25">
      <c r="A1434" t="s">
        <v>8219</v>
      </c>
      <c r="B1434">
        <v>83</v>
      </c>
      <c r="D1434" t="s">
        <v>8221</v>
      </c>
      <c r="E1434">
        <v>7</v>
      </c>
    </row>
    <row r="1435" spans="1:5" x14ac:dyDescent="0.25">
      <c r="A1435" t="s">
        <v>8219</v>
      </c>
      <c r="B1435">
        <v>96</v>
      </c>
      <c r="D1435" t="s">
        <v>8221</v>
      </c>
      <c r="E1435">
        <v>2</v>
      </c>
    </row>
    <row r="1436" spans="1:5" x14ac:dyDescent="0.25">
      <c r="A1436" t="s">
        <v>8219</v>
      </c>
      <c r="B1436">
        <v>64</v>
      </c>
      <c r="D1436" t="s">
        <v>8221</v>
      </c>
      <c r="E1436">
        <v>4</v>
      </c>
    </row>
    <row r="1437" spans="1:5" x14ac:dyDescent="0.25">
      <c r="A1437" t="s">
        <v>8219</v>
      </c>
      <c r="B1437">
        <v>14</v>
      </c>
      <c r="D1437" t="s">
        <v>8221</v>
      </c>
      <c r="E1437">
        <v>4</v>
      </c>
    </row>
    <row r="1438" spans="1:5" x14ac:dyDescent="0.25">
      <c r="A1438" t="s">
        <v>8219</v>
      </c>
      <c r="B1438">
        <v>169</v>
      </c>
      <c r="D1438" t="s">
        <v>8221</v>
      </c>
      <c r="E1438">
        <v>3</v>
      </c>
    </row>
    <row r="1439" spans="1:5" x14ac:dyDescent="0.25">
      <c r="A1439" t="s">
        <v>8219</v>
      </c>
      <c r="B1439">
        <v>33</v>
      </c>
      <c r="D1439" t="s">
        <v>8221</v>
      </c>
      <c r="E1439">
        <v>2</v>
      </c>
    </row>
    <row r="1440" spans="1:5" x14ac:dyDescent="0.25">
      <c r="A1440" t="s">
        <v>8219</v>
      </c>
      <c r="B1440">
        <v>102</v>
      </c>
      <c r="D1440" t="s">
        <v>8221</v>
      </c>
      <c r="E1440">
        <v>197</v>
      </c>
    </row>
    <row r="1441" spans="1:5" x14ac:dyDescent="0.25">
      <c r="A1441" t="s">
        <v>8219</v>
      </c>
      <c r="B1441">
        <v>104</v>
      </c>
      <c r="D1441" t="s">
        <v>8221</v>
      </c>
      <c r="E1441">
        <v>0</v>
      </c>
    </row>
    <row r="1442" spans="1:5" x14ac:dyDescent="0.25">
      <c r="A1442" t="s">
        <v>8219</v>
      </c>
      <c r="B1442">
        <v>20</v>
      </c>
      <c r="D1442" t="s">
        <v>8221</v>
      </c>
      <c r="E1442">
        <v>1</v>
      </c>
    </row>
    <row r="1443" spans="1:5" x14ac:dyDescent="0.25">
      <c r="A1443" t="s">
        <v>8219</v>
      </c>
      <c r="B1443">
        <v>35</v>
      </c>
      <c r="D1443" t="s">
        <v>8221</v>
      </c>
      <c r="E1443">
        <v>4</v>
      </c>
    </row>
    <row r="1444" spans="1:5" x14ac:dyDescent="0.25">
      <c r="A1444" t="s">
        <v>8219</v>
      </c>
      <c r="B1444">
        <v>94</v>
      </c>
      <c r="D1444" t="s">
        <v>8221</v>
      </c>
      <c r="E1444">
        <v>0</v>
      </c>
    </row>
    <row r="1445" spans="1:5" x14ac:dyDescent="0.25">
      <c r="A1445" t="s">
        <v>8219</v>
      </c>
      <c r="B1445">
        <v>14</v>
      </c>
      <c r="D1445" t="s">
        <v>8221</v>
      </c>
      <c r="E1445">
        <v>7</v>
      </c>
    </row>
    <row r="1446" spans="1:5" x14ac:dyDescent="0.25">
      <c r="A1446" t="s">
        <v>8219</v>
      </c>
      <c r="B1446">
        <v>15</v>
      </c>
      <c r="D1446" t="s">
        <v>8221</v>
      </c>
      <c r="E1446">
        <v>11</v>
      </c>
    </row>
    <row r="1447" spans="1:5" x14ac:dyDescent="0.25">
      <c r="A1447" t="s">
        <v>8219</v>
      </c>
      <c r="B1447">
        <v>51</v>
      </c>
      <c r="D1447" t="s">
        <v>8221</v>
      </c>
      <c r="E1447">
        <v>0</v>
      </c>
    </row>
    <row r="1448" spans="1:5" x14ac:dyDescent="0.25">
      <c r="A1448" t="s">
        <v>8219</v>
      </c>
      <c r="B1448">
        <v>19</v>
      </c>
      <c r="D1448" t="s">
        <v>8221</v>
      </c>
      <c r="E1448">
        <v>6</v>
      </c>
    </row>
    <row r="1449" spans="1:5" x14ac:dyDescent="0.25">
      <c r="A1449" t="s">
        <v>8219</v>
      </c>
      <c r="B1449">
        <v>23</v>
      </c>
      <c r="D1449" t="s">
        <v>8221</v>
      </c>
      <c r="E1449">
        <v>0</v>
      </c>
    </row>
    <row r="1450" spans="1:5" x14ac:dyDescent="0.25">
      <c r="A1450" t="s">
        <v>8219</v>
      </c>
      <c r="B1450">
        <v>97</v>
      </c>
      <c r="D1450" t="s">
        <v>8221</v>
      </c>
      <c r="E1450">
        <v>7</v>
      </c>
    </row>
    <row r="1451" spans="1:5" x14ac:dyDescent="0.25">
      <c r="A1451" t="s">
        <v>8219</v>
      </c>
      <c r="B1451">
        <v>76</v>
      </c>
      <c r="D1451" t="s">
        <v>8221</v>
      </c>
      <c r="E1451">
        <v>94</v>
      </c>
    </row>
    <row r="1452" spans="1:5" x14ac:dyDescent="0.25">
      <c r="A1452" t="s">
        <v>8219</v>
      </c>
      <c r="B1452">
        <v>11</v>
      </c>
      <c r="D1452" t="s">
        <v>8221</v>
      </c>
      <c r="E1452">
        <v>2</v>
      </c>
    </row>
    <row r="1453" spans="1:5" x14ac:dyDescent="0.25">
      <c r="A1453" t="s">
        <v>8219</v>
      </c>
      <c r="B1453">
        <v>52</v>
      </c>
      <c r="D1453" t="s">
        <v>8221</v>
      </c>
      <c r="E1453">
        <v>25</v>
      </c>
    </row>
    <row r="1454" spans="1:5" x14ac:dyDescent="0.25">
      <c r="A1454" t="s">
        <v>8219</v>
      </c>
      <c r="B1454">
        <v>95</v>
      </c>
      <c r="D1454" t="s">
        <v>8221</v>
      </c>
      <c r="E1454">
        <v>17</v>
      </c>
    </row>
    <row r="1455" spans="1:5" x14ac:dyDescent="0.25">
      <c r="A1455" t="s">
        <v>8219</v>
      </c>
      <c r="B1455">
        <v>35</v>
      </c>
      <c r="D1455" t="s">
        <v>8221</v>
      </c>
      <c r="E1455">
        <v>2</v>
      </c>
    </row>
    <row r="1456" spans="1:5" x14ac:dyDescent="0.25">
      <c r="A1456" t="s">
        <v>8219</v>
      </c>
      <c r="B1456">
        <v>21</v>
      </c>
      <c r="D1456" t="s">
        <v>8221</v>
      </c>
      <c r="E1456">
        <v>4</v>
      </c>
    </row>
    <row r="1457" spans="1:5" x14ac:dyDescent="0.25">
      <c r="A1457" t="s">
        <v>8219</v>
      </c>
      <c r="B1457">
        <v>93</v>
      </c>
      <c r="D1457" t="s">
        <v>8221</v>
      </c>
      <c r="E1457">
        <v>5</v>
      </c>
    </row>
    <row r="1458" spans="1:5" x14ac:dyDescent="0.25">
      <c r="A1458" t="s">
        <v>8219</v>
      </c>
      <c r="B1458">
        <v>11</v>
      </c>
      <c r="D1458" t="s">
        <v>8221</v>
      </c>
      <c r="E1458">
        <v>2</v>
      </c>
    </row>
    <row r="1459" spans="1:5" x14ac:dyDescent="0.25">
      <c r="A1459" t="s">
        <v>8219</v>
      </c>
      <c r="B1459">
        <v>21</v>
      </c>
      <c r="D1459" t="s">
        <v>8221</v>
      </c>
      <c r="E1459">
        <v>2</v>
      </c>
    </row>
    <row r="1460" spans="1:5" x14ac:dyDescent="0.25">
      <c r="A1460" t="s">
        <v>8219</v>
      </c>
      <c r="B1460">
        <v>54</v>
      </c>
      <c r="D1460" t="s">
        <v>8221</v>
      </c>
      <c r="E1460">
        <v>3</v>
      </c>
    </row>
    <row r="1461" spans="1:5" x14ac:dyDescent="0.25">
      <c r="A1461" t="s">
        <v>8219</v>
      </c>
      <c r="B1461">
        <v>31</v>
      </c>
      <c r="D1461" t="s">
        <v>8221</v>
      </c>
      <c r="E1461">
        <v>0</v>
      </c>
    </row>
    <row r="1462" spans="1:5" x14ac:dyDescent="0.25">
      <c r="A1462" t="s">
        <v>8219</v>
      </c>
      <c r="B1462">
        <v>132</v>
      </c>
      <c r="D1462" t="s">
        <v>8221</v>
      </c>
      <c r="E1462">
        <v>4</v>
      </c>
    </row>
    <row r="1463" spans="1:5" x14ac:dyDescent="0.25">
      <c r="A1463" t="s">
        <v>8219</v>
      </c>
      <c r="B1463">
        <v>3</v>
      </c>
      <c r="D1463" t="s">
        <v>8221</v>
      </c>
      <c r="E1463">
        <v>1</v>
      </c>
    </row>
    <row r="1464" spans="1:5" x14ac:dyDescent="0.25">
      <c r="A1464" t="s">
        <v>8219</v>
      </c>
      <c r="B1464">
        <v>6</v>
      </c>
      <c r="D1464" t="s">
        <v>8221</v>
      </c>
      <c r="E1464">
        <v>12</v>
      </c>
    </row>
    <row r="1465" spans="1:5" x14ac:dyDescent="0.25">
      <c r="A1465" t="s">
        <v>8219</v>
      </c>
      <c r="B1465">
        <v>10</v>
      </c>
      <c r="D1465" t="s">
        <v>8221</v>
      </c>
      <c r="E1465">
        <v>4</v>
      </c>
    </row>
    <row r="1466" spans="1:5" x14ac:dyDescent="0.25">
      <c r="A1466" t="s">
        <v>8219</v>
      </c>
      <c r="B1466">
        <v>147</v>
      </c>
      <c r="D1466" t="s">
        <v>8221</v>
      </c>
      <c r="E1466">
        <v>91</v>
      </c>
    </row>
    <row r="1467" spans="1:5" x14ac:dyDescent="0.25">
      <c r="A1467" t="s">
        <v>8219</v>
      </c>
      <c r="B1467">
        <v>199</v>
      </c>
      <c r="D1467" t="s">
        <v>8221</v>
      </c>
      <c r="E1467">
        <v>1</v>
      </c>
    </row>
    <row r="1468" spans="1:5" x14ac:dyDescent="0.25">
      <c r="A1468" t="s">
        <v>8219</v>
      </c>
      <c r="B1468">
        <v>50</v>
      </c>
      <c r="D1468" t="s">
        <v>8221</v>
      </c>
      <c r="E1468">
        <v>1</v>
      </c>
    </row>
    <row r="1469" spans="1:5" x14ac:dyDescent="0.25">
      <c r="A1469" t="s">
        <v>8219</v>
      </c>
      <c r="B1469">
        <v>21</v>
      </c>
      <c r="D1469" t="s">
        <v>8221</v>
      </c>
      <c r="E1469">
        <v>0</v>
      </c>
    </row>
    <row r="1470" spans="1:5" x14ac:dyDescent="0.25">
      <c r="A1470" t="s">
        <v>8219</v>
      </c>
      <c r="B1470">
        <v>24</v>
      </c>
      <c r="D1470" t="s">
        <v>8221</v>
      </c>
      <c r="E1470">
        <v>13</v>
      </c>
    </row>
    <row r="1471" spans="1:5" x14ac:dyDescent="0.25">
      <c r="A1471" t="s">
        <v>8219</v>
      </c>
      <c r="B1471">
        <v>32</v>
      </c>
      <c r="D1471" t="s">
        <v>8221</v>
      </c>
      <c r="E1471">
        <v>2</v>
      </c>
    </row>
    <row r="1472" spans="1:5" x14ac:dyDescent="0.25">
      <c r="A1472" t="s">
        <v>8219</v>
      </c>
      <c r="B1472">
        <v>62</v>
      </c>
      <c r="D1472" t="s">
        <v>8221</v>
      </c>
      <c r="E1472">
        <v>0</v>
      </c>
    </row>
    <row r="1473" spans="1:5" x14ac:dyDescent="0.25">
      <c r="A1473" t="s">
        <v>8219</v>
      </c>
      <c r="B1473">
        <v>9</v>
      </c>
      <c r="D1473" t="s">
        <v>8221</v>
      </c>
      <c r="E1473">
        <v>21</v>
      </c>
    </row>
    <row r="1474" spans="1:5" x14ac:dyDescent="0.25">
      <c r="A1474" t="s">
        <v>8219</v>
      </c>
      <c r="B1474">
        <v>38</v>
      </c>
      <c r="D1474" t="s">
        <v>8221</v>
      </c>
      <c r="E1474">
        <v>9</v>
      </c>
    </row>
    <row r="1475" spans="1:5" x14ac:dyDescent="0.25">
      <c r="A1475" t="s">
        <v>8219</v>
      </c>
      <c r="B1475">
        <v>54</v>
      </c>
      <c r="D1475" t="s">
        <v>8221</v>
      </c>
      <c r="E1475">
        <v>6</v>
      </c>
    </row>
    <row r="1476" spans="1:5" x14ac:dyDescent="0.25">
      <c r="A1476" t="s">
        <v>8219</v>
      </c>
      <c r="B1476">
        <v>37</v>
      </c>
      <c r="D1476" t="s">
        <v>8221</v>
      </c>
      <c r="E1476">
        <v>4</v>
      </c>
    </row>
    <row r="1477" spans="1:5" x14ac:dyDescent="0.25">
      <c r="A1477" t="s">
        <v>8219</v>
      </c>
      <c r="B1477">
        <v>39</v>
      </c>
      <c r="D1477" t="s">
        <v>8221</v>
      </c>
      <c r="E1477">
        <v>7</v>
      </c>
    </row>
    <row r="1478" spans="1:5" x14ac:dyDescent="0.25">
      <c r="A1478" t="s">
        <v>8219</v>
      </c>
      <c r="B1478">
        <v>34</v>
      </c>
      <c r="D1478" t="s">
        <v>8221</v>
      </c>
      <c r="E1478">
        <v>5</v>
      </c>
    </row>
    <row r="1479" spans="1:5" x14ac:dyDescent="0.25">
      <c r="A1479" t="s">
        <v>8219</v>
      </c>
      <c r="B1479">
        <v>55</v>
      </c>
      <c r="D1479" t="s">
        <v>8221</v>
      </c>
      <c r="E1479">
        <v>0</v>
      </c>
    </row>
    <row r="1480" spans="1:5" x14ac:dyDescent="0.25">
      <c r="A1480" t="s">
        <v>8219</v>
      </c>
      <c r="B1480">
        <v>32</v>
      </c>
      <c r="D1480" t="s">
        <v>8221</v>
      </c>
      <c r="E1480">
        <v>3</v>
      </c>
    </row>
    <row r="1481" spans="1:5" x14ac:dyDescent="0.25">
      <c r="A1481" t="s">
        <v>8219</v>
      </c>
      <c r="B1481">
        <v>25</v>
      </c>
      <c r="D1481" t="s">
        <v>8221</v>
      </c>
      <c r="E1481">
        <v>9</v>
      </c>
    </row>
    <row r="1482" spans="1:5" x14ac:dyDescent="0.25">
      <c r="A1482" t="s">
        <v>8219</v>
      </c>
      <c r="B1482">
        <v>33</v>
      </c>
      <c r="D1482" t="s">
        <v>8221</v>
      </c>
      <c r="E1482">
        <v>6</v>
      </c>
    </row>
    <row r="1483" spans="1:5" x14ac:dyDescent="0.25">
      <c r="A1483" t="s">
        <v>8219</v>
      </c>
      <c r="B1483">
        <v>108</v>
      </c>
      <c r="D1483" t="s">
        <v>8221</v>
      </c>
      <c r="E1483">
        <v>4</v>
      </c>
    </row>
    <row r="1484" spans="1:5" x14ac:dyDescent="0.25">
      <c r="A1484" t="s">
        <v>8219</v>
      </c>
      <c r="B1484">
        <v>20</v>
      </c>
      <c r="D1484" t="s">
        <v>8221</v>
      </c>
      <c r="E1484">
        <v>1</v>
      </c>
    </row>
    <row r="1485" spans="1:5" x14ac:dyDescent="0.25">
      <c r="A1485" t="s">
        <v>8219</v>
      </c>
      <c r="B1485">
        <v>98</v>
      </c>
      <c r="D1485" t="s">
        <v>8221</v>
      </c>
      <c r="E1485">
        <v>17</v>
      </c>
    </row>
    <row r="1486" spans="1:5" x14ac:dyDescent="0.25">
      <c r="A1486" t="s">
        <v>8219</v>
      </c>
      <c r="B1486">
        <v>196</v>
      </c>
      <c r="D1486" t="s">
        <v>8221</v>
      </c>
      <c r="E1486">
        <v>1</v>
      </c>
    </row>
    <row r="1487" spans="1:5" x14ac:dyDescent="0.25">
      <c r="A1487" t="s">
        <v>8219</v>
      </c>
      <c r="B1487">
        <v>39</v>
      </c>
      <c r="D1487" t="s">
        <v>8221</v>
      </c>
      <c r="E1487">
        <v>13</v>
      </c>
    </row>
    <row r="1488" spans="1:5" x14ac:dyDescent="0.25">
      <c r="A1488" t="s">
        <v>8219</v>
      </c>
      <c r="B1488">
        <v>128</v>
      </c>
      <c r="D1488" t="s">
        <v>8221</v>
      </c>
      <c r="E1488">
        <v>6</v>
      </c>
    </row>
    <row r="1489" spans="1:5" x14ac:dyDescent="0.25">
      <c r="A1489" t="s">
        <v>8219</v>
      </c>
      <c r="B1489">
        <v>71</v>
      </c>
      <c r="D1489" t="s">
        <v>8221</v>
      </c>
      <c r="E1489">
        <v>0</v>
      </c>
    </row>
    <row r="1490" spans="1:5" x14ac:dyDescent="0.25">
      <c r="A1490" t="s">
        <v>8219</v>
      </c>
      <c r="B1490">
        <v>47</v>
      </c>
      <c r="D1490" t="s">
        <v>8221</v>
      </c>
      <c r="E1490">
        <v>2</v>
      </c>
    </row>
    <row r="1491" spans="1:5" x14ac:dyDescent="0.25">
      <c r="A1491" t="s">
        <v>8219</v>
      </c>
      <c r="B1491">
        <v>17</v>
      </c>
      <c r="D1491" t="s">
        <v>8221</v>
      </c>
      <c r="E1491">
        <v>2</v>
      </c>
    </row>
    <row r="1492" spans="1:5" x14ac:dyDescent="0.25">
      <c r="A1492" t="s">
        <v>8219</v>
      </c>
      <c r="B1492">
        <v>91</v>
      </c>
      <c r="D1492" t="s">
        <v>8221</v>
      </c>
      <c r="E1492">
        <v>21</v>
      </c>
    </row>
    <row r="1493" spans="1:5" x14ac:dyDescent="0.25">
      <c r="A1493" t="s">
        <v>8219</v>
      </c>
      <c r="B1493">
        <v>43</v>
      </c>
      <c r="D1493" t="s">
        <v>8221</v>
      </c>
      <c r="E1493">
        <v>13</v>
      </c>
    </row>
    <row r="1494" spans="1:5" x14ac:dyDescent="0.25">
      <c r="A1494" t="s">
        <v>8219</v>
      </c>
      <c r="B1494">
        <v>17</v>
      </c>
      <c r="D1494" t="s">
        <v>8221</v>
      </c>
      <c r="E1494">
        <v>0</v>
      </c>
    </row>
    <row r="1495" spans="1:5" x14ac:dyDescent="0.25">
      <c r="A1495" t="s">
        <v>8219</v>
      </c>
      <c r="B1495">
        <v>33</v>
      </c>
      <c r="D1495" t="s">
        <v>8221</v>
      </c>
      <c r="E1495">
        <v>6</v>
      </c>
    </row>
    <row r="1496" spans="1:5" x14ac:dyDescent="0.25">
      <c r="A1496" t="s">
        <v>8219</v>
      </c>
      <c r="B1496">
        <v>87</v>
      </c>
      <c r="D1496" t="s">
        <v>8221</v>
      </c>
      <c r="E1496">
        <v>0</v>
      </c>
    </row>
    <row r="1497" spans="1:5" x14ac:dyDescent="0.25">
      <c r="A1497" t="s">
        <v>8219</v>
      </c>
      <c r="B1497">
        <v>113</v>
      </c>
      <c r="D1497" t="s">
        <v>8221</v>
      </c>
      <c r="E1497">
        <v>1</v>
      </c>
    </row>
    <row r="1498" spans="1:5" x14ac:dyDescent="0.25">
      <c r="A1498" t="s">
        <v>8219</v>
      </c>
      <c r="B1498">
        <v>14</v>
      </c>
      <c r="D1498" t="s">
        <v>8221</v>
      </c>
      <c r="E1498">
        <v>0</v>
      </c>
    </row>
    <row r="1499" spans="1:5" x14ac:dyDescent="0.25">
      <c r="A1499" t="s">
        <v>8219</v>
      </c>
      <c r="B1499">
        <v>30</v>
      </c>
      <c r="D1499" t="s">
        <v>8221</v>
      </c>
      <c r="E1499">
        <v>12</v>
      </c>
    </row>
    <row r="1500" spans="1:5" x14ac:dyDescent="0.25">
      <c r="A1500" t="s">
        <v>8219</v>
      </c>
      <c r="B1500">
        <v>16</v>
      </c>
      <c r="D1500" t="s">
        <v>8221</v>
      </c>
      <c r="E1500">
        <v>2</v>
      </c>
    </row>
    <row r="1501" spans="1:5" x14ac:dyDescent="0.25">
      <c r="A1501" t="s">
        <v>8219</v>
      </c>
      <c r="B1501">
        <v>46</v>
      </c>
      <c r="D1501" t="s">
        <v>8221</v>
      </c>
      <c r="E1501">
        <v>6</v>
      </c>
    </row>
    <row r="1502" spans="1:5" x14ac:dyDescent="0.25">
      <c r="A1502" t="s">
        <v>8219</v>
      </c>
      <c r="B1502">
        <v>24</v>
      </c>
      <c r="D1502" t="s">
        <v>8221</v>
      </c>
      <c r="E1502">
        <v>1</v>
      </c>
    </row>
    <row r="1503" spans="1:5" x14ac:dyDescent="0.25">
      <c r="A1503" t="s">
        <v>8219</v>
      </c>
      <c r="B1503">
        <v>97</v>
      </c>
      <c r="D1503" t="s">
        <v>8221</v>
      </c>
      <c r="E1503">
        <v>1</v>
      </c>
    </row>
    <row r="1504" spans="1:5" x14ac:dyDescent="0.25">
      <c r="A1504" t="s">
        <v>8219</v>
      </c>
      <c r="B1504">
        <v>59</v>
      </c>
      <c r="D1504" t="s">
        <v>8221</v>
      </c>
      <c r="E1504">
        <v>5</v>
      </c>
    </row>
    <row r="1505" spans="1:5" x14ac:dyDescent="0.25">
      <c r="A1505" t="s">
        <v>8219</v>
      </c>
      <c r="B1505">
        <v>1095</v>
      </c>
      <c r="D1505" t="s">
        <v>8221</v>
      </c>
      <c r="E1505">
        <v>0</v>
      </c>
    </row>
    <row r="1506" spans="1:5" x14ac:dyDescent="0.25">
      <c r="A1506" t="s">
        <v>8219</v>
      </c>
      <c r="B1506">
        <v>218</v>
      </c>
      <c r="D1506" t="s">
        <v>8221</v>
      </c>
      <c r="E1506">
        <v>3</v>
      </c>
    </row>
    <row r="1507" spans="1:5" x14ac:dyDescent="0.25">
      <c r="A1507" t="s">
        <v>8219</v>
      </c>
      <c r="B1507">
        <v>111</v>
      </c>
      <c r="D1507" t="s">
        <v>8221</v>
      </c>
      <c r="E1507">
        <v>8</v>
      </c>
    </row>
    <row r="1508" spans="1:5" x14ac:dyDescent="0.25">
      <c r="A1508" t="s">
        <v>8219</v>
      </c>
      <c r="B1508">
        <v>56</v>
      </c>
      <c r="D1508" t="s">
        <v>8221</v>
      </c>
      <c r="E1508">
        <v>3</v>
      </c>
    </row>
    <row r="1509" spans="1:5" x14ac:dyDescent="0.25">
      <c r="A1509" t="s">
        <v>8219</v>
      </c>
      <c r="B1509">
        <v>265</v>
      </c>
      <c r="D1509" t="s">
        <v>8221</v>
      </c>
      <c r="E1509">
        <v>8</v>
      </c>
    </row>
    <row r="1510" spans="1:5" x14ac:dyDescent="0.25">
      <c r="A1510" t="s">
        <v>8219</v>
      </c>
      <c r="B1510">
        <v>28</v>
      </c>
      <c r="D1510" t="s">
        <v>8221</v>
      </c>
      <c r="E1510">
        <v>1</v>
      </c>
    </row>
    <row r="1511" spans="1:5" x14ac:dyDescent="0.25">
      <c r="A1511" t="s">
        <v>8219</v>
      </c>
      <c r="B1511">
        <v>364</v>
      </c>
      <c r="D1511" t="s">
        <v>8221</v>
      </c>
      <c r="E1511">
        <v>4</v>
      </c>
    </row>
    <row r="1512" spans="1:5" x14ac:dyDescent="0.25">
      <c r="A1512" t="s">
        <v>8219</v>
      </c>
      <c r="B1512">
        <v>27</v>
      </c>
      <c r="D1512" t="s">
        <v>8221</v>
      </c>
      <c r="E1512">
        <v>8</v>
      </c>
    </row>
    <row r="1513" spans="1:5" x14ac:dyDescent="0.25">
      <c r="A1513" t="s">
        <v>8219</v>
      </c>
      <c r="B1513">
        <v>93</v>
      </c>
      <c r="D1513" t="s">
        <v>8221</v>
      </c>
      <c r="E1513">
        <v>1</v>
      </c>
    </row>
    <row r="1514" spans="1:5" x14ac:dyDescent="0.25">
      <c r="A1514" t="s">
        <v>8219</v>
      </c>
      <c r="B1514">
        <v>64</v>
      </c>
      <c r="D1514" t="s">
        <v>8221</v>
      </c>
      <c r="E1514">
        <v>5</v>
      </c>
    </row>
    <row r="1515" spans="1:5" x14ac:dyDescent="0.25">
      <c r="A1515" t="s">
        <v>8219</v>
      </c>
      <c r="B1515">
        <v>22</v>
      </c>
      <c r="D1515" t="s">
        <v>8221</v>
      </c>
      <c r="E1515">
        <v>0</v>
      </c>
    </row>
    <row r="1516" spans="1:5" x14ac:dyDescent="0.25">
      <c r="A1516" t="s">
        <v>8219</v>
      </c>
      <c r="B1516">
        <v>59</v>
      </c>
      <c r="D1516" t="s">
        <v>8221</v>
      </c>
      <c r="E1516">
        <v>0</v>
      </c>
    </row>
    <row r="1517" spans="1:5" x14ac:dyDescent="0.25">
      <c r="A1517" t="s">
        <v>8219</v>
      </c>
      <c r="B1517">
        <v>249</v>
      </c>
      <c r="D1517" t="s">
        <v>8221</v>
      </c>
      <c r="E1517">
        <v>1</v>
      </c>
    </row>
    <row r="1518" spans="1:5" x14ac:dyDescent="0.25">
      <c r="A1518" t="s">
        <v>8219</v>
      </c>
      <c r="B1518">
        <v>392</v>
      </c>
      <c r="D1518" t="s">
        <v>8221</v>
      </c>
      <c r="E1518">
        <v>0</v>
      </c>
    </row>
    <row r="1519" spans="1:5" x14ac:dyDescent="0.25">
      <c r="A1519" t="s">
        <v>8219</v>
      </c>
      <c r="B1519">
        <v>115</v>
      </c>
      <c r="D1519" t="s">
        <v>8221</v>
      </c>
      <c r="E1519">
        <v>0</v>
      </c>
    </row>
    <row r="1520" spans="1:5" x14ac:dyDescent="0.25">
      <c r="A1520" t="s">
        <v>8219</v>
      </c>
      <c r="B1520">
        <v>433</v>
      </c>
      <c r="D1520" t="s">
        <v>8221</v>
      </c>
      <c r="E1520">
        <v>6</v>
      </c>
    </row>
    <row r="1521" spans="1:5" x14ac:dyDescent="0.25">
      <c r="A1521" t="s">
        <v>8219</v>
      </c>
      <c r="B1521">
        <v>20</v>
      </c>
      <c r="D1521" t="s">
        <v>8221</v>
      </c>
      <c r="E1521">
        <v>6</v>
      </c>
    </row>
    <row r="1522" spans="1:5" x14ac:dyDescent="0.25">
      <c r="A1522" t="s">
        <v>8219</v>
      </c>
      <c r="B1522">
        <v>8</v>
      </c>
      <c r="D1522" t="s">
        <v>8221</v>
      </c>
      <c r="E1522">
        <v>14</v>
      </c>
    </row>
    <row r="1523" spans="1:5" x14ac:dyDescent="0.25">
      <c r="A1523" t="s">
        <v>8219</v>
      </c>
      <c r="B1523">
        <v>175</v>
      </c>
      <c r="D1523" t="s">
        <v>8221</v>
      </c>
      <c r="E1523">
        <v>6</v>
      </c>
    </row>
    <row r="1524" spans="1:5" x14ac:dyDescent="0.25">
      <c r="A1524" t="s">
        <v>8219</v>
      </c>
      <c r="B1524">
        <v>104</v>
      </c>
      <c r="D1524" t="s">
        <v>8221</v>
      </c>
      <c r="E1524">
        <v>33</v>
      </c>
    </row>
    <row r="1525" spans="1:5" x14ac:dyDescent="0.25">
      <c r="A1525" t="s">
        <v>8219</v>
      </c>
      <c r="B1525">
        <v>17</v>
      </c>
      <c r="D1525" t="s">
        <v>8221</v>
      </c>
      <c r="E1525">
        <v>4</v>
      </c>
    </row>
    <row r="1526" spans="1:5" x14ac:dyDescent="0.25">
      <c r="A1526" t="s">
        <v>8219</v>
      </c>
      <c r="B1526">
        <v>277</v>
      </c>
      <c r="D1526" t="s">
        <v>8221</v>
      </c>
      <c r="E1526">
        <v>1</v>
      </c>
    </row>
    <row r="1527" spans="1:5" x14ac:dyDescent="0.25">
      <c r="A1527" t="s">
        <v>8219</v>
      </c>
      <c r="B1527">
        <v>118</v>
      </c>
      <c r="D1527" t="s">
        <v>8221</v>
      </c>
      <c r="E1527">
        <v>0</v>
      </c>
    </row>
    <row r="1528" spans="1:5" x14ac:dyDescent="0.25">
      <c r="A1528" t="s">
        <v>8219</v>
      </c>
      <c r="B1528">
        <v>97</v>
      </c>
      <c r="D1528" t="s">
        <v>8221</v>
      </c>
      <c r="E1528">
        <v>6</v>
      </c>
    </row>
    <row r="1529" spans="1:5" x14ac:dyDescent="0.25">
      <c r="A1529" t="s">
        <v>8219</v>
      </c>
      <c r="B1529">
        <v>20</v>
      </c>
      <c r="D1529" t="s">
        <v>8221</v>
      </c>
      <c r="E1529">
        <v>6</v>
      </c>
    </row>
    <row r="1530" spans="1:5" x14ac:dyDescent="0.25">
      <c r="A1530" t="s">
        <v>8219</v>
      </c>
      <c r="B1530">
        <v>26</v>
      </c>
      <c r="D1530" t="s">
        <v>8221</v>
      </c>
      <c r="E1530">
        <v>1</v>
      </c>
    </row>
    <row r="1531" spans="1:5" x14ac:dyDescent="0.25">
      <c r="A1531" t="s">
        <v>8219</v>
      </c>
      <c r="B1531">
        <v>128</v>
      </c>
      <c r="D1531" t="s">
        <v>8221</v>
      </c>
      <c r="E1531">
        <v>3</v>
      </c>
    </row>
    <row r="1532" spans="1:5" x14ac:dyDescent="0.25">
      <c r="A1532" t="s">
        <v>8219</v>
      </c>
      <c r="B1532">
        <v>15</v>
      </c>
    </row>
    <row r="1533" spans="1:5" x14ac:dyDescent="0.25">
      <c r="A1533" t="s">
        <v>8219</v>
      </c>
      <c r="B1533">
        <v>25</v>
      </c>
    </row>
    <row r="1534" spans="1:5" x14ac:dyDescent="0.25">
      <c r="A1534" t="s">
        <v>8219</v>
      </c>
      <c r="B1534">
        <v>55</v>
      </c>
    </row>
    <row r="1535" spans="1:5" x14ac:dyDescent="0.25">
      <c r="A1535" t="s">
        <v>8219</v>
      </c>
      <c r="B1535">
        <v>107</v>
      </c>
    </row>
    <row r="1536" spans="1:5" x14ac:dyDescent="0.25">
      <c r="A1536" t="s">
        <v>8219</v>
      </c>
      <c r="B1536">
        <v>557</v>
      </c>
    </row>
    <row r="1537" spans="1:2" x14ac:dyDescent="0.25">
      <c r="A1537" t="s">
        <v>8219</v>
      </c>
      <c r="B1537">
        <v>40</v>
      </c>
    </row>
    <row r="1538" spans="1:2" x14ac:dyDescent="0.25">
      <c r="A1538" t="s">
        <v>8219</v>
      </c>
      <c r="B1538">
        <v>36</v>
      </c>
    </row>
    <row r="1539" spans="1:2" x14ac:dyDescent="0.25">
      <c r="A1539" t="s">
        <v>8219</v>
      </c>
      <c r="B1539">
        <v>159</v>
      </c>
    </row>
    <row r="1540" spans="1:2" x14ac:dyDescent="0.25">
      <c r="A1540" t="s">
        <v>8219</v>
      </c>
      <c r="B1540">
        <v>41</v>
      </c>
    </row>
    <row r="1541" spans="1:2" x14ac:dyDescent="0.25">
      <c r="A1541" t="s">
        <v>8219</v>
      </c>
      <c r="B1541">
        <v>226</v>
      </c>
    </row>
    <row r="1542" spans="1:2" x14ac:dyDescent="0.25">
      <c r="A1542" t="s">
        <v>8219</v>
      </c>
      <c r="B1542">
        <v>30</v>
      </c>
    </row>
    <row r="1543" spans="1:2" x14ac:dyDescent="0.25">
      <c r="A1543" t="s">
        <v>8219</v>
      </c>
      <c r="B1543">
        <v>103</v>
      </c>
    </row>
    <row r="1544" spans="1:2" x14ac:dyDescent="0.25">
      <c r="A1544" t="s">
        <v>8219</v>
      </c>
      <c r="B1544">
        <v>62</v>
      </c>
    </row>
    <row r="1545" spans="1:2" x14ac:dyDescent="0.25">
      <c r="A1545" t="s">
        <v>8219</v>
      </c>
      <c r="B1545">
        <v>6</v>
      </c>
    </row>
    <row r="1546" spans="1:2" x14ac:dyDescent="0.25">
      <c r="A1546" t="s">
        <v>8219</v>
      </c>
      <c r="B1546">
        <v>182</v>
      </c>
    </row>
    <row r="1547" spans="1:2" x14ac:dyDescent="0.25">
      <c r="A1547" t="s">
        <v>8219</v>
      </c>
      <c r="B1547">
        <v>145</v>
      </c>
    </row>
    <row r="1548" spans="1:2" x14ac:dyDescent="0.25">
      <c r="A1548" t="s">
        <v>8219</v>
      </c>
      <c r="B1548">
        <v>25</v>
      </c>
    </row>
    <row r="1549" spans="1:2" x14ac:dyDescent="0.25">
      <c r="A1549" t="s">
        <v>8219</v>
      </c>
      <c r="B1549">
        <v>320</v>
      </c>
    </row>
    <row r="1550" spans="1:2" x14ac:dyDescent="0.25">
      <c r="A1550" t="s">
        <v>8219</v>
      </c>
      <c r="B1550">
        <v>99</v>
      </c>
    </row>
    <row r="1551" spans="1:2" x14ac:dyDescent="0.25">
      <c r="A1551" t="s">
        <v>8219</v>
      </c>
      <c r="B1551">
        <v>348</v>
      </c>
    </row>
    <row r="1552" spans="1:2" x14ac:dyDescent="0.25">
      <c r="A1552" t="s">
        <v>8219</v>
      </c>
      <c r="B1552">
        <v>41</v>
      </c>
    </row>
    <row r="1553" spans="1:2" x14ac:dyDescent="0.25">
      <c r="A1553" t="s">
        <v>8219</v>
      </c>
      <c r="B1553">
        <v>29</v>
      </c>
    </row>
    <row r="1554" spans="1:2" x14ac:dyDescent="0.25">
      <c r="A1554" t="s">
        <v>8219</v>
      </c>
      <c r="B1554">
        <v>25</v>
      </c>
    </row>
    <row r="1555" spans="1:2" x14ac:dyDescent="0.25">
      <c r="A1555" t="s">
        <v>8219</v>
      </c>
      <c r="B1555">
        <v>23</v>
      </c>
    </row>
    <row r="1556" spans="1:2" x14ac:dyDescent="0.25">
      <c r="A1556" t="s">
        <v>8219</v>
      </c>
      <c r="B1556">
        <v>1260</v>
      </c>
    </row>
    <row r="1557" spans="1:2" x14ac:dyDescent="0.25">
      <c r="A1557" t="s">
        <v>8219</v>
      </c>
      <c r="B1557">
        <v>307</v>
      </c>
    </row>
    <row r="1558" spans="1:2" x14ac:dyDescent="0.25">
      <c r="A1558" t="s">
        <v>8219</v>
      </c>
      <c r="B1558">
        <v>329</v>
      </c>
    </row>
    <row r="1559" spans="1:2" x14ac:dyDescent="0.25">
      <c r="A1559" t="s">
        <v>8219</v>
      </c>
      <c r="B1559">
        <v>32</v>
      </c>
    </row>
    <row r="1560" spans="1:2" x14ac:dyDescent="0.25">
      <c r="A1560" t="s">
        <v>8219</v>
      </c>
      <c r="B1560">
        <v>27</v>
      </c>
    </row>
    <row r="1561" spans="1:2" x14ac:dyDescent="0.25">
      <c r="A1561" t="s">
        <v>8219</v>
      </c>
      <c r="B1561">
        <v>236</v>
      </c>
    </row>
    <row r="1562" spans="1:2" x14ac:dyDescent="0.25">
      <c r="A1562" t="s">
        <v>8219</v>
      </c>
      <c r="B1562">
        <v>42</v>
      </c>
    </row>
    <row r="1563" spans="1:2" x14ac:dyDescent="0.25">
      <c r="A1563" t="s">
        <v>8219</v>
      </c>
      <c r="B1563">
        <v>95</v>
      </c>
    </row>
    <row r="1564" spans="1:2" x14ac:dyDescent="0.25">
      <c r="A1564" t="s">
        <v>8219</v>
      </c>
      <c r="B1564">
        <v>37</v>
      </c>
    </row>
    <row r="1565" spans="1:2" x14ac:dyDescent="0.25">
      <c r="A1565" t="s">
        <v>8219</v>
      </c>
      <c r="B1565">
        <v>128</v>
      </c>
    </row>
    <row r="1566" spans="1:2" x14ac:dyDescent="0.25">
      <c r="A1566" t="s">
        <v>8219</v>
      </c>
      <c r="B1566">
        <v>156</v>
      </c>
    </row>
    <row r="1567" spans="1:2" x14ac:dyDescent="0.25">
      <c r="A1567" t="s">
        <v>8219</v>
      </c>
      <c r="B1567">
        <v>64</v>
      </c>
    </row>
    <row r="1568" spans="1:2" x14ac:dyDescent="0.25">
      <c r="A1568" t="s">
        <v>8219</v>
      </c>
      <c r="B1568">
        <v>58</v>
      </c>
    </row>
    <row r="1569" spans="1:2" x14ac:dyDescent="0.25">
      <c r="A1569" t="s">
        <v>8219</v>
      </c>
      <c r="B1569">
        <v>20</v>
      </c>
    </row>
    <row r="1570" spans="1:2" x14ac:dyDescent="0.25">
      <c r="A1570" t="s">
        <v>8219</v>
      </c>
      <c r="B1570">
        <v>47</v>
      </c>
    </row>
    <row r="1571" spans="1:2" x14ac:dyDescent="0.25">
      <c r="A1571" t="s">
        <v>8219</v>
      </c>
      <c r="B1571">
        <v>54</v>
      </c>
    </row>
    <row r="1572" spans="1:2" x14ac:dyDescent="0.25">
      <c r="A1572" t="s">
        <v>8219</v>
      </c>
      <c r="B1572">
        <v>9</v>
      </c>
    </row>
    <row r="1573" spans="1:2" x14ac:dyDescent="0.25">
      <c r="A1573" t="s">
        <v>8219</v>
      </c>
      <c r="B1573">
        <v>213</v>
      </c>
    </row>
    <row r="1574" spans="1:2" x14ac:dyDescent="0.25">
      <c r="A1574" t="s">
        <v>8219</v>
      </c>
      <c r="B1574">
        <v>57</v>
      </c>
    </row>
    <row r="1575" spans="1:2" x14ac:dyDescent="0.25">
      <c r="A1575" t="s">
        <v>8219</v>
      </c>
      <c r="B1575">
        <v>25</v>
      </c>
    </row>
    <row r="1576" spans="1:2" x14ac:dyDescent="0.25">
      <c r="A1576" t="s">
        <v>8219</v>
      </c>
      <c r="B1576">
        <v>104</v>
      </c>
    </row>
    <row r="1577" spans="1:2" x14ac:dyDescent="0.25">
      <c r="A1577" t="s">
        <v>8219</v>
      </c>
      <c r="B1577">
        <v>34</v>
      </c>
    </row>
    <row r="1578" spans="1:2" x14ac:dyDescent="0.25">
      <c r="A1578" t="s">
        <v>8219</v>
      </c>
      <c r="B1578">
        <v>67</v>
      </c>
    </row>
    <row r="1579" spans="1:2" x14ac:dyDescent="0.25">
      <c r="A1579" t="s">
        <v>8219</v>
      </c>
      <c r="B1579">
        <v>241</v>
      </c>
    </row>
    <row r="1580" spans="1:2" x14ac:dyDescent="0.25">
      <c r="A1580" t="s">
        <v>8219</v>
      </c>
      <c r="B1580">
        <v>123</v>
      </c>
    </row>
    <row r="1581" spans="1:2" x14ac:dyDescent="0.25">
      <c r="A1581" t="s">
        <v>8219</v>
      </c>
      <c r="B1581">
        <v>302</v>
      </c>
    </row>
    <row r="1582" spans="1:2" x14ac:dyDescent="0.25">
      <c r="A1582" t="s">
        <v>8219</v>
      </c>
      <c r="B1582">
        <v>89</v>
      </c>
    </row>
    <row r="1583" spans="1:2" x14ac:dyDescent="0.25">
      <c r="A1583" t="s">
        <v>8219</v>
      </c>
      <c r="B1583">
        <v>41</v>
      </c>
    </row>
    <row r="1584" spans="1:2" x14ac:dyDescent="0.25">
      <c r="A1584" t="s">
        <v>8219</v>
      </c>
      <c r="B1584">
        <v>69</v>
      </c>
    </row>
    <row r="1585" spans="1:2" x14ac:dyDescent="0.25">
      <c r="A1585" t="s">
        <v>8219</v>
      </c>
      <c r="B1585">
        <v>52</v>
      </c>
    </row>
    <row r="1586" spans="1:2" x14ac:dyDescent="0.25">
      <c r="A1586" t="s">
        <v>8219</v>
      </c>
      <c r="B1586">
        <v>57</v>
      </c>
    </row>
    <row r="1587" spans="1:2" x14ac:dyDescent="0.25">
      <c r="A1587" t="s">
        <v>8219</v>
      </c>
      <c r="B1587">
        <v>74</v>
      </c>
    </row>
    <row r="1588" spans="1:2" x14ac:dyDescent="0.25">
      <c r="A1588" t="s">
        <v>8219</v>
      </c>
      <c r="B1588">
        <v>63</v>
      </c>
    </row>
    <row r="1589" spans="1:2" x14ac:dyDescent="0.25">
      <c r="A1589" t="s">
        <v>8219</v>
      </c>
      <c r="B1589">
        <v>72</v>
      </c>
    </row>
    <row r="1590" spans="1:2" x14ac:dyDescent="0.25">
      <c r="A1590" t="s">
        <v>8219</v>
      </c>
      <c r="B1590">
        <v>71</v>
      </c>
    </row>
    <row r="1591" spans="1:2" x14ac:dyDescent="0.25">
      <c r="A1591" t="s">
        <v>8219</v>
      </c>
      <c r="B1591">
        <v>21</v>
      </c>
    </row>
    <row r="1592" spans="1:2" x14ac:dyDescent="0.25">
      <c r="A1592" t="s">
        <v>8219</v>
      </c>
      <c r="B1592">
        <v>930</v>
      </c>
    </row>
    <row r="1593" spans="1:2" x14ac:dyDescent="0.25">
      <c r="A1593" t="s">
        <v>8219</v>
      </c>
      <c r="B1593">
        <v>55</v>
      </c>
    </row>
    <row r="1594" spans="1:2" x14ac:dyDescent="0.25">
      <c r="A1594" t="s">
        <v>8219</v>
      </c>
      <c r="B1594">
        <v>61</v>
      </c>
    </row>
    <row r="1595" spans="1:2" x14ac:dyDescent="0.25">
      <c r="A1595" t="s">
        <v>8219</v>
      </c>
      <c r="B1595">
        <v>82</v>
      </c>
    </row>
    <row r="1596" spans="1:2" x14ac:dyDescent="0.25">
      <c r="A1596" t="s">
        <v>8219</v>
      </c>
      <c r="B1596">
        <v>71</v>
      </c>
    </row>
    <row r="1597" spans="1:2" x14ac:dyDescent="0.25">
      <c r="A1597" t="s">
        <v>8219</v>
      </c>
      <c r="B1597">
        <v>117</v>
      </c>
    </row>
    <row r="1598" spans="1:2" x14ac:dyDescent="0.25">
      <c r="A1598" t="s">
        <v>8219</v>
      </c>
      <c r="B1598">
        <v>29</v>
      </c>
    </row>
    <row r="1599" spans="1:2" x14ac:dyDescent="0.25">
      <c r="A1599" t="s">
        <v>8219</v>
      </c>
      <c r="B1599">
        <v>74</v>
      </c>
    </row>
    <row r="1600" spans="1:2" x14ac:dyDescent="0.25">
      <c r="A1600" t="s">
        <v>8219</v>
      </c>
      <c r="B1600">
        <v>23</v>
      </c>
    </row>
    <row r="1601" spans="1:2" x14ac:dyDescent="0.25">
      <c r="A1601" t="s">
        <v>8219</v>
      </c>
      <c r="B1601">
        <v>60</v>
      </c>
    </row>
    <row r="1602" spans="1:2" x14ac:dyDescent="0.25">
      <c r="A1602" t="s">
        <v>8219</v>
      </c>
      <c r="B1602">
        <v>55</v>
      </c>
    </row>
    <row r="1603" spans="1:2" x14ac:dyDescent="0.25">
      <c r="A1603" t="s">
        <v>8219</v>
      </c>
      <c r="B1603">
        <v>51</v>
      </c>
    </row>
    <row r="1604" spans="1:2" x14ac:dyDescent="0.25">
      <c r="A1604" t="s">
        <v>8219</v>
      </c>
      <c r="B1604">
        <v>78</v>
      </c>
    </row>
    <row r="1605" spans="1:2" x14ac:dyDescent="0.25">
      <c r="A1605" t="s">
        <v>8219</v>
      </c>
      <c r="B1605">
        <v>62</v>
      </c>
    </row>
    <row r="1606" spans="1:2" x14ac:dyDescent="0.25">
      <c r="A1606" t="s">
        <v>8219</v>
      </c>
      <c r="B1606">
        <v>45</v>
      </c>
    </row>
    <row r="1607" spans="1:2" x14ac:dyDescent="0.25">
      <c r="A1607" t="s">
        <v>8219</v>
      </c>
      <c r="B1607">
        <v>15</v>
      </c>
    </row>
    <row r="1608" spans="1:2" x14ac:dyDescent="0.25">
      <c r="A1608" t="s">
        <v>8219</v>
      </c>
      <c r="B1608">
        <v>151</v>
      </c>
    </row>
    <row r="1609" spans="1:2" x14ac:dyDescent="0.25">
      <c r="A1609" t="s">
        <v>8219</v>
      </c>
      <c r="B1609">
        <v>68</v>
      </c>
    </row>
    <row r="1610" spans="1:2" x14ac:dyDescent="0.25">
      <c r="A1610" t="s">
        <v>8219</v>
      </c>
      <c r="B1610">
        <v>46</v>
      </c>
    </row>
    <row r="1611" spans="1:2" x14ac:dyDescent="0.25">
      <c r="A1611" t="s">
        <v>8219</v>
      </c>
      <c r="B1611">
        <v>24</v>
      </c>
    </row>
    <row r="1612" spans="1:2" x14ac:dyDescent="0.25">
      <c r="A1612" t="s">
        <v>8219</v>
      </c>
      <c r="B1612">
        <v>70</v>
      </c>
    </row>
    <row r="1613" spans="1:2" x14ac:dyDescent="0.25">
      <c r="A1613" t="s">
        <v>8219</v>
      </c>
      <c r="B1613">
        <v>244</v>
      </c>
    </row>
    <row r="1614" spans="1:2" x14ac:dyDescent="0.25">
      <c r="A1614" t="s">
        <v>8219</v>
      </c>
      <c r="B1614">
        <v>82</v>
      </c>
    </row>
    <row r="1615" spans="1:2" x14ac:dyDescent="0.25">
      <c r="A1615" t="s">
        <v>8219</v>
      </c>
      <c r="B1615">
        <v>226</v>
      </c>
    </row>
    <row r="1616" spans="1:2" x14ac:dyDescent="0.25">
      <c r="A1616" t="s">
        <v>8219</v>
      </c>
      <c r="B1616">
        <v>60</v>
      </c>
    </row>
    <row r="1617" spans="1:2" x14ac:dyDescent="0.25">
      <c r="A1617" t="s">
        <v>8219</v>
      </c>
      <c r="B1617">
        <v>322</v>
      </c>
    </row>
    <row r="1618" spans="1:2" x14ac:dyDescent="0.25">
      <c r="A1618" t="s">
        <v>8219</v>
      </c>
      <c r="B1618">
        <v>94</v>
      </c>
    </row>
    <row r="1619" spans="1:2" x14ac:dyDescent="0.25">
      <c r="A1619" t="s">
        <v>8219</v>
      </c>
      <c r="B1619">
        <v>47</v>
      </c>
    </row>
    <row r="1620" spans="1:2" x14ac:dyDescent="0.25">
      <c r="A1620" t="s">
        <v>8219</v>
      </c>
      <c r="B1620">
        <v>115</v>
      </c>
    </row>
    <row r="1621" spans="1:2" x14ac:dyDescent="0.25">
      <c r="A1621" t="s">
        <v>8219</v>
      </c>
      <c r="B1621">
        <v>134</v>
      </c>
    </row>
    <row r="1622" spans="1:2" x14ac:dyDescent="0.25">
      <c r="A1622" t="s">
        <v>8219</v>
      </c>
      <c r="B1622">
        <v>35</v>
      </c>
    </row>
    <row r="1623" spans="1:2" x14ac:dyDescent="0.25">
      <c r="A1623" t="s">
        <v>8219</v>
      </c>
      <c r="B1623">
        <v>104</v>
      </c>
    </row>
    <row r="1624" spans="1:2" x14ac:dyDescent="0.25">
      <c r="A1624" t="s">
        <v>8219</v>
      </c>
      <c r="B1624">
        <v>184</v>
      </c>
    </row>
    <row r="1625" spans="1:2" x14ac:dyDescent="0.25">
      <c r="A1625" t="s">
        <v>8219</v>
      </c>
      <c r="B1625">
        <v>119</v>
      </c>
    </row>
    <row r="1626" spans="1:2" x14ac:dyDescent="0.25">
      <c r="A1626" t="s">
        <v>8219</v>
      </c>
      <c r="B1626">
        <v>59</v>
      </c>
    </row>
    <row r="1627" spans="1:2" x14ac:dyDescent="0.25">
      <c r="A1627" t="s">
        <v>8219</v>
      </c>
      <c r="B1627">
        <v>113</v>
      </c>
    </row>
    <row r="1628" spans="1:2" x14ac:dyDescent="0.25">
      <c r="A1628" t="s">
        <v>8219</v>
      </c>
      <c r="B1628">
        <v>84</v>
      </c>
    </row>
    <row r="1629" spans="1:2" x14ac:dyDescent="0.25">
      <c r="A1629" t="s">
        <v>8219</v>
      </c>
      <c r="B1629">
        <v>74</v>
      </c>
    </row>
    <row r="1630" spans="1:2" x14ac:dyDescent="0.25">
      <c r="A1630" t="s">
        <v>8219</v>
      </c>
      <c r="B1630">
        <v>216</v>
      </c>
    </row>
    <row r="1631" spans="1:2" x14ac:dyDescent="0.25">
      <c r="A1631" t="s">
        <v>8219</v>
      </c>
      <c r="B1631">
        <v>39</v>
      </c>
    </row>
    <row r="1632" spans="1:2" x14ac:dyDescent="0.25">
      <c r="A1632" t="s">
        <v>8219</v>
      </c>
      <c r="B1632">
        <v>21</v>
      </c>
    </row>
    <row r="1633" spans="1:2" x14ac:dyDescent="0.25">
      <c r="A1633" t="s">
        <v>8219</v>
      </c>
      <c r="B1633">
        <v>30</v>
      </c>
    </row>
    <row r="1634" spans="1:2" x14ac:dyDescent="0.25">
      <c r="A1634" t="s">
        <v>8219</v>
      </c>
      <c r="B1634">
        <v>37</v>
      </c>
    </row>
    <row r="1635" spans="1:2" x14ac:dyDescent="0.25">
      <c r="A1635" t="s">
        <v>8219</v>
      </c>
      <c r="B1635">
        <v>202</v>
      </c>
    </row>
    <row r="1636" spans="1:2" x14ac:dyDescent="0.25">
      <c r="A1636" t="s">
        <v>8219</v>
      </c>
      <c r="B1636">
        <v>37</v>
      </c>
    </row>
    <row r="1637" spans="1:2" x14ac:dyDescent="0.25">
      <c r="A1637" t="s">
        <v>8219</v>
      </c>
      <c r="B1637">
        <v>28</v>
      </c>
    </row>
    <row r="1638" spans="1:2" x14ac:dyDescent="0.25">
      <c r="A1638" t="s">
        <v>8219</v>
      </c>
      <c r="B1638">
        <v>26</v>
      </c>
    </row>
    <row r="1639" spans="1:2" x14ac:dyDescent="0.25">
      <c r="A1639" t="s">
        <v>8219</v>
      </c>
      <c r="B1639">
        <v>61</v>
      </c>
    </row>
    <row r="1640" spans="1:2" x14ac:dyDescent="0.25">
      <c r="A1640" t="s">
        <v>8219</v>
      </c>
      <c r="B1640">
        <v>115</v>
      </c>
    </row>
    <row r="1641" spans="1:2" x14ac:dyDescent="0.25">
      <c r="A1641" t="s">
        <v>8219</v>
      </c>
      <c r="B1641">
        <v>181</v>
      </c>
    </row>
    <row r="1642" spans="1:2" x14ac:dyDescent="0.25">
      <c r="A1642" t="s">
        <v>8219</v>
      </c>
      <c r="B1642">
        <v>110</v>
      </c>
    </row>
    <row r="1643" spans="1:2" x14ac:dyDescent="0.25">
      <c r="A1643" t="s">
        <v>8219</v>
      </c>
      <c r="B1643">
        <v>269</v>
      </c>
    </row>
    <row r="1644" spans="1:2" x14ac:dyDescent="0.25">
      <c r="A1644" t="s">
        <v>8219</v>
      </c>
      <c r="B1644">
        <v>79</v>
      </c>
    </row>
    <row r="1645" spans="1:2" x14ac:dyDescent="0.25">
      <c r="A1645" t="s">
        <v>8219</v>
      </c>
      <c r="B1645">
        <v>104</v>
      </c>
    </row>
    <row r="1646" spans="1:2" x14ac:dyDescent="0.25">
      <c r="A1646" t="s">
        <v>8219</v>
      </c>
      <c r="B1646">
        <v>34</v>
      </c>
    </row>
    <row r="1647" spans="1:2" x14ac:dyDescent="0.25">
      <c r="A1647" t="s">
        <v>8219</v>
      </c>
      <c r="B1647">
        <v>167</v>
      </c>
    </row>
    <row r="1648" spans="1:2" x14ac:dyDescent="0.25">
      <c r="A1648" t="s">
        <v>8219</v>
      </c>
      <c r="B1648">
        <v>183</v>
      </c>
    </row>
    <row r="1649" spans="1:2" x14ac:dyDescent="0.25">
      <c r="A1649" t="s">
        <v>8219</v>
      </c>
      <c r="B1649">
        <v>71</v>
      </c>
    </row>
    <row r="1650" spans="1:2" x14ac:dyDescent="0.25">
      <c r="A1650" t="s">
        <v>8219</v>
      </c>
      <c r="B1650">
        <v>69</v>
      </c>
    </row>
    <row r="1651" spans="1:2" x14ac:dyDescent="0.25">
      <c r="A1651" t="s">
        <v>8219</v>
      </c>
      <c r="B1651">
        <v>270</v>
      </c>
    </row>
    <row r="1652" spans="1:2" x14ac:dyDescent="0.25">
      <c r="A1652" t="s">
        <v>8219</v>
      </c>
      <c r="B1652">
        <v>193</v>
      </c>
    </row>
    <row r="1653" spans="1:2" x14ac:dyDescent="0.25">
      <c r="A1653" t="s">
        <v>8219</v>
      </c>
      <c r="B1653">
        <v>57</v>
      </c>
    </row>
    <row r="1654" spans="1:2" x14ac:dyDescent="0.25">
      <c r="A1654" t="s">
        <v>8219</v>
      </c>
      <c r="B1654">
        <v>200</v>
      </c>
    </row>
    <row r="1655" spans="1:2" x14ac:dyDescent="0.25">
      <c r="A1655" t="s">
        <v>8219</v>
      </c>
      <c r="B1655">
        <v>88</v>
      </c>
    </row>
    <row r="1656" spans="1:2" x14ac:dyDescent="0.25">
      <c r="A1656" t="s">
        <v>8219</v>
      </c>
      <c r="B1656">
        <v>213</v>
      </c>
    </row>
    <row r="1657" spans="1:2" x14ac:dyDescent="0.25">
      <c r="A1657" t="s">
        <v>8219</v>
      </c>
      <c r="B1657">
        <v>20</v>
      </c>
    </row>
    <row r="1658" spans="1:2" x14ac:dyDescent="0.25">
      <c r="A1658" t="s">
        <v>8219</v>
      </c>
      <c r="B1658">
        <v>50</v>
      </c>
    </row>
    <row r="1659" spans="1:2" x14ac:dyDescent="0.25">
      <c r="A1659" t="s">
        <v>8219</v>
      </c>
      <c r="B1659">
        <v>115</v>
      </c>
    </row>
    <row r="1660" spans="1:2" x14ac:dyDescent="0.25">
      <c r="A1660" t="s">
        <v>8219</v>
      </c>
      <c r="B1660">
        <v>186</v>
      </c>
    </row>
    <row r="1661" spans="1:2" x14ac:dyDescent="0.25">
      <c r="A1661" t="s">
        <v>8219</v>
      </c>
      <c r="B1661">
        <v>18</v>
      </c>
    </row>
    <row r="1662" spans="1:2" x14ac:dyDescent="0.25">
      <c r="A1662" t="s">
        <v>8219</v>
      </c>
      <c r="B1662">
        <v>176</v>
      </c>
    </row>
    <row r="1663" spans="1:2" x14ac:dyDescent="0.25">
      <c r="A1663" t="s">
        <v>8219</v>
      </c>
      <c r="B1663">
        <v>41</v>
      </c>
    </row>
    <row r="1664" spans="1:2" x14ac:dyDescent="0.25">
      <c r="A1664" t="s">
        <v>8219</v>
      </c>
      <c r="B1664">
        <v>75</v>
      </c>
    </row>
    <row r="1665" spans="1:2" x14ac:dyDescent="0.25">
      <c r="A1665" t="s">
        <v>8219</v>
      </c>
      <c r="B1665">
        <v>97</v>
      </c>
    </row>
    <row r="1666" spans="1:2" x14ac:dyDescent="0.25">
      <c r="A1666" t="s">
        <v>8219</v>
      </c>
      <c r="B1666">
        <v>73</v>
      </c>
    </row>
    <row r="1667" spans="1:2" x14ac:dyDescent="0.25">
      <c r="A1667" t="s">
        <v>8219</v>
      </c>
      <c r="B1667">
        <v>49</v>
      </c>
    </row>
    <row r="1668" spans="1:2" x14ac:dyDescent="0.25">
      <c r="A1668" t="s">
        <v>8219</v>
      </c>
      <c r="B1668">
        <v>134</v>
      </c>
    </row>
    <row r="1669" spans="1:2" x14ac:dyDescent="0.25">
      <c r="A1669" t="s">
        <v>8219</v>
      </c>
      <c r="B1669">
        <v>68</v>
      </c>
    </row>
    <row r="1670" spans="1:2" x14ac:dyDescent="0.25">
      <c r="A1670" t="s">
        <v>8219</v>
      </c>
      <c r="B1670">
        <v>49</v>
      </c>
    </row>
    <row r="1671" spans="1:2" x14ac:dyDescent="0.25">
      <c r="A1671" t="s">
        <v>8219</v>
      </c>
      <c r="B1671">
        <v>63</v>
      </c>
    </row>
    <row r="1672" spans="1:2" x14ac:dyDescent="0.25">
      <c r="A1672" t="s">
        <v>8219</v>
      </c>
      <c r="B1672">
        <v>163</v>
      </c>
    </row>
    <row r="1673" spans="1:2" x14ac:dyDescent="0.25">
      <c r="A1673" t="s">
        <v>8219</v>
      </c>
      <c r="B1673">
        <v>288</v>
      </c>
    </row>
    <row r="1674" spans="1:2" x14ac:dyDescent="0.25">
      <c r="A1674" t="s">
        <v>8219</v>
      </c>
      <c r="B1674">
        <v>42</v>
      </c>
    </row>
    <row r="1675" spans="1:2" x14ac:dyDescent="0.25">
      <c r="A1675" t="s">
        <v>8219</v>
      </c>
      <c r="B1675">
        <v>70</v>
      </c>
    </row>
    <row r="1676" spans="1:2" x14ac:dyDescent="0.25">
      <c r="A1676" t="s">
        <v>8219</v>
      </c>
      <c r="B1676">
        <v>30</v>
      </c>
    </row>
    <row r="1677" spans="1:2" x14ac:dyDescent="0.25">
      <c r="A1677" t="s">
        <v>8219</v>
      </c>
      <c r="B1677">
        <v>51</v>
      </c>
    </row>
    <row r="1678" spans="1:2" x14ac:dyDescent="0.25">
      <c r="A1678" t="s">
        <v>8219</v>
      </c>
      <c r="B1678">
        <v>145</v>
      </c>
    </row>
    <row r="1679" spans="1:2" x14ac:dyDescent="0.25">
      <c r="A1679" t="s">
        <v>8219</v>
      </c>
      <c r="B1679">
        <v>21</v>
      </c>
    </row>
    <row r="1680" spans="1:2" x14ac:dyDescent="0.25">
      <c r="A1680" t="s">
        <v>8219</v>
      </c>
      <c r="B1680">
        <v>286</v>
      </c>
    </row>
    <row r="1681" spans="1:2" x14ac:dyDescent="0.25">
      <c r="A1681" t="s">
        <v>8219</v>
      </c>
      <c r="B1681">
        <v>12</v>
      </c>
    </row>
    <row r="1682" spans="1:2" x14ac:dyDescent="0.25">
      <c r="A1682" t="s">
        <v>8219</v>
      </c>
      <c r="B1682">
        <v>100</v>
      </c>
    </row>
    <row r="1683" spans="1:2" x14ac:dyDescent="0.25">
      <c r="A1683" t="s">
        <v>8219</v>
      </c>
      <c r="B1683">
        <v>100</v>
      </c>
    </row>
    <row r="1684" spans="1:2" x14ac:dyDescent="0.25">
      <c r="A1684" t="s">
        <v>8219</v>
      </c>
      <c r="B1684">
        <v>34</v>
      </c>
    </row>
    <row r="1685" spans="1:2" x14ac:dyDescent="0.25">
      <c r="A1685" t="s">
        <v>8219</v>
      </c>
      <c r="B1685">
        <v>63</v>
      </c>
    </row>
    <row r="1686" spans="1:2" x14ac:dyDescent="0.25">
      <c r="A1686" t="s">
        <v>8219</v>
      </c>
      <c r="B1686">
        <v>30</v>
      </c>
    </row>
    <row r="1687" spans="1:2" x14ac:dyDescent="0.25">
      <c r="A1687" t="s">
        <v>8219</v>
      </c>
      <c r="B1687">
        <v>47</v>
      </c>
    </row>
    <row r="1688" spans="1:2" x14ac:dyDescent="0.25">
      <c r="A1688" t="s">
        <v>8219</v>
      </c>
      <c r="B1688">
        <v>237</v>
      </c>
    </row>
    <row r="1689" spans="1:2" x14ac:dyDescent="0.25">
      <c r="A1689" t="s">
        <v>8219</v>
      </c>
      <c r="B1689">
        <v>47</v>
      </c>
    </row>
    <row r="1690" spans="1:2" x14ac:dyDescent="0.25">
      <c r="A1690" t="s">
        <v>8219</v>
      </c>
      <c r="B1690">
        <v>15</v>
      </c>
    </row>
    <row r="1691" spans="1:2" x14ac:dyDescent="0.25">
      <c r="A1691" t="s">
        <v>8219</v>
      </c>
      <c r="B1691">
        <v>81</v>
      </c>
    </row>
    <row r="1692" spans="1:2" x14ac:dyDescent="0.25">
      <c r="A1692" t="s">
        <v>8219</v>
      </c>
      <c r="B1692">
        <v>122</v>
      </c>
    </row>
    <row r="1693" spans="1:2" x14ac:dyDescent="0.25">
      <c r="A1693" t="s">
        <v>8219</v>
      </c>
      <c r="B1693">
        <v>34</v>
      </c>
    </row>
    <row r="1694" spans="1:2" x14ac:dyDescent="0.25">
      <c r="A1694" t="s">
        <v>8219</v>
      </c>
      <c r="B1694">
        <v>207</v>
      </c>
    </row>
    <row r="1695" spans="1:2" x14ac:dyDescent="0.25">
      <c r="A1695" t="s">
        <v>8219</v>
      </c>
      <c r="B1695">
        <v>25</v>
      </c>
    </row>
    <row r="1696" spans="1:2" x14ac:dyDescent="0.25">
      <c r="A1696" t="s">
        <v>8219</v>
      </c>
      <c r="B1696">
        <v>72</v>
      </c>
    </row>
    <row r="1697" spans="1:2" x14ac:dyDescent="0.25">
      <c r="A1697" t="s">
        <v>8219</v>
      </c>
      <c r="B1697">
        <v>14</v>
      </c>
    </row>
    <row r="1698" spans="1:2" x14ac:dyDescent="0.25">
      <c r="A1698" t="s">
        <v>8219</v>
      </c>
      <c r="B1698">
        <v>15</v>
      </c>
    </row>
    <row r="1699" spans="1:2" x14ac:dyDescent="0.25">
      <c r="A1699" t="s">
        <v>8219</v>
      </c>
      <c r="B1699">
        <v>91</v>
      </c>
    </row>
    <row r="1700" spans="1:2" x14ac:dyDescent="0.25">
      <c r="A1700" t="s">
        <v>8219</v>
      </c>
      <c r="B1700">
        <v>24</v>
      </c>
    </row>
    <row r="1701" spans="1:2" x14ac:dyDescent="0.25">
      <c r="A1701" t="s">
        <v>8219</v>
      </c>
      <c r="B1701">
        <v>27</v>
      </c>
    </row>
    <row r="1702" spans="1:2" x14ac:dyDescent="0.25">
      <c r="A1702" t="s">
        <v>8219</v>
      </c>
      <c r="B1702">
        <v>47</v>
      </c>
    </row>
    <row r="1703" spans="1:2" x14ac:dyDescent="0.25">
      <c r="A1703" t="s">
        <v>8219</v>
      </c>
      <c r="B1703">
        <v>44</v>
      </c>
    </row>
    <row r="1704" spans="1:2" x14ac:dyDescent="0.25">
      <c r="A1704" t="s">
        <v>8219</v>
      </c>
      <c r="B1704">
        <v>72</v>
      </c>
    </row>
    <row r="1705" spans="1:2" x14ac:dyDescent="0.25">
      <c r="A1705" t="s">
        <v>8219</v>
      </c>
      <c r="B1705">
        <v>63</v>
      </c>
    </row>
    <row r="1706" spans="1:2" x14ac:dyDescent="0.25">
      <c r="A1706" t="s">
        <v>8219</v>
      </c>
      <c r="B1706">
        <v>88</v>
      </c>
    </row>
    <row r="1707" spans="1:2" x14ac:dyDescent="0.25">
      <c r="A1707" t="s">
        <v>8219</v>
      </c>
      <c r="B1707">
        <v>70</v>
      </c>
    </row>
    <row r="1708" spans="1:2" x14ac:dyDescent="0.25">
      <c r="A1708" t="s">
        <v>8219</v>
      </c>
      <c r="B1708">
        <v>50</v>
      </c>
    </row>
    <row r="1709" spans="1:2" x14ac:dyDescent="0.25">
      <c r="A1709" t="s">
        <v>8219</v>
      </c>
      <c r="B1709">
        <v>35</v>
      </c>
    </row>
    <row r="1710" spans="1:2" x14ac:dyDescent="0.25">
      <c r="A1710" t="s">
        <v>8219</v>
      </c>
      <c r="B1710">
        <v>175</v>
      </c>
    </row>
    <row r="1711" spans="1:2" x14ac:dyDescent="0.25">
      <c r="A1711" t="s">
        <v>8219</v>
      </c>
      <c r="B1711">
        <v>20</v>
      </c>
    </row>
    <row r="1712" spans="1:2" x14ac:dyDescent="0.25">
      <c r="A1712" t="s">
        <v>8219</v>
      </c>
      <c r="B1712">
        <v>54</v>
      </c>
    </row>
    <row r="1713" spans="1:2" x14ac:dyDescent="0.25">
      <c r="A1713" t="s">
        <v>8219</v>
      </c>
      <c r="B1713">
        <v>20</v>
      </c>
    </row>
    <row r="1714" spans="1:2" x14ac:dyDescent="0.25">
      <c r="A1714" t="s">
        <v>8219</v>
      </c>
      <c r="B1714">
        <v>57</v>
      </c>
    </row>
    <row r="1715" spans="1:2" x14ac:dyDescent="0.25">
      <c r="A1715" t="s">
        <v>8219</v>
      </c>
      <c r="B1715">
        <v>31</v>
      </c>
    </row>
    <row r="1716" spans="1:2" x14ac:dyDescent="0.25">
      <c r="A1716" t="s">
        <v>8219</v>
      </c>
      <c r="B1716">
        <v>31</v>
      </c>
    </row>
    <row r="1717" spans="1:2" x14ac:dyDescent="0.25">
      <c r="A1717" t="s">
        <v>8219</v>
      </c>
      <c r="B1717">
        <v>45</v>
      </c>
    </row>
    <row r="1718" spans="1:2" x14ac:dyDescent="0.25">
      <c r="A1718" t="s">
        <v>8219</v>
      </c>
      <c r="B1718">
        <v>41</v>
      </c>
    </row>
    <row r="1719" spans="1:2" x14ac:dyDescent="0.25">
      <c r="A1719" t="s">
        <v>8219</v>
      </c>
      <c r="B1719">
        <v>29</v>
      </c>
    </row>
    <row r="1720" spans="1:2" x14ac:dyDescent="0.25">
      <c r="A1720" t="s">
        <v>8219</v>
      </c>
      <c r="B1720">
        <v>58</v>
      </c>
    </row>
    <row r="1721" spans="1:2" x14ac:dyDescent="0.25">
      <c r="A1721" t="s">
        <v>8219</v>
      </c>
      <c r="B1721">
        <v>89</v>
      </c>
    </row>
    <row r="1722" spans="1:2" x14ac:dyDescent="0.25">
      <c r="A1722" t="s">
        <v>8219</v>
      </c>
      <c r="B1722">
        <v>125</v>
      </c>
    </row>
    <row r="1723" spans="1:2" x14ac:dyDescent="0.25">
      <c r="A1723" t="s">
        <v>8219</v>
      </c>
      <c r="B1723">
        <v>18</v>
      </c>
    </row>
    <row r="1724" spans="1:2" x14ac:dyDescent="0.25">
      <c r="A1724" t="s">
        <v>8219</v>
      </c>
      <c r="B1724">
        <v>32</v>
      </c>
    </row>
    <row r="1725" spans="1:2" x14ac:dyDescent="0.25">
      <c r="A1725" t="s">
        <v>8219</v>
      </c>
      <c r="B1725">
        <v>16</v>
      </c>
    </row>
    <row r="1726" spans="1:2" x14ac:dyDescent="0.25">
      <c r="A1726" t="s">
        <v>8219</v>
      </c>
      <c r="B1726">
        <v>38</v>
      </c>
    </row>
    <row r="1727" spans="1:2" x14ac:dyDescent="0.25">
      <c r="A1727" t="s">
        <v>8219</v>
      </c>
      <c r="B1727">
        <v>15</v>
      </c>
    </row>
    <row r="1728" spans="1:2" x14ac:dyDescent="0.25">
      <c r="A1728" t="s">
        <v>8219</v>
      </c>
      <c r="B1728">
        <v>23</v>
      </c>
    </row>
    <row r="1729" spans="1:2" x14ac:dyDescent="0.25">
      <c r="A1729" t="s">
        <v>8219</v>
      </c>
      <c r="B1729">
        <v>49</v>
      </c>
    </row>
    <row r="1730" spans="1:2" x14ac:dyDescent="0.25">
      <c r="A1730" t="s">
        <v>8219</v>
      </c>
      <c r="B1730">
        <v>10</v>
      </c>
    </row>
    <row r="1731" spans="1:2" x14ac:dyDescent="0.25">
      <c r="A1731" t="s">
        <v>8219</v>
      </c>
      <c r="B1731">
        <v>15</v>
      </c>
    </row>
    <row r="1732" spans="1:2" x14ac:dyDescent="0.25">
      <c r="A1732" t="s">
        <v>8219</v>
      </c>
      <c r="B1732">
        <v>57</v>
      </c>
    </row>
    <row r="1733" spans="1:2" x14ac:dyDescent="0.25">
      <c r="A1733" t="s">
        <v>8219</v>
      </c>
      <c r="B1733">
        <v>33</v>
      </c>
    </row>
    <row r="1734" spans="1:2" x14ac:dyDescent="0.25">
      <c r="A1734" t="s">
        <v>8219</v>
      </c>
      <c r="B1734">
        <v>9</v>
      </c>
    </row>
    <row r="1735" spans="1:2" x14ac:dyDescent="0.25">
      <c r="A1735" t="s">
        <v>8219</v>
      </c>
      <c r="B1735">
        <v>26</v>
      </c>
    </row>
    <row r="1736" spans="1:2" x14ac:dyDescent="0.25">
      <c r="A1736" t="s">
        <v>8219</v>
      </c>
      <c r="B1736">
        <v>69</v>
      </c>
    </row>
    <row r="1737" spans="1:2" x14ac:dyDescent="0.25">
      <c r="A1737" t="s">
        <v>8219</v>
      </c>
      <c r="B1737">
        <v>65</v>
      </c>
    </row>
    <row r="1738" spans="1:2" x14ac:dyDescent="0.25">
      <c r="A1738" t="s">
        <v>8219</v>
      </c>
      <c r="B1738">
        <v>83</v>
      </c>
    </row>
    <row r="1739" spans="1:2" x14ac:dyDescent="0.25">
      <c r="A1739" t="s">
        <v>8219</v>
      </c>
      <c r="B1739">
        <v>111</v>
      </c>
    </row>
    <row r="1740" spans="1:2" x14ac:dyDescent="0.25">
      <c r="A1740" t="s">
        <v>8219</v>
      </c>
      <c r="B1740">
        <v>46</v>
      </c>
    </row>
    <row r="1741" spans="1:2" x14ac:dyDescent="0.25">
      <c r="A1741" t="s">
        <v>8219</v>
      </c>
      <c r="B1741">
        <v>63</v>
      </c>
    </row>
    <row r="1742" spans="1:2" x14ac:dyDescent="0.25">
      <c r="A1742" t="s">
        <v>8219</v>
      </c>
      <c r="B1742">
        <v>9</v>
      </c>
    </row>
    <row r="1743" spans="1:2" x14ac:dyDescent="0.25">
      <c r="A1743" t="s">
        <v>8219</v>
      </c>
      <c r="B1743">
        <v>34</v>
      </c>
    </row>
    <row r="1744" spans="1:2" x14ac:dyDescent="0.25">
      <c r="A1744" t="s">
        <v>8219</v>
      </c>
      <c r="B1744">
        <v>112</v>
      </c>
    </row>
    <row r="1745" spans="1:2" x14ac:dyDescent="0.25">
      <c r="A1745" t="s">
        <v>8219</v>
      </c>
      <c r="B1745">
        <v>47</v>
      </c>
    </row>
    <row r="1746" spans="1:2" x14ac:dyDescent="0.25">
      <c r="A1746" t="s">
        <v>8219</v>
      </c>
      <c r="B1746">
        <v>38</v>
      </c>
    </row>
    <row r="1747" spans="1:2" x14ac:dyDescent="0.25">
      <c r="A1747" t="s">
        <v>8219</v>
      </c>
      <c r="B1747">
        <v>28</v>
      </c>
    </row>
    <row r="1748" spans="1:2" x14ac:dyDescent="0.25">
      <c r="A1748" t="s">
        <v>8219</v>
      </c>
      <c r="B1748">
        <v>78</v>
      </c>
    </row>
    <row r="1749" spans="1:2" x14ac:dyDescent="0.25">
      <c r="A1749" t="s">
        <v>8219</v>
      </c>
      <c r="B1749">
        <v>23</v>
      </c>
    </row>
    <row r="1750" spans="1:2" x14ac:dyDescent="0.25">
      <c r="A1750" t="s">
        <v>8219</v>
      </c>
      <c r="B1750">
        <v>40</v>
      </c>
    </row>
    <row r="1751" spans="1:2" x14ac:dyDescent="0.25">
      <c r="A1751" t="s">
        <v>8219</v>
      </c>
      <c r="B1751">
        <v>13</v>
      </c>
    </row>
    <row r="1752" spans="1:2" x14ac:dyDescent="0.25">
      <c r="A1752" t="s">
        <v>8219</v>
      </c>
      <c r="B1752">
        <v>18</v>
      </c>
    </row>
    <row r="1753" spans="1:2" x14ac:dyDescent="0.25">
      <c r="A1753" t="s">
        <v>8219</v>
      </c>
      <c r="B1753">
        <v>22</v>
      </c>
    </row>
    <row r="1754" spans="1:2" x14ac:dyDescent="0.25">
      <c r="A1754" t="s">
        <v>8219</v>
      </c>
      <c r="B1754">
        <v>79</v>
      </c>
    </row>
    <row r="1755" spans="1:2" x14ac:dyDescent="0.25">
      <c r="A1755" t="s">
        <v>8219</v>
      </c>
      <c r="B1755">
        <v>14</v>
      </c>
    </row>
    <row r="1756" spans="1:2" x14ac:dyDescent="0.25">
      <c r="A1756" t="s">
        <v>8219</v>
      </c>
      <c r="B1756">
        <v>51</v>
      </c>
    </row>
    <row r="1757" spans="1:2" x14ac:dyDescent="0.25">
      <c r="A1757" t="s">
        <v>8219</v>
      </c>
      <c r="B1757">
        <v>54</v>
      </c>
    </row>
    <row r="1758" spans="1:2" x14ac:dyDescent="0.25">
      <c r="A1758" t="s">
        <v>8219</v>
      </c>
      <c r="B1758">
        <v>70</v>
      </c>
    </row>
    <row r="1759" spans="1:2" x14ac:dyDescent="0.25">
      <c r="A1759" t="s">
        <v>8219</v>
      </c>
      <c r="B1759">
        <v>44</v>
      </c>
    </row>
    <row r="1760" spans="1:2" x14ac:dyDescent="0.25">
      <c r="A1760" t="s">
        <v>8219</v>
      </c>
      <c r="B1760">
        <v>55</v>
      </c>
    </row>
    <row r="1761" spans="1:2" x14ac:dyDescent="0.25">
      <c r="A1761" t="s">
        <v>8219</v>
      </c>
      <c r="B1761">
        <v>15</v>
      </c>
    </row>
    <row r="1762" spans="1:2" x14ac:dyDescent="0.25">
      <c r="A1762" t="s">
        <v>8219</v>
      </c>
      <c r="B1762">
        <v>27</v>
      </c>
    </row>
    <row r="1763" spans="1:2" x14ac:dyDescent="0.25">
      <c r="A1763" t="s">
        <v>8219</v>
      </c>
      <c r="B1763">
        <v>21</v>
      </c>
    </row>
    <row r="1764" spans="1:2" x14ac:dyDescent="0.25">
      <c r="A1764" t="s">
        <v>8219</v>
      </c>
      <c r="B1764">
        <v>162</v>
      </c>
    </row>
    <row r="1765" spans="1:2" x14ac:dyDescent="0.25">
      <c r="A1765" t="s">
        <v>8219</v>
      </c>
      <c r="B1765">
        <v>23</v>
      </c>
    </row>
    <row r="1766" spans="1:2" x14ac:dyDescent="0.25">
      <c r="A1766" t="s">
        <v>8219</v>
      </c>
      <c r="B1766">
        <v>72</v>
      </c>
    </row>
    <row r="1767" spans="1:2" x14ac:dyDescent="0.25">
      <c r="A1767" t="s">
        <v>8219</v>
      </c>
      <c r="B1767">
        <v>68</v>
      </c>
    </row>
    <row r="1768" spans="1:2" x14ac:dyDescent="0.25">
      <c r="A1768" t="s">
        <v>8219</v>
      </c>
      <c r="B1768">
        <v>20</v>
      </c>
    </row>
    <row r="1769" spans="1:2" x14ac:dyDescent="0.25">
      <c r="A1769" t="s">
        <v>8219</v>
      </c>
      <c r="B1769">
        <v>26</v>
      </c>
    </row>
    <row r="1770" spans="1:2" x14ac:dyDescent="0.25">
      <c r="A1770" t="s">
        <v>8219</v>
      </c>
      <c r="B1770">
        <v>72</v>
      </c>
    </row>
    <row r="1771" spans="1:2" x14ac:dyDescent="0.25">
      <c r="A1771" t="s">
        <v>8219</v>
      </c>
      <c r="B1771">
        <v>3</v>
      </c>
    </row>
    <row r="1772" spans="1:2" x14ac:dyDescent="0.25">
      <c r="A1772" t="s">
        <v>8219</v>
      </c>
      <c r="B1772">
        <v>18</v>
      </c>
    </row>
    <row r="1773" spans="1:2" x14ac:dyDescent="0.25">
      <c r="A1773" t="s">
        <v>8219</v>
      </c>
      <c r="B1773">
        <v>30</v>
      </c>
    </row>
    <row r="1774" spans="1:2" x14ac:dyDescent="0.25">
      <c r="A1774" t="s">
        <v>8219</v>
      </c>
      <c r="B1774">
        <v>23</v>
      </c>
    </row>
    <row r="1775" spans="1:2" x14ac:dyDescent="0.25">
      <c r="A1775" t="s">
        <v>8219</v>
      </c>
      <c r="B1775">
        <v>54</v>
      </c>
    </row>
    <row r="1776" spans="1:2" x14ac:dyDescent="0.25">
      <c r="A1776" t="s">
        <v>8219</v>
      </c>
      <c r="B1776">
        <v>26</v>
      </c>
    </row>
    <row r="1777" spans="1:2" x14ac:dyDescent="0.25">
      <c r="A1777" t="s">
        <v>8219</v>
      </c>
      <c r="B1777">
        <v>9</v>
      </c>
    </row>
    <row r="1778" spans="1:2" x14ac:dyDescent="0.25">
      <c r="A1778" t="s">
        <v>8219</v>
      </c>
      <c r="B1778">
        <v>27</v>
      </c>
    </row>
    <row r="1779" spans="1:2" x14ac:dyDescent="0.25">
      <c r="A1779" t="s">
        <v>8219</v>
      </c>
      <c r="B1779">
        <v>30</v>
      </c>
    </row>
    <row r="1780" spans="1:2" x14ac:dyDescent="0.25">
      <c r="A1780" t="s">
        <v>8219</v>
      </c>
      <c r="B1780">
        <v>52</v>
      </c>
    </row>
    <row r="1781" spans="1:2" x14ac:dyDescent="0.25">
      <c r="A1781" t="s">
        <v>8219</v>
      </c>
      <c r="B1781">
        <v>17</v>
      </c>
    </row>
    <row r="1782" spans="1:2" x14ac:dyDescent="0.25">
      <c r="A1782" t="s">
        <v>8219</v>
      </c>
      <c r="B1782">
        <v>19</v>
      </c>
    </row>
    <row r="1783" spans="1:2" x14ac:dyDescent="0.25">
      <c r="A1783" t="s">
        <v>8219</v>
      </c>
      <c r="B1783">
        <v>77</v>
      </c>
    </row>
    <row r="1784" spans="1:2" x14ac:dyDescent="0.25">
      <c r="A1784" t="s">
        <v>8219</v>
      </c>
      <c r="B1784">
        <v>21</v>
      </c>
    </row>
    <row r="1785" spans="1:2" x14ac:dyDescent="0.25">
      <c r="A1785" t="s">
        <v>8219</v>
      </c>
      <c r="B1785">
        <v>38</v>
      </c>
    </row>
    <row r="1786" spans="1:2" x14ac:dyDescent="0.25">
      <c r="A1786" t="s">
        <v>8219</v>
      </c>
      <c r="B1786">
        <v>28</v>
      </c>
    </row>
    <row r="1787" spans="1:2" x14ac:dyDescent="0.25">
      <c r="A1787" t="s">
        <v>8219</v>
      </c>
      <c r="B1787">
        <v>48</v>
      </c>
    </row>
    <row r="1788" spans="1:2" x14ac:dyDescent="0.25">
      <c r="A1788" t="s">
        <v>8219</v>
      </c>
      <c r="B1788">
        <v>46</v>
      </c>
    </row>
    <row r="1789" spans="1:2" x14ac:dyDescent="0.25">
      <c r="A1789" t="s">
        <v>8219</v>
      </c>
      <c r="B1789">
        <v>30</v>
      </c>
    </row>
    <row r="1790" spans="1:2" x14ac:dyDescent="0.25">
      <c r="A1790" t="s">
        <v>8219</v>
      </c>
      <c r="B1790">
        <v>64</v>
      </c>
    </row>
    <row r="1791" spans="1:2" x14ac:dyDescent="0.25">
      <c r="A1791" t="s">
        <v>8219</v>
      </c>
      <c r="B1791">
        <v>15</v>
      </c>
    </row>
    <row r="1792" spans="1:2" x14ac:dyDescent="0.25">
      <c r="A1792" t="s">
        <v>8219</v>
      </c>
      <c r="B1792">
        <v>41</v>
      </c>
    </row>
    <row r="1793" spans="1:2" x14ac:dyDescent="0.25">
      <c r="A1793" t="s">
        <v>8219</v>
      </c>
      <c r="B1793">
        <v>35</v>
      </c>
    </row>
    <row r="1794" spans="1:2" x14ac:dyDescent="0.25">
      <c r="A1794" t="s">
        <v>8219</v>
      </c>
      <c r="B1794">
        <v>45</v>
      </c>
    </row>
    <row r="1795" spans="1:2" x14ac:dyDescent="0.25">
      <c r="A1795" t="s">
        <v>8219</v>
      </c>
      <c r="B1795">
        <v>62</v>
      </c>
    </row>
    <row r="1796" spans="1:2" x14ac:dyDescent="0.25">
      <c r="A1796" t="s">
        <v>8219</v>
      </c>
      <c r="B1796">
        <v>22</v>
      </c>
    </row>
    <row r="1797" spans="1:2" x14ac:dyDescent="0.25">
      <c r="A1797" t="s">
        <v>8219</v>
      </c>
      <c r="B1797">
        <v>18</v>
      </c>
    </row>
    <row r="1798" spans="1:2" x14ac:dyDescent="0.25">
      <c r="A1798" t="s">
        <v>8219</v>
      </c>
      <c r="B1798">
        <v>12</v>
      </c>
    </row>
    <row r="1799" spans="1:2" x14ac:dyDescent="0.25">
      <c r="A1799" t="s">
        <v>8219</v>
      </c>
      <c r="B1799">
        <v>44</v>
      </c>
    </row>
    <row r="1800" spans="1:2" x14ac:dyDescent="0.25">
      <c r="A1800" t="s">
        <v>8219</v>
      </c>
      <c r="B1800">
        <v>27</v>
      </c>
    </row>
    <row r="1801" spans="1:2" x14ac:dyDescent="0.25">
      <c r="A1801" t="s">
        <v>8219</v>
      </c>
      <c r="B1801">
        <v>38</v>
      </c>
    </row>
    <row r="1802" spans="1:2" x14ac:dyDescent="0.25">
      <c r="A1802" t="s">
        <v>8219</v>
      </c>
      <c r="B1802">
        <v>28</v>
      </c>
    </row>
    <row r="1803" spans="1:2" x14ac:dyDescent="0.25">
      <c r="A1803" t="s">
        <v>8219</v>
      </c>
      <c r="B1803">
        <v>24</v>
      </c>
    </row>
    <row r="1804" spans="1:2" x14ac:dyDescent="0.25">
      <c r="A1804" t="s">
        <v>8219</v>
      </c>
      <c r="B1804">
        <v>65</v>
      </c>
    </row>
    <row r="1805" spans="1:2" x14ac:dyDescent="0.25">
      <c r="A1805" t="s">
        <v>8219</v>
      </c>
      <c r="B1805">
        <v>46</v>
      </c>
    </row>
    <row r="1806" spans="1:2" x14ac:dyDescent="0.25">
      <c r="A1806" t="s">
        <v>8219</v>
      </c>
      <c r="B1806">
        <v>85</v>
      </c>
    </row>
    <row r="1807" spans="1:2" x14ac:dyDescent="0.25">
      <c r="A1807" t="s">
        <v>8219</v>
      </c>
      <c r="B1807">
        <v>66</v>
      </c>
    </row>
    <row r="1808" spans="1:2" x14ac:dyDescent="0.25">
      <c r="A1808" t="s">
        <v>8219</v>
      </c>
      <c r="B1808">
        <v>165</v>
      </c>
    </row>
    <row r="1809" spans="1:2" x14ac:dyDescent="0.25">
      <c r="A1809" t="s">
        <v>8219</v>
      </c>
      <c r="B1809">
        <v>17</v>
      </c>
    </row>
    <row r="1810" spans="1:2" x14ac:dyDescent="0.25">
      <c r="A1810" t="s">
        <v>8219</v>
      </c>
      <c r="B1810">
        <v>3</v>
      </c>
    </row>
    <row r="1811" spans="1:2" x14ac:dyDescent="0.25">
      <c r="A1811" t="s">
        <v>8219</v>
      </c>
      <c r="B1811">
        <v>17</v>
      </c>
    </row>
    <row r="1812" spans="1:2" x14ac:dyDescent="0.25">
      <c r="A1812" t="s">
        <v>8219</v>
      </c>
      <c r="B1812">
        <v>91</v>
      </c>
    </row>
    <row r="1813" spans="1:2" x14ac:dyDescent="0.25">
      <c r="A1813" t="s">
        <v>8219</v>
      </c>
      <c r="B1813">
        <v>67</v>
      </c>
    </row>
    <row r="1814" spans="1:2" x14ac:dyDescent="0.25">
      <c r="A1814" t="s">
        <v>8219</v>
      </c>
      <c r="B1814">
        <v>18</v>
      </c>
    </row>
    <row r="1815" spans="1:2" x14ac:dyDescent="0.25">
      <c r="A1815" t="s">
        <v>8219</v>
      </c>
      <c r="B1815">
        <v>21</v>
      </c>
    </row>
    <row r="1816" spans="1:2" x14ac:dyDescent="0.25">
      <c r="A1816" t="s">
        <v>8219</v>
      </c>
      <c r="B1816">
        <v>40</v>
      </c>
    </row>
    <row r="1817" spans="1:2" x14ac:dyDescent="0.25">
      <c r="A1817" t="s">
        <v>8219</v>
      </c>
      <c r="B1817">
        <v>78</v>
      </c>
    </row>
    <row r="1818" spans="1:2" x14ac:dyDescent="0.25">
      <c r="A1818" t="s">
        <v>8219</v>
      </c>
      <c r="B1818">
        <v>26</v>
      </c>
    </row>
    <row r="1819" spans="1:2" x14ac:dyDescent="0.25">
      <c r="A1819" t="s">
        <v>8219</v>
      </c>
      <c r="B1819">
        <v>14</v>
      </c>
    </row>
    <row r="1820" spans="1:2" x14ac:dyDescent="0.25">
      <c r="A1820" t="s">
        <v>8219</v>
      </c>
      <c r="B1820">
        <v>44</v>
      </c>
    </row>
    <row r="1821" spans="1:2" x14ac:dyDescent="0.25">
      <c r="A1821" t="s">
        <v>8219</v>
      </c>
      <c r="B1821">
        <v>9</v>
      </c>
    </row>
    <row r="1822" spans="1:2" x14ac:dyDescent="0.25">
      <c r="A1822" t="s">
        <v>8219</v>
      </c>
      <c r="B1822">
        <v>30</v>
      </c>
    </row>
    <row r="1823" spans="1:2" x14ac:dyDescent="0.25">
      <c r="A1823" t="s">
        <v>8219</v>
      </c>
      <c r="B1823">
        <v>45</v>
      </c>
    </row>
    <row r="1824" spans="1:2" x14ac:dyDescent="0.25">
      <c r="A1824" t="s">
        <v>8219</v>
      </c>
      <c r="B1824">
        <v>56</v>
      </c>
    </row>
    <row r="1825" spans="1:2" x14ac:dyDescent="0.25">
      <c r="A1825" t="s">
        <v>8219</v>
      </c>
      <c r="B1825">
        <v>46</v>
      </c>
    </row>
    <row r="1826" spans="1:2" x14ac:dyDescent="0.25">
      <c r="A1826" t="s">
        <v>8219</v>
      </c>
      <c r="B1826">
        <v>34</v>
      </c>
    </row>
    <row r="1827" spans="1:2" x14ac:dyDescent="0.25">
      <c r="A1827" t="s">
        <v>8219</v>
      </c>
      <c r="B1827">
        <v>98</v>
      </c>
    </row>
    <row r="1828" spans="1:2" x14ac:dyDescent="0.25">
      <c r="A1828" t="s">
        <v>8219</v>
      </c>
      <c r="B1828">
        <v>46</v>
      </c>
    </row>
    <row r="1829" spans="1:2" x14ac:dyDescent="0.25">
      <c r="A1829" t="s">
        <v>8219</v>
      </c>
      <c r="B1829">
        <v>10</v>
      </c>
    </row>
    <row r="1830" spans="1:2" x14ac:dyDescent="0.25">
      <c r="A1830" t="s">
        <v>8219</v>
      </c>
      <c r="B1830">
        <v>76</v>
      </c>
    </row>
    <row r="1831" spans="1:2" x14ac:dyDescent="0.25">
      <c r="A1831" t="s">
        <v>8219</v>
      </c>
      <c r="B1831">
        <v>104</v>
      </c>
    </row>
    <row r="1832" spans="1:2" x14ac:dyDescent="0.25">
      <c r="A1832" t="s">
        <v>8219</v>
      </c>
      <c r="B1832">
        <v>87</v>
      </c>
    </row>
    <row r="1833" spans="1:2" x14ac:dyDescent="0.25">
      <c r="A1833" t="s">
        <v>8219</v>
      </c>
      <c r="B1833">
        <v>29</v>
      </c>
    </row>
    <row r="1834" spans="1:2" x14ac:dyDescent="0.25">
      <c r="A1834" t="s">
        <v>8219</v>
      </c>
      <c r="B1834">
        <v>51</v>
      </c>
    </row>
    <row r="1835" spans="1:2" x14ac:dyDescent="0.25">
      <c r="A1835" t="s">
        <v>8219</v>
      </c>
      <c r="B1835">
        <v>12</v>
      </c>
    </row>
    <row r="1836" spans="1:2" x14ac:dyDescent="0.25">
      <c r="A1836" t="s">
        <v>8219</v>
      </c>
      <c r="B1836">
        <v>72</v>
      </c>
    </row>
    <row r="1837" spans="1:2" x14ac:dyDescent="0.25">
      <c r="A1837" t="s">
        <v>8219</v>
      </c>
      <c r="B1837">
        <v>21</v>
      </c>
    </row>
    <row r="1838" spans="1:2" x14ac:dyDescent="0.25">
      <c r="A1838" t="s">
        <v>8219</v>
      </c>
      <c r="B1838">
        <v>42</v>
      </c>
    </row>
    <row r="1839" spans="1:2" x14ac:dyDescent="0.25">
      <c r="A1839" t="s">
        <v>8219</v>
      </c>
      <c r="B1839">
        <v>71</v>
      </c>
    </row>
    <row r="1840" spans="1:2" x14ac:dyDescent="0.25">
      <c r="A1840" t="s">
        <v>8219</v>
      </c>
      <c r="B1840">
        <v>168</v>
      </c>
    </row>
    <row r="1841" spans="1:2" x14ac:dyDescent="0.25">
      <c r="A1841" t="s">
        <v>8219</v>
      </c>
      <c r="B1841">
        <v>19</v>
      </c>
    </row>
    <row r="1842" spans="1:2" x14ac:dyDescent="0.25">
      <c r="A1842" t="s">
        <v>8219</v>
      </c>
      <c r="B1842">
        <v>37</v>
      </c>
    </row>
    <row r="1843" spans="1:2" x14ac:dyDescent="0.25">
      <c r="A1843" t="s">
        <v>8219</v>
      </c>
      <c r="B1843">
        <v>36</v>
      </c>
    </row>
    <row r="1844" spans="1:2" x14ac:dyDescent="0.25">
      <c r="A1844" t="s">
        <v>8219</v>
      </c>
      <c r="B1844">
        <v>14</v>
      </c>
    </row>
    <row r="1845" spans="1:2" x14ac:dyDescent="0.25">
      <c r="A1845" t="s">
        <v>8219</v>
      </c>
      <c r="B1845">
        <v>18</v>
      </c>
    </row>
    <row r="1846" spans="1:2" x14ac:dyDescent="0.25">
      <c r="A1846" t="s">
        <v>8219</v>
      </c>
      <c r="B1846">
        <v>82</v>
      </c>
    </row>
    <row r="1847" spans="1:2" x14ac:dyDescent="0.25">
      <c r="A1847" t="s">
        <v>8219</v>
      </c>
      <c r="B1847">
        <v>43</v>
      </c>
    </row>
    <row r="1848" spans="1:2" x14ac:dyDescent="0.25">
      <c r="A1848" t="s">
        <v>8219</v>
      </c>
      <c r="B1848">
        <v>8</v>
      </c>
    </row>
    <row r="1849" spans="1:2" x14ac:dyDescent="0.25">
      <c r="A1849" t="s">
        <v>8219</v>
      </c>
      <c r="B1849">
        <v>45</v>
      </c>
    </row>
    <row r="1850" spans="1:2" x14ac:dyDescent="0.25">
      <c r="A1850" t="s">
        <v>8219</v>
      </c>
      <c r="B1850">
        <v>20</v>
      </c>
    </row>
    <row r="1851" spans="1:2" x14ac:dyDescent="0.25">
      <c r="A1851" t="s">
        <v>8219</v>
      </c>
      <c r="B1851">
        <v>31</v>
      </c>
    </row>
    <row r="1852" spans="1:2" x14ac:dyDescent="0.25">
      <c r="A1852" t="s">
        <v>8219</v>
      </c>
      <c r="B1852">
        <v>25</v>
      </c>
    </row>
    <row r="1853" spans="1:2" x14ac:dyDescent="0.25">
      <c r="A1853" t="s">
        <v>8219</v>
      </c>
      <c r="B1853">
        <v>14</v>
      </c>
    </row>
    <row r="1854" spans="1:2" x14ac:dyDescent="0.25">
      <c r="A1854" t="s">
        <v>8219</v>
      </c>
      <c r="B1854">
        <v>45</v>
      </c>
    </row>
    <row r="1855" spans="1:2" x14ac:dyDescent="0.25">
      <c r="A1855" t="s">
        <v>8219</v>
      </c>
      <c r="B1855">
        <v>20</v>
      </c>
    </row>
    <row r="1856" spans="1:2" x14ac:dyDescent="0.25">
      <c r="A1856" t="s">
        <v>8219</v>
      </c>
      <c r="B1856">
        <v>39</v>
      </c>
    </row>
    <row r="1857" spans="1:2" x14ac:dyDescent="0.25">
      <c r="A1857" t="s">
        <v>8219</v>
      </c>
      <c r="B1857">
        <v>16</v>
      </c>
    </row>
    <row r="1858" spans="1:2" x14ac:dyDescent="0.25">
      <c r="A1858" t="s">
        <v>8219</v>
      </c>
      <c r="B1858">
        <v>37</v>
      </c>
    </row>
    <row r="1859" spans="1:2" x14ac:dyDescent="0.25">
      <c r="A1859" t="s">
        <v>8219</v>
      </c>
      <c r="B1859">
        <v>14</v>
      </c>
    </row>
    <row r="1860" spans="1:2" x14ac:dyDescent="0.25">
      <c r="A1860" t="s">
        <v>8219</v>
      </c>
      <c r="B1860">
        <v>21</v>
      </c>
    </row>
    <row r="1861" spans="1:2" x14ac:dyDescent="0.25">
      <c r="A1861" t="s">
        <v>8219</v>
      </c>
      <c r="B1861">
        <v>69</v>
      </c>
    </row>
    <row r="1862" spans="1:2" x14ac:dyDescent="0.25">
      <c r="A1862" t="s">
        <v>8219</v>
      </c>
      <c r="B1862">
        <v>16</v>
      </c>
    </row>
    <row r="1863" spans="1:2" x14ac:dyDescent="0.25">
      <c r="A1863" t="s">
        <v>8219</v>
      </c>
      <c r="B1863">
        <v>55</v>
      </c>
    </row>
    <row r="1864" spans="1:2" x14ac:dyDescent="0.25">
      <c r="A1864" t="s">
        <v>8219</v>
      </c>
      <c r="B1864">
        <v>27</v>
      </c>
    </row>
    <row r="1865" spans="1:2" x14ac:dyDescent="0.25">
      <c r="A1865" t="s">
        <v>8219</v>
      </c>
      <c r="B1865">
        <v>36</v>
      </c>
    </row>
    <row r="1866" spans="1:2" x14ac:dyDescent="0.25">
      <c r="A1866" t="s">
        <v>8219</v>
      </c>
      <c r="B1866">
        <v>19</v>
      </c>
    </row>
    <row r="1867" spans="1:2" x14ac:dyDescent="0.25">
      <c r="A1867" t="s">
        <v>8219</v>
      </c>
      <c r="B1867">
        <v>12</v>
      </c>
    </row>
    <row r="1868" spans="1:2" x14ac:dyDescent="0.25">
      <c r="A1868" t="s">
        <v>8219</v>
      </c>
      <c r="B1868">
        <v>17</v>
      </c>
    </row>
    <row r="1869" spans="1:2" x14ac:dyDescent="0.25">
      <c r="A1869" t="s">
        <v>8219</v>
      </c>
      <c r="B1869">
        <v>114</v>
      </c>
    </row>
    <row r="1870" spans="1:2" x14ac:dyDescent="0.25">
      <c r="A1870" t="s">
        <v>8219</v>
      </c>
      <c r="B1870">
        <v>93</v>
      </c>
    </row>
    <row r="1871" spans="1:2" x14ac:dyDescent="0.25">
      <c r="A1871" t="s">
        <v>8219</v>
      </c>
      <c r="B1871">
        <v>36</v>
      </c>
    </row>
    <row r="1872" spans="1:2" x14ac:dyDescent="0.25">
      <c r="A1872" t="s">
        <v>8219</v>
      </c>
      <c r="B1872">
        <v>61</v>
      </c>
    </row>
    <row r="1873" spans="1:2" x14ac:dyDescent="0.25">
      <c r="A1873" t="s">
        <v>8219</v>
      </c>
      <c r="B1873">
        <v>47</v>
      </c>
    </row>
    <row r="1874" spans="1:2" x14ac:dyDescent="0.25">
      <c r="A1874" t="s">
        <v>8219</v>
      </c>
      <c r="B1874">
        <v>17</v>
      </c>
    </row>
    <row r="1875" spans="1:2" x14ac:dyDescent="0.25">
      <c r="A1875" t="s">
        <v>8219</v>
      </c>
      <c r="B1875">
        <v>63</v>
      </c>
    </row>
    <row r="1876" spans="1:2" x14ac:dyDescent="0.25">
      <c r="A1876" t="s">
        <v>8219</v>
      </c>
      <c r="B1876">
        <v>9</v>
      </c>
    </row>
    <row r="1877" spans="1:2" x14ac:dyDescent="0.25">
      <c r="A1877" t="s">
        <v>8219</v>
      </c>
      <c r="B1877">
        <v>30</v>
      </c>
    </row>
    <row r="1878" spans="1:2" x14ac:dyDescent="0.25">
      <c r="A1878" t="s">
        <v>8219</v>
      </c>
      <c r="B1878">
        <v>23</v>
      </c>
    </row>
    <row r="1879" spans="1:2" x14ac:dyDescent="0.25">
      <c r="A1879" t="s">
        <v>8219</v>
      </c>
      <c r="B1879">
        <v>33</v>
      </c>
    </row>
    <row r="1880" spans="1:2" x14ac:dyDescent="0.25">
      <c r="A1880" t="s">
        <v>8219</v>
      </c>
      <c r="B1880">
        <v>39</v>
      </c>
    </row>
    <row r="1881" spans="1:2" x14ac:dyDescent="0.25">
      <c r="A1881" t="s">
        <v>8219</v>
      </c>
      <c r="B1881">
        <v>17</v>
      </c>
    </row>
    <row r="1882" spans="1:2" x14ac:dyDescent="0.25">
      <c r="A1882" t="s">
        <v>8219</v>
      </c>
      <c r="B1882">
        <v>6</v>
      </c>
    </row>
    <row r="1883" spans="1:2" x14ac:dyDescent="0.25">
      <c r="A1883" t="s">
        <v>8219</v>
      </c>
      <c r="B1883">
        <v>39</v>
      </c>
    </row>
    <row r="1884" spans="1:2" x14ac:dyDescent="0.25">
      <c r="A1884" t="s">
        <v>8219</v>
      </c>
      <c r="B1884">
        <v>57</v>
      </c>
    </row>
    <row r="1885" spans="1:2" x14ac:dyDescent="0.25">
      <c r="A1885" t="s">
        <v>8219</v>
      </c>
      <c r="B1885">
        <v>56</v>
      </c>
    </row>
    <row r="1886" spans="1:2" x14ac:dyDescent="0.25">
      <c r="A1886" t="s">
        <v>8219</v>
      </c>
      <c r="B1886">
        <v>13</v>
      </c>
    </row>
    <row r="1887" spans="1:2" x14ac:dyDescent="0.25">
      <c r="A1887" t="s">
        <v>8219</v>
      </c>
      <c r="B1887">
        <v>95</v>
      </c>
    </row>
    <row r="1888" spans="1:2" x14ac:dyDescent="0.25">
      <c r="A1888" t="s">
        <v>8219</v>
      </c>
      <c r="B1888">
        <v>80</v>
      </c>
    </row>
    <row r="1889" spans="1:2" x14ac:dyDescent="0.25">
      <c r="A1889" t="s">
        <v>8219</v>
      </c>
      <c r="B1889">
        <v>133</v>
      </c>
    </row>
    <row r="1890" spans="1:2" x14ac:dyDescent="0.25">
      <c r="A1890" t="s">
        <v>8219</v>
      </c>
      <c r="B1890">
        <v>44</v>
      </c>
    </row>
    <row r="1891" spans="1:2" x14ac:dyDescent="0.25">
      <c r="A1891" t="s">
        <v>8219</v>
      </c>
      <c r="B1891">
        <v>30</v>
      </c>
    </row>
    <row r="1892" spans="1:2" x14ac:dyDescent="0.25">
      <c r="A1892" t="s">
        <v>8219</v>
      </c>
      <c r="B1892">
        <v>56</v>
      </c>
    </row>
    <row r="1893" spans="1:2" x14ac:dyDescent="0.25">
      <c r="A1893" t="s">
        <v>8219</v>
      </c>
      <c r="B1893">
        <v>66</v>
      </c>
    </row>
    <row r="1894" spans="1:2" x14ac:dyDescent="0.25">
      <c r="A1894" t="s">
        <v>8219</v>
      </c>
      <c r="B1894">
        <v>29</v>
      </c>
    </row>
    <row r="1895" spans="1:2" x14ac:dyDescent="0.25">
      <c r="A1895" t="s">
        <v>8219</v>
      </c>
      <c r="B1895">
        <v>72</v>
      </c>
    </row>
    <row r="1896" spans="1:2" x14ac:dyDescent="0.25">
      <c r="A1896" t="s">
        <v>8219</v>
      </c>
      <c r="B1896">
        <v>27</v>
      </c>
    </row>
    <row r="1897" spans="1:2" x14ac:dyDescent="0.25">
      <c r="A1897" t="s">
        <v>8219</v>
      </c>
      <c r="B1897">
        <v>10</v>
      </c>
    </row>
    <row r="1898" spans="1:2" x14ac:dyDescent="0.25">
      <c r="A1898" t="s">
        <v>8219</v>
      </c>
      <c r="B1898">
        <v>35</v>
      </c>
    </row>
    <row r="1899" spans="1:2" x14ac:dyDescent="0.25">
      <c r="A1899" t="s">
        <v>8219</v>
      </c>
      <c r="B1899">
        <v>29</v>
      </c>
    </row>
    <row r="1900" spans="1:2" x14ac:dyDescent="0.25">
      <c r="A1900" t="s">
        <v>8219</v>
      </c>
      <c r="B1900">
        <v>13</v>
      </c>
    </row>
    <row r="1901" spans="1:2" x14ac:dyDescent="0.25">
      <c r="A1901" t="s">
        <v>8219</v>
      </c>
      <c r="B1901">
        <v>72</v>
      </c>
    </row>
    <row r="1902" spans="1:2" x14ac:dyDescent="0.25">
      <c r="A1902" t="s">
        <v>8219</v>
      </c>
      <c r="B1902">
        <v>78</v>
      </c>
    </row>
    <row r="1903" spans="1:2" x14ac:dyDescent="0.25">
      <c r="A1903" t="s">
        <v>8219</v>
      </c>
      <c r="B1903">
        <v>49</v>
      </c>
    </row>
    <row r="1904" spans="1:2" x14ac:dyDescent="0.25">
      <c r="A1904" t="s">
        <v>8219</v>
      </c>
      <c r="B1904">
        <v>42</v>
      </c>
    </row>
    <row r="1905" spans="1:2" x14ac:dyDescent="0.25">
      <c r="A1905" t="s">
        <v>8219</v>
      </c>
      <c r="B1905">
        <v>35</v>
      </c>
    </row>
    <row r="1906" spans="1:2" x14ac:dyDescent="0.25">
      <c r="A1906" t="s">
        <v>8219</v>
      </c>
      <c r="B1906">
        <v>42</v>
      </c>
    </row>
    <row r="1907" spans="1:2" x14ac:dyDescent="0.25">
      <c r="A1907" t="s">
        <v>8219</v>
      </c>
      <c r="B1907">
        <v>42</v>
      </c>
    </row>
    <row r="1908" spans="1:2" x14ac:dyDescent="0.25">
      <c r="A1908" t="s">
        <v>8219</v>
      </c>
      <c r="B1908">
        <v>31</v>
      </c>
    </row>
    <row r="1909" spans="1:2" x14ac:dyDescent="0.25">
      <c r="A1909" t="s">
        <v>8219</v>
      </c>
      <c r="B1909">
        <v>38</v>
      </c>
    </row>
    <row r="1910" spans="1:2" x14ac:dyDescent="0.25">
      <c r="A1910" t="s">
        <v>8219</v>
      </c>
      <c r="B1910">
        <v>8</v>
      </c>
    </row>
    <row r="1911" spans="1:2" x14ac:dyDescent="0.25">
      <c r="A1911" t="s">
        <v>8219</v>
      </c>
      <c r="B1911">
        <v>39</v>
      </c>
    </row>
    <row r="1912" spans="1:2" x14ac:dyDescent="0.25">
      <c r="A1912" t="s">
        <v>8219</v>
      </c>
      <c r="B1912">
        <v>29</v>
      </c>
    </row>
    <row r="1913" spans="1:2" x14ac:dyDescent="0.25">
      <c r="A1913" t="s">
        <v>8219</v>
      </c>
      <c r="B1913">
        <v>72</v>
      </c>
    </row>
    <row r="1914" spans="1:2" x14ac:dyDescent="0.25">
      <c r="A1914" t="s">
        <v>8219</v>
      </c>
      <c r="B1914">
        <v>15</v>
      </c>
    </row>
    <row r="1915" spans="1:2" x14ac:dyDescent="0.25">
      <c r="A1915" t="s">
        <v>8219</v>
      </c>
      <c r="B1915">
        <v>33</v>
      </c>
    </row>
    <row r="1916" spans="1:2" x14ac:dyDescent="0.25">
      <c r="A1916" t="s">
        <v>8219</v>
      </c>
      <c r="B1916">
        <v>15</v>
      </c>
    </row>
    <row r="1917" spans="1:2" x14ac:dyDescent="0.25">
      <c r="A1917" t="s">
        <v>8219</v>
      </c>
      <c r="B1917">
        <v>19</v>
      </c>
    </row>
    <row r="1918" spans="1:2" x14ac:dyDescent="0.25">
      <c r="A1918" t="s">
        <v>8219</v>
      </c>
      <c r="B1918">
        <v>17</v>
      </c>
    </row>
    <row r="1919" spans="1:2" x14ac:dyDescent="0.25">
      <c r="A1919" t="s">
        <v>8219</v>
      </c>
      <c r="B1919">
        <v>44</v>
      </c>
    </row>
    <row r="1920" spans="1:2" x14ac:dyDescent="0.25">
      <c r="A1920" t="s">
        <v>8219</v>
      </c>
      <c r="B1920">
        <v>10</v>
      </c>
    </row>
    <row r="1921" spans="1:2" x14ac:dyDescent="0.25">
      <c r="A1921" t="s">
        <v>8219</v>
      </c>
      <c r="B1921">
        <v>46</v>
      </c>
    </row>
    <row r="1922" spans="1:2" x14ac:dyDescent="0.25">
      <c r="A1922" t="s">
        <v>8219</v>
      </c>
      <c r="B1922">
        <v>11</v>
      </c>
    </row>
    <row r="1923" spans="1:2" x14ac:dyDescent="0.25">
      <c r="A1923" t="s">
        <v>8219</v>
      </c>
      <c r="B1923">
        <v>13</v>
      </c>
    </row>
    <row r="1924" spans="1:2" x14ac:dyDescent="0.25">
      <c r="A1924" t="s">
        <v>8219</v>
      </c>
      <c r="B1924">
        <v>33</v>
      </c>
    </row>
    <row r="1925" spans="1:2" x14ac:dyDescent="0.25">
      <c r="A1925" t="s">
        <v>8219</v>
      </c>
      <c r="B1925">
        <v>28</v>
      </c>
    </row>
    <row r="1926" spans="1:2" x14ac:dyDescent="0.25">
      <c r="A1926" t="s">
        <v>8219</v>
      </c>
      <c r="B1926">
        <v>21</v>
      </c>
    </row>
    <row r="1927" spans="1:2" x14ac:dyDescent="0.25">
      <c r="A1927" t="s">
        <v>8219</v>
      </c>
      <c r="B1927">
        <v>13</v>
      </c>
    </row>
    <row r="1928" spans="1:2" x14ac:dyDescent="0.25">
      <c r="A1928" t="s">
        <v>8219</v>
      </c>
      <c r="B1928">
        <v>34</v>
      </c>
    </row>
    <row r="1929" spans="1:2" x14ac:dyDescent="0.25">
      <c r="A1929" t="s">
        <v>8219</v>
      </c>
      <c r="B1929">
        <v>80</v>
      </c>
    </row>
    <row r="1930" spans="1:2" x14ac:dyDescent="0.25">
      <c r="A1930" t="s">
        <v>8219</v>
      </c>
      <c r="B1930">
        <v>74</v>
      </c>
    </row>
    <row r="1931" spans="1:2" x14ac:dyDescent="0.25">
      <c r="A1931" t="s">
        <v>8219</v>
      </c>
      <c r="B1931">
        <v>7</v>
      </c>
    </row>
    <row r="1932" spans="1:2" x14ac:dyDescent="0.25">
      <c r="A1932" t="s">
        <v>8219</v>
      </c>
      <c r="B1932">
        <v>34</v>
      </c>
    </row>
    <row r="1933" spans="1:2" x14ac:dyDescent="0.25">
      <c r="A1933" t="s">
        <v>8219</v>
      </c>
      <c r="B1933">
        <v>86</v>
      </c>
    </row>
    <row r="1934" spans="1:2" x14ac:dyDescent="0.25">
      <c r="A1934" t="s">
        <v>8219</v>
      </c>
      <c r="B1934">
        <v>37</v>
      </c>
    </row>
    <row r="1935" spans="1:2" x14ac:dyDescent="0.25">
      <c r="A1935" t="s">
        <v>8219</v>
      </c>
      <c r="B1935">
        <v>18</v>
      </c>
    </row>
    <row r="1936" spans="1:2" x14ac:dyDescent="0.25">
      <c r="A1936" t="s">
        <v>8219</v>
      </c>
      <c r="B1936">
        <v>22</v>
      </c>
    </row>
    <row r="1937" spans="1:2" x14ac:dyDescent="0.25">
      <c r="A1937" t="s">
        <v>8219</v>
      </c>
      <c r="B1937">
        <v>26</v>
      </c>
    </row>
    <row r="1938" spans="1:2" x14ac:dyDescent="0.25">
      <c r="A1938" t="s">
        <v>8219</v>
      </c>
      <c r="B1938">
        <v>27</v>
      </c>
    </row>
    <row r="1939" spans="1:2" x14ac:dyDescent="0.25">
      <c r="A1939" t="s">
        <v>8219</v>
      </c>
      <c r="B1939">
        <v>8</v>
      </c>
    </row>
    <row r="1940" spans="1:2" x14ac:dyDescent="0.25">
      <c r="A1940" t="s">
        <v>8219</v>
      </c>
      <c r="B1940">
        <v>204</v>
      </c>
    </row>
    <row r="1941" spans="1:2" x14ac:dyDescent="0.25">
      <c r="A1941" t="s">
        <v>8219</v>
      </c>
      <c r="B1941">
        <v>46</v>
      </c>
    </row>
    <row r="1942" spans="1:2" x14ac:dyDescent="0.25">
      <c r="A1942" t="s">
        <v>8219</v>
      </c>
      <c r="B1942">
        <v>17</v>
      </c>
    </row>
    <row r="1943" spans="1:2" x14ac:dyDescent="0.25">
      <c r="A1943" t="s">
        <v>8219</v>
      </c>
      <c r="B1943">
        <v>28</v>
      </c>
    </row>
    <row r="1944" spans="1:2" x14ac:dyDescent="0.25">
      <c r="A1944" t="s">
        <v>8219</v>
      </c>
      <c r="B1944">
        <v>83</v>
      </c>
    </row>
    <row r="1945" spans="1:2" x14ac:dyDescent="0.25">
      <c r="A1945" t="s">
        <v>8219</v>
      </c>
      <c r="B1945">
        <v>13</v>
      </c>
    </row>
    <row r="1946" spans="1:2" x14ac:dyDescent="0.25">
      <c r="A1946" t="s">
        <v>8219</v>
      </c>
      <c r="B1946">
        <v>8</v>
      </c>
    </row>
    <row r="1947" spans="1:2" x14ac:dyDescent="0.25">
      <c r="A1947" t="s">
        <v>8219</v>
      </c>
      <c r="B1947">
        <v>32</v>
      </c>
    </row>
    <row r="1948" spans="1:2" x14ac:dyDescent="0.25">
      <c r="A1948" t="s">
        <v>8219</v>
      </c>
      <c r="B1948">
        <v>85</v>
      </c>
    </row>
    <row r="1949" spans="1:2" x14ac:dyDescent="0.25">
      <c r="A1949" t="s">
        <v>8219</v>
      </c>
      <c r="B1949">
        <v>29</v>
      </c>
    </row>
    <row r="1950" spans="1:2" x14ac:dyDescent="0.25">
      <c r="A1950" t="s">
        <v>8219</v>
      </c>
      <c r="B1950">
        <v>24</v>
      </c>
    </row>
    <row r="1951" spans="1:2" x14ac:dyDescent="0.25">
      <c r="A1951" t="s">
        <v>8219</v>
      </c>
      <c r="B1951">
        <v>8</v>
      </c>
    </row>
    <row r="1952" spans="1:2" x14ac:dyDescent="0.25">
      <c r="A1952" t="s">
        <v>8219</v>
      </c>
      <c r="B1952">
        <v>19</v>
      </c>
    </row>
    <row r="1953" spans="1:2" x14ac:dyDescent="0.25">
      <c r="A1953" t="s">
        <v>8219</v>
      </c>
      <c r="B1953">
        <v>336</v>
      </c>
    </row>
    <row r="1954" spans="1:2" x14ac:dyDescent="0.25">
      <c r="A1954" t="s">
        <v>8219</v>
      </c>
      <c r="B1954">
        <v>13</v>
      </c>
    </row>
    <row r="1955" spans="1:2" x14ac:dyDescent="0.25">
      <c r="A1955" t="s">
        <v>8219</v>
      </c>
      <c r="B1955">
        <v>42</v>
      </c>
    </row>
    <row r="1956" spans="1:2" x14ac:dyDescent="0.25">
      <c r="A1956" t="s">
        <v>8219</v>
      </c>
      <c r="B1956">
        <v>64</v>
      </c>
    </row>
    <row r="1957" spans="1:2" x14ac:dyDescent="0.25">
      <c r="A1957" t="s">
        <v>8219</v>
      </c>
      <c r="B1957">
        <v>25</v>
      </c>
    </row>
    <row r="1958" spans="1:2" x14ac:dyDescent="0.25">
      <c r="A1958" t="s">
        <v>8219</v>
      </c>
      <c r="B1958">
        <v>20</v>
      </c>
    </row>
    <row r="1959" spans="1:2" x14ac:dyDescent="0.25">
      <c r="A1959" t="s">
        <v>8219</v>
      </c>
      <c r="B1959">
        <v>104</v>
      </c>
    </row>
    <row r="1960" spans="1:2" x14ac:dyDescent="0.25">
      <c r="A1960" t="s">
        <v>8219</v>
      </c>
      <c r="B1960">
        <v>53</v>
      </c>
    </row>
    <row r="1961" spans="1:2" x14ac:dyDescent="0.25">
      <c r="A1961" t="s">
        <v>8219</v>
      </c>
      <c r="B1961">
        <v>14</v>
      </c>
    </row>
    <row r="1962" spans="1:2" x14ac:dyDescent="0.25">
      <c r="A1962" t="s">
        <v>8219</v>
      </c>
      <c r="B1962">
        <v>20</v>
      </c>
    </row>
    <row r="1963" spans="1:2" x14ac:dyDescent="0.25">
      <c r="A1963" t="s">
        <v>8219</v>
      </c>
      <c r="B1963">
        <v>558</v>
      </c>
    </row>
    <row r="1964" spans="1:2" x14ac:dyDescent="0.25">
      <c r="A1964" t="s">
        <v>8219</v>
      </c>
      <c r="B1964">
        <v>22</v>
      </c>
    </row>
    <row r="1965" spans="1:2" x14ac:dyDescent="0.25">
      <c r="A1965" t="s">
        <v>8219</v>
      </c>
      <c r="B1965">
        <v>24</v>
      </c>
    </row>
    <row r="1966" spans="1:2" x14ac:dyDescent="0.25">
      <c r="A1966" t="s">
        <v>8219</v>
      </c>
      <c r="B1966">
        <v>74</v>
      </c>
    </row>
    <row r="1967" spans="1:2" x14ac:dyDescent="0.25">
      <c r="A1967" t="s">
        <v>8219</v>
      </c>
      <c r="B1967">
        <v>54</v>
      </c>
    </row>
    <row r="1968" spans="1:2" x14ac:dyDescent="0.25">
      <c r="A1968" t="s">
        <v>8219</v>
      </c>
      <c r="B1968">
        <v>31</v>
      </c>
    </row>
    <row r="1969" spans="1:2" x14ac:dyDescent="0.25">
      <c r="A1969" t="s">
        <v>8219</v>
      </c>
      <c r="B1969">
        <v>25</v>
      </c>
    </row>
    <row r="1970" spans="1:2" x14ac:dyDescent="0.25">
      <c r="A1970" t="s">
        <v>8219</v>
      </c>
      <c r="B1970">
        <v>17</v>
      </c>
    </row>
    <row r="1971" spans="1:2" x14ac:dyDescent="0.25">
      <c r="A1971" t="s">
        <v>8219</v>
      </c>
      <c r="B1971">
        <v>12</v>
      </c>
    </row>
    <row r="1972" spans="1:2" x14ac:dyDescent="0.25">
      <c r="A1972" t="s">
        <v>8219</v>
      </c>
      <c r="B1972">
        <v>38</v>
      </c>
    </row>
    <row r="1973" spans="1:2" x14ac:dyDescent="0.25">
      <c r="A1973" t="s">
        <v>8219</v>
      </c>
      <c r="B1973">
        <v>41</v>
      </c>
    </row>
    <row r="1974" spans="1:2" x14ac:dyDescent="0.25">
      <c r="A1974" t="s">
        <v>8219</v>
      </c>
      <c r="B1974">
        <v>19</v>
      </c>
    </row>
    <row r="1975" spans="1:2" x14ac:dyDescent="0.25">
      <c r="A1975" t="s">
        <v>8219</v>
      </c>
      <c r="B1975">
        <v>41</v>
      </c>
    </row>
    <row r="1976" spans="1:2" x14ac:dyDescent="0.25">
      <c r="A1976" t="s">
        <v>8219</v>
      </c>
      <c r="B1976">
        <v>26</v>
      </c>
    </row>
    <row r="1977" spans="1:2" x14ac:dyDescent="0.25">
      <c r="A1977" t="s">
        <v>8219</v>
      </c>
      <c r="B1977">
        <v>25</v>
      </c>
    </row>
    <row r="1978" spans="1:2" x14ac:dyDescent="0.25">
      <c r="A1978" t="s">
        <v>8219</v>
      </c>
      <c r="B1978">
        <v>9</v>
      </c>
    </row>
    <row r="1979" spans="1:2" x14ac:dyDescent="0.25">
      <c r="A1979" t="s">
        <v>8219</v>
      </c>
      <c r="B1979">
        <v>78</v>
      </c>
    </row>
    <row r="1980" spans="1:2" x14ac:dyDescent="0.25">
      <c r="A1980" t="s">
        <v>8219</v>
      </c>
      <c r="B1980">
        <v>45</v>
      </c>
    </row>
    <row r="1981" spans="1:2" x14ac:dyDescent="0.25">
      <c r="A1981" t="s">
        <v>8219</v>
      </c>
      <c r="B1981">
        <v>102</v>
      </c>
    </row>
    <row r="1982" spans="1:2" x14ac:dyDescent="0.25">
      <c r="A1982" t="s">
        <v>8219</v>
      </c>
      <c r="B1982">
        <v>5</v>
      </c>
    </row>
    <row r="1983" spans="1:2" x14ac:dyDescent="0.25">
      <c r="A1983" t="s">
        <v>8219</v>
      </c>
      <c r="B1983">
        <v>27</v>
      </c>
    </row>
    <row r="1984" spans="1:2" x14ac:dyDescent="0.25">
      <c r="A1984" t="s">
        <v>8219</v>
      </c>
      <c r="B1984">
        <v>37</v>
      </c>
    </row>
    <row r="1985" spans="1:2" x14ac:dyDescent="0.25">
      <c r="A1985" t="s">
        <v>8219</v>
      </c>
      <c r="B1985">
        <v>14</v>
      </c>
    </row>
    <row r="1986" spans="1:2" x14ac:dyDescent="0.25">
      <c r="A1986" t="s">
        <v>8219</v>
      </c>
      <c r="B1986">
        <v>27</v>
      </c>
    </row>
    <row r="1987" spans="1:2" x14ac:dyDescent="0.25">
      <c r="A1987" t="s">
        <v>8219</v>
      </c>
      <c r="B1987">
        <v>45</v>
      </c>
    </row>
    <row r="1988" spans="1:2" x14ac:dyDescent="0.25">
      <c r="A1988" t="s">
        <v>8219</v>
      </c>
      <c r="B1988">
        <v>49</v>
      </c>
    </row>
    <row r="1989" spans="1:2" x14ac:dyDescent="0.25">
      <c r="A1989" t="s">
        <v>8219</v>
      </c>
      <c r="B1989">
        <v>24</v>
      </c>
    </row>
    <row r="1990" spans="1:2" x14ac:dyDescent="0.25">
      <c r="A1990" t="s">
        <v>8219</v>
      </c>
      <c r="B1990">
        <v>112</v>
      </c>
    </row>
    <row r="1991" spans="1:2" x14ac:dyDescent="0.25">
      <c r="A1991" t="s">
        <v>8219</v>
      </c>
      <c r="B1991">
        <v>23</v>
      </c>
    </row>
    <row r="1992" spans="1:2" x14ac:dyDescent="0.25">
      <c r="A1992" t="s">
        <v>8219</v>
      </c>
      <c r="B1992">
        <v>54</v>
      </c>
    </row>
    <row r="1993" spans="1:2" x14ac:dyDescent="0.25">
      <c r="A1993" t="s">
        <v>8219</v>
      </c>
      <c r="B1993">
        <v>28</v>
      </c>
    </row>
    <row r="1994" spans="1:2" x14ac:dyDescent="0.25">
      <c r="A1994" t="s">
        <v>8219</v>
      </c>
      <c r="B1994">
        <v>11</v>
      </c>
    </row>
    <row r="1995" spans="1:2" x14ac:dyDescent="0.25">
      <c r="A1995" t="s">
        <v>8219</v>
      </c>
      <c r="B1995">
        <v>62</v>
      </c>
    </row>
    <row r="1996" spans="1:2" x14ac:dyDescent="0.25">
      <c r="A1996" t="s">
        <v>8219</v>
      </c>
      <c r="B1996">
        <v>73</v>
      </c>
    </row>
    <row r="1997" spans="1:2" x14ac:dyDescent="0.25">
      <c r="A1997" t="s">
        <v>8219</v>
      </c>
      <c r="B1997">
        <v>18</v>
      </c>
    </row>
    <row r="1998" spans="1:2" x14ac:dyDescent="0.25">
      <c r="A1998" t="s">
        <v>8219</v>
      </c>
      <c r="B1998">
        <v>35</v>
      </c>
    </row>
    <row r="1999" spans="1:2" x14ac:dyDescent="0.25">
      <c r="A1999" t="s">
        <v>8219</v>
      </c>
      <c r="B1999">
        <v>43</v>
      </c>
    </row>
    <row r="2000" spans="1:2" x14ac:dyDescent="0.25">
      <c r="A2000" t="s">
        <v>8219</v>
      </c>
      <c r="B2000">
        <v>36</v>
      </c>
    </row>
    <row r="2001" spans="1:2" x14ac:dyDescent="0.25">
      <c r="A2001" t="s">
        <v>8219</v>
      </c>
      <c r="B2001">
        <v>62</v>
      </c>
    </row>
    <row r="2002" spans="1:2" x14ac:dyDescent="0.25">
      <c r="A2002" t="s">
        <v>8219</v>
      </c>
      <c r="B2002">
        <v>15</v>
      </c>
    </row>
    <row r="2003" spans="1:2" x14ac:dyDescent="0.25">
      <c r="A2003" t="s">
        <v>8219</v>
      </c>
      <c r="B2003">
        <v>33</v>
      </c>
    </row>
    <row r="2004" spans="1:2" x14ac:dyDescent="0.25">
      <c r="A2004" t="s">
        <v>8219</v>
      </c>
      <c r="B2004">
        <v>27</v>
      </c>
    </row>
    <row r="2005" spans="1:2" x14ac:dyDescent="0.25">
      <c r="A2005" t="s">
        <v>8219</v>
      </c>
      <c r="B2005">
        <v>17</v>
      </c>
    </row>
    <row r="2006" spans="1:2" x14ac:dyDescent="0.25">
      <c r="A2006" t="s">
        <v>8219</v>
      </c>
      <c r="B2006">
        <v>4</v>
      </c>
    </row>
    <row r="2007" spans="1:2" x14ac:dyDescent="0.25">
      <c r="A2007" t="s">
        <v>8219</v>
      </c>
      <c r="B2007">
        <v>53</v>
      </c>
    </row>
    <row r="2008" spans="1:2" x14ac:dyDescent="0.25">
      <c r="A2008" t="s">
        <v>8219</v>
      </c>
      <c r="B2008">
        <v>49</v>
      </c>
    </row>
    <row r="2009" spans="1:2" x14ac:dyDescent="0.25">
      <c r="A2009" t="s">
        <v>8219</v>
      </c>
      <c r="B2009">
        <v>57</v>
      </c>
    </row>
    <row r="2010" spans="1:2" x14ac:dyDescent="0.25">
      <c r="A2010" t="s">
        <v>8219</v>
      </c>
      <c r="B2010">
        <v>69</v>
      </c>
    </row>
    <row r="2011" spans="1:2" x14ac:dyDescent="0.25">
      <c r="A2011" t="s">
        <v>8219</v>
      </c>
      <c r="B2011">
        <v>15</v>
      </c>
    </row>
    <row r="2012" spans="1:2" x14ac:dyDescent="0.25">
      <c r="A2012" t="s">
        <v>8219</v>
      </c>
      <c r="B2012">
        <v>64</v>
      </c>
    </row>
    <row r="2013" spans="1:2" x14ac:dyDescent="0.25">
      <c r="A2013" t="s">
        <v>8219</v>
      </c>
      <c r="B2013">
        <v>20</v>
      </c>
    </row>
    <row r="2014" spans="1:2" x14ac:dyDescent="0.25">
      <c r="A2014" t="s">
        <v>8219</v>
      </c>
      <c r="B2014">
        <v>27</v>
      </c>
    </row>
    <row r="2015" spans="1:2" x14ac:dyDescent="0.25">
      <c r="A2015" t="s">
        <v>8219</v>
      </c>
      <c r="B2015">
        <v>21</v>
      </c>
    </row>
    <row r="2016" spans="1:2" x14ac:dyDescent="0.25">
      <c r="A2016" t="s">
        <v>8219</v>
      </c>
      <c r="B2016">
        <v>31</v>
      </c>
    </row>
    <row r="2017" spans="1:2" x14ac:dyDescent="0.25">
      <c r="A2017" t="s">
        <v>8219</v>
      </c>
      <c r="B2017">
        <v>51</v>
      </c>
    </row>
    <row r="2018" spans="1:2" x14ac:dyDescent="0.25">
      <c r="A2018" t="s">
        <v>8219</v>
      </c>
      <c r="B2018">
        <v>57</v>
      </c>
    </row>
    <row r="2019" spans="1:2" x14ac:dyDescent="0.25">
      <c r="A2019" t="s">
        <v>8219</v>
      </c>
      <c r="B2019">
        <v>20</v>
      </c>
    </row>
    <row r="2020" spans="1:2" x14ac:dyDescent="0.25">
      <c r="A2020" t="s">
        <v>8219</v>
      </c>
      <c r="B2020">
        <v>71</v>
      </c>
    </row>
    <row r="2021" spans="1:2" x14ac:dyDescent="0.25">
      <c r="A2021" t="s">
        <v>8219</v>
      </c>
      <c r="B2021">
        <v>72</v>
      </c>
    </row>
    <row r="2022" spans="1:2" x14ac:dyDescent="0.25">
      <c r="A2022" t="s">
        <v>8219</v>
      </c>
      <c r="B2022">
        <v>45</v>
      </c>
    </row>
    <row r="2023" spans="1:2" x14ac:dyDescent="0.25">
      <c r="A2023" t="s">
        <v>8219</v>
      </c>
      <c r="B2023">
        <v>51</v>
      </c>
    </row>
    <row r="2024" spans="1:2" x14ac:dyDescent="0.25">
      <c r="A2024" t="s">
        <v>8219</v>
      </c>
      <c r="B2024">
        <v>56</v>
      </c>
    </row>
    <row r="2025" spans="1:2" x14ac:dyDescent="0.25">
      <c r="A2025" t="s">
        <v>8219</v>
      </c>
      <c r="B2025">
        <v>17</v>
      </c>
    </row>
    <row r="2026" spans="1:2" x14ac:dyDescent="0.25">
      <c r="A2026" t="s">
        <v>8219</v>
      </c>
      <c r="B2026">
        <v>197</v>
      </c>
    </row>
    <row r="2027" spans="1:2" x14ac:dyDescent="0.25">
      <c r="A2027" t="s">
        <v>8219</v>
      </c>
      <c r="B2027">
        <v>70</v>
      </c>
    </row>
    <row r="2028" spans="1:2" x14ac:dyDescent="0.25">
      <c r="A2028" t="s">
        <v>8219</v>
      </c>
      <c r="B2028">
        <v>21</v>
      </c>
    </row>
    <row r="2029" spans="1:2" x14ac:dyDescent="0.25">
      <c r="A2029" t="s">
        <v>8219</v>
      </c>
      <c r="B2029">
        <v>34</v>
      </c>
    </row>
    <row r="2030" spans="1:2" x14ac:dyDescent="0.25">
      <c r="A2030" t="s">
        <v>8219</v>
      </c>
      <c r="B2030">
        <v>39</v>
      </c>
    </row>
    <row r="2031" spans="1:2" x14ac:dyDescent="0.25">
      <c r="A2031" t="s">
        <v>8219</v>
      </c>
      <c r="B2031">
        <v>78</v>
      </c>
    </row>
    <row r="2032" spans="1:2" x14ac:dyDescent="0.25">
      <c r="A2032" t="s">
        <v>8219</v>
      </c>
      <c r="B2032">
        <v>48</v>
      </c>
    </row>
    <row r="2033" spans="1:2" x14ac:dyDescent="0.25">
      <c r="A2033" t="s">
        <v>8219</v>
      </c>
      <c r="B2033">
        <v>29</v>
      </c>
    </row>
    <row r="2034" spans="1:2" x14ac:dyDescent="0.25">
      <c r="A2034" t="s">
        <v>8219</v>
      </c>
      <c r="B2034">
        <v>73</v>
      </c>
    </row>
    <row r="2035" spans="1:2" x14ac:dyDescent="0.25">
      <c r="A2035" t="s">
        <v>8219</v>
      </c>
      <c r="B2035">
        <v>8</v>
      </c>
    </row>
    <row r="2036" spans="1:2" x14ac:dyDescent="0.25">
      <c r="A2036" t="s">
        <v>8219</v>
      </c>
      <c r="B2036">
        <v>17</v>
      </c>
    </row>
    <row r="2037" spans="1:2" x14ac:dyDescent="0.25">
      <c r="A2037" t="s">
        <v>8219</v>
      </c>
      <c r="B2037">
        <v>9</v>
      </c>
    </row>
    <row r="2038" spans="1:2" x14ac:dyDescent="0.25">
      <c r="A2038" t="s">
        <v>8219</v>
      </c>
      <c r="B2038">
        <v>17</v>
      </c>
    </row>
    <row r="2039" spans="1:2" x14ac:dyDescent="0.25">
      <c r="A2039" t="s">
        <v>8219</v>
      </c>
      <c r="B2039">
        <v>33</v>
      </c>
    </row>
    <row r="2040" spans="1:2" x14ac:dyDescent="0.25">
      <c r="A2040" t="s">
        <v>8219</v>
      </c>
      <c r="B2040">
        <v>38</v>
      </c>
    </row>
    <row r="2041" spans="1:2" x14ac:dyDescent="0.25">
      <c r="A2041" t="s">
        <v>8219</v>
      </c>
      <c r="B2041">
        <v>79</v>
      </c>
    </row>
    <row r="2042" spans="1:2" x14ac:dyDescent="0.25">
      <c r="A2042" t="s">
        <v>8219</v>
      </c>
      <c r="B2042">
        <v>46</v>
      </c>
    </row>
    <row r="2043" spans="1:2" x14ac:dyDescent="0.25">
      <c r="A2043" t="s">
        <v>8219</v>
      </c>
      <c r="B2043">
        <v>20</v>
      </c>
    </row>
    <row r="2044" spans="1:2" x14ac:dyDescent="0.25">
      <c r="A2044" t="s">
        <v>8219</v>
      </c>
      <c r="B2044">
        <v>20</v>
      </c>
    </row>
    <row r="2045" spans="1:2" x14ac:dyDescent="0.25">
      <c r="A2045" t="s">
        <v>8219</v>
      </c>
      <c r="B2045">
        <v>13</v>
      </c>
    </row>
    <row r="2046" spans="1:2" x14ac:dyDescent="0.25">
      <c r="A2046" t="s">
        <v>8219</v>
      </c>
      <c r="B2046">
        <v>22</v>
      </c>
    </row>
    <row r="2047" spans="1:2" x14ac:dyDescent="0.25">
      <c r="A2047" t="s">
        <v>8219</v>
      </c>
      <c r="B2047">
        <v>36</v>
      </c>
    </row>
    <row r="2048" spans="1:2" x14ac:dyDescent="0.25">
      <c r="A2048" t="s">
        <v>8219</v>
      </c>
      <c r="B2048">
        <v>40</v>
      </c>
    </row>
    <row r="2049" spans="1:2" x14ac:dyDescent="0.25">
      <c r="A2049" t="s">
        <v>8219</v>
      </c>
      <c r="B2049">
        <v>9</v>
      </c>
    </row>
    <row r="2050" spans="1:2" x14ac:dyDescent="0.25">
      <c r="A2050" t="s">
        <v>8219</v>
      </c>
      <c r="B2050">
        <v>19</v>
      </c>
    </row>
    <row r="2051" spans="1:2" x14ac:dyDescent="0.25">
      <c r="A2051" t="s">
        <v>8219</v>
      </c>
      <c r="B2051">
        <v>14</v>
      </c>
    </row>
    <row r="2052" spans="1:2" x14ac:dyDescent="0.25">
      <c r="A2052" t="s">
        <v>8219</v>
      </c>
      <c r="B2052">
        <v>38</v>
      </c>
    </row>
    <row r="2053" spans="1:2" x14ac:dyDescent="0.25">
      <c r="A2053" t="s">
        <v>8219</v>
      </c>
      <c r="B2053">
        <v>58</v>
      </c>
    </row>
    <row r="2054" spans="1:2" x14ac:dyDescent="0.25">
      <c r="A2054" t="s">
        <v>8219</v>
      </c>
      <c r="B2054">
        <v>28</v>
      </c>
    </row>
    <row r="2055" spans="1:2" x14ac:dyDescent="0.25">
      <c r="A2055" t="s">
        <v>8219</v>
      </c>
      <c r="B2055">
        <v>17</v>
      </c>
    </row>
    <row r="2056" spans="1:2" x14ac:dyDescent="0.25">
      <c r="A2056" t="s">
        <v>8219</v>
      </c>
      <c r="B2056">
        <v>12</v>
      </c>
    </row>
    <row r="2057" spans="1:2" x14ac:dyDescent="0.25">
      <c r="A2057" t="s">
        <v>8219</v>
      </c>
      <c r="B2057">
        <v>40</v>
      </c>
    </row>
    <row r="2058" spans="1:2" x14ac:dyDescent="0.25">
      <c r="A2058" t="s">
        <v>8219</v>
      </c>
      <c r="B2058">
        <v>57</v>
      </c>
    </row>
    <row r="2059" spans="1:2" x14ac:dyDescent="0.25">
      <c r="A2059" t="s">
        <v>8219</v>
      </c>
      <c r="B2059">
        <v>114</v>
      </c>
    </row>
    <row r="2060" spans="1:2" x14ac:dyDescent="0.25">
      <c r="A2060" t="s">
        <v>8219</v>
      </c>
      <c r="B2060">
        <v>31</v>
      </c>
    </row>
    <row r="2061" spans="1:2" x14ac:dyDescent="0.25">
      <c r="A2061" t="s">
        <v>8219</v>
      </c>
      <c r="B2061">
        <v>3</v>
      </c>
    </row>
    <row r="2062" spans="1:2" x14ac:dyDescent="0.25">
      <c r="A2062" t="s">
        <v>8219</v>
      </c>
      <c r="B2062">
        <v>16</v>
      </c>
    </row>
    <row r="2063" spans="1:2" x14ac:dyDescent="0.25">
      <c r="A2063" t="s">
        <v>8219</v>
      </c>
      <c r="B2063">
        <v>199</v>
      </c>
    </row>
    <row r="2064" spans="1:2" x14ac:dyDescent="0.25">
      <c r="A2064" t="s">
        <v>8219</v>
      </c>
      <c r="B2064">
        <v>31</v>
      </c>
    </row>
    <row r="2065" spans="1:2" x14ac:dyDescent="0.25">
      <c r="A2065" t="s">
        <v>8219</v>
      </c>
      <c r="B2065">
        <v>30</v>
      </c>
    </row>
    <row r="2066" spans="1:2" x14ac:dyDescent="0.25">
      <c r="A2066" t="s">
        <v>8219</v>
      </c>
      <c r="B2066">
        <v>34</v>
      </c>
    </row>
    <row r="2067" spans="1:2" x14ac:dyDescent="0.25">
      <c r="A2067" t="s">
        <v>8219</v>
      </c>
      <c r="B2067">
        <v>18</v>
      </c>
    </row>
    <row r="2068" spans="1:2" x14ac:dyDescent="0.25">
      <c r="A2068" t="s">
        <v>8219</v>
      </c>
      <c r="B2068">
        <v>67</v>
      </c>
    </row>
    <row r="2069" spans="1:2" x14ac:dyDescent="0.25">
      <c r="A2069" t="s">
        <v>8219</v>
      </c>
      <c r="B2069">
        <v>66</v>
      </c>
    </row>
    <row r="2070" spans="1:2" x14ac:dyDescent="0.25">
      <c r="A2070" t="s">
        <v>8219</v>
      </c>
      <c r="B2070">
        <v>23</v>
      </c>
    </row>
    <row r="2071" spans="1:2" x14ac:dyDescent="0.25">
      <c r="A2071" t="s">
        <v>8219</v>
      </c>
      <c r="B2071">
        <v>126</v>
      </c>
    </row>
    <row r="2072" spans="1:2" x14ac:dyDescent="0.25">
      <c r="A2072" t="s">
        <v>8219</v>
      </c>
      <c r="B2072">
        <v>6</v>
      </c>
    </row>
    <row r="2073" spans="1:2" x14ac:dyDescent="0.25">
      <c r="A2073" t="s">
        <v>8219</v>
      </c>
      <c r="B2073">
        <v>25</v>
      </c>
    </row>
    <row r="2074" spans="1:2" x14ac:dyDescent="0.25">
      <c r="A2074" t="s">
        <v>8219</v>
      </c>
      <c r="B2074">
        <v>39</v>
      </c>
    </row>
    <row r="2075" spans="1:2" x14ac:dyDescent="0.25">
      <c r="A2075" t="s">
        <v>8219</v>
      </c>
      <c r="B2075">
        <v>62</v>
      </c>
    </row>
    <row r="2076" spans="1:2" x14ac:dyDescent="0.25">
      <c r="A2076" t="s">
        <v>8219</v>
      </c>
      <c r="B2076">
        <v>31</v>
      </c>
    </row>
    <row r="2077" spans="1:2" x14ac:dyDescent="0.25">
      <c r="A2077" t="s">
        <v>8219</v>
      </c>
      <c r="B2077">
        <v>274</v>
      </c>
    </row>
    <row r="2078" spans="1:2" x14ac:dyDescent="0.25">
      <c r="A2078" t="s">
        <v>8219</v>
      </c>
      <c r="B2078">
        <v>17</v>
      </c>
    </row>
    <row r="2079" spans="1:2" x14ac:dyDescent="0.25">
      <c r="A2079" t="s">
        <v>8219</v>
      </c>
      <c r="B2079">
        <v>14</v>
      </c>
    </row>
    <row r="2080" spans="1:2" x14ac:dyDescent="0.25">
      <c r="A2080" t="s">
        <v>8219</v>
      </c>
      <c r="B2080">
        <v>60</v>
      </c>
    </row>
    <row r="2081" spans="1:2" x14ac:dyDescent="0.25">
      <c r="A2081" t="s">
        <v>8219</v>
      </c>
      <c r="B2081">
        <v>33</v>
      </c>
    </row>
    <row r="2082" spans="1:2" x14ac:dyDescent="0.25">
      <c r="A2082" t="s">
        <v>8219</v>
      </c>
      <c r="B2082">
        <v>78</v>
      </c>
    </row>
    <row r="2083" spans="1:2" x14ac:dyDescent="0.25">
      <c r="A2083" t="s">
        <v>8219</v>
      </c>
      <c r="B2083">
        <v>30</v>
      </c>
    </row>
    <row r="2084" spans="1:2" x14ac:dyDescent="0.25">
      <c r="A2084" t="s">
        <v>8219</v>
      </c>
      <c r="B2084">
        <v>136</v>
      </c>
    </row>
    <row r="2085" spans="1:2" x14ac:dyDescent="0.25">
      <c r="A2085" t="s">
        <v>8219</v>
      </c>
      <c r="B2085">
        <v>40</v>
      </c>
    </row>
    <row r="2086" spans="1:2" x14ac:dyDescent="0.25">
      <c r="A2086" t="s">
        <v>8219</v>
      </c>
      <c r="B2086">
        <v>18</v>
      </c>
    </row>
    <row r="2087" spans="1:2" x14ac:dyDescent="0.25">
      <c r="A2087" t="s">
        <v>8219</v>
      </c>
      <c r="B2087">
        <v>39</v>
      </c>
    </row>
    <row r="2088" spans="1:2" x14ac:dyDescent="0.25">
      <c r="A2088" t="s">
        <v>8219</v>
      </c>
      <c r="B2088">
        <v>21</v>
      </c>
    </row>
    <row r="2089" spans="1:2" x14ac:dyDescent="0.25">
      <c r="A2089" t="s">
        <v>8219</v>
      </c>
      <c r="B2089">
        <v>30</v>
      </c>
    </row>
    <row r="2090" spans="1:2" x14ac:dyDescent="0.25">
      <c r="A2090" t="s">
        <v>8219</v>
      </c>
      <c r="B2090">
        <v>27</v>
      </c>
    </row>
    <row r="2091" spans="1:2" x14ac:dyDescent="0.25">
      <c r="A2091" t="s">
        <v>8219</v>
      </c>
      <c r="B2091">
        <v>35</v>
      </c>
    </row>
    <row r="2092" spans="1:2" x14ac:dyDescent="0.25">
      <c r="A2092" t="s">
        <v>8219</v>
      </c>
      <c r="B2092">
        <v>13</v>
      </c>
    </row>
    <row r="2093" spans="1:2" x14ac:dyDescent="0.25">
      <c r="A2093" t="s">
        <v>8219</v>
      </c>
      <c r="B2093">
        <v>23</v>
      </c>
    </row>
    <row r="2094" spans="1:2" x14ac:dyDescent="0.25">
      <c r="A2094" t="s">
        <v>8219</v>
      </c>
      <c r="B2094">
        <v>39</v>
      </c>
    </row>
    <row r="2095" spans="1:2" x14ac:dyDescent="0.25">
      <c r="A2095" t="s">
        <v>8219</v>
      </c>
      <c r="B2095">
        <v>35</v>
      </c>
    </row>
    <row r="2096" spans="1:2" x14ac:dyDescent="0.25">
      <c r="A2096" t="s">
        <v>8219</v>
      </c>
      <c r="B2096">
        <v>27</v>
      </c>
    </row>
    <row r="2097" spans="1:2" x14ac:dyDescent="0.25">
      <c r="A2097" t="s">
        <v>8219</v>
      </c>
      <c r="B2097">
        <v>21</v>
      </c>
    </row>
    <row r="2098" spans="1:2" x14ac:dyDescent="0.25">
      <c r="A2098" t="s">
        <v>8219</v>
      </c>
      <c r="B2098">
        <v>104</v>
      </c>
    </row>
    <row r="2099" spans="1:2" x14ac:dyDescent="0.25">
      <c r="A2099" t="s">
        <v>8219</v>
      </c>
      <c r="B2099">
        <v>19</v>
      </c>
    </row>
    <row r="2100" spans="1:2" x14ac:dyDescent="0.25">
      <c r="A2100" t="s">
        <v>8219</v>
      </c>
      <c r="B2100">
        <v>97</v>
      </c>
    </row>
    <row r="2101" spans="1:2" x14ac:dyDescent="0.25">
      <c r="A2101" t="s">
        <v>8219</v>
      </c>
      <c r="B2101">
        <v>27</v>
      </c>
    </row>
    <row r="2102" spans="1:2" x14ac:dyDescent="0.25">
      <c r="A2102" t="s">
        <v>8219</v>
      </c>
      <c r="B2102">
        <v>24</v>
      </c>
    </row>
    <row r="2103" spans="1:2" x14ac:dyDescent="0.25">
      <c r="A2103" t="s">
        <v>8219</v>
      </c>
      <c r="B2103">
        <v>13</v>
      </c>
    </row>
    <row r="2104" spans="1:2" x14ac:dyDescent="0.25">
      <c r="A2104" t="s">
        <v>8219</v>
      </c>
      <c r="B2104">
        <v>46</v>
      </c>
    </row>
    <row r="2105" spans="1:2" x14ac:dyDescent="0.25">
      <c r="A2105" t="s">
        <v>8219</v>
      </c>
      <c r="B2105">
        <v>4</v>
      </c>
    </row>
    <row r="2106" spans="1:2" x14ac:dyDescent="0.25">
      <c r="A2106" t="s">
        <v>8219</v>
      </c>
      <c r="B2106">
        <v>40</v>
      </c>
    </row>
    <row r="2107" spans="1:2" x14ac:dyDescent="0.25">
      <c r="A2107" t="s">
        <v>8219</v>
      </c>
      <c r="B2107">
        <v>44</v>
      </c>
    </row>
    <row r="2108" spans="1:2" x14ac:dyDescent="0.25">
      <c r="A2108" t="s">
        <v>8219</v>
      </c>
      <c r="B2108">
        <v>35</v>
      </c>
    </row>
    <row r="2109" spans="1:2" x14ac:dyDescent="0.25">
      <c r="A2109" t="s">
        <v>8219</v>
      </c>
      <c r="B2109">
        <v>63</v>
      </c>
    </row>
    <row r="2110" spans="1:2" x14ac:dyDescent="0.25">
      <c r="A2110" t="s">
        <v>8219</v>
      </c>
      <c r="B2110">
        <v>89</v>
      </c>
    </row>
    <row r="2111" spans="1:2" x14ac:dyDescent="0.25">
      <c r="A2111" t="s">
        <v>8219</v>
      </c>
      <c r="B2111">
        <v>15</v>
      </c>
    </row>
    <row r="2112" spans="1:2" x14ac:dyDescent="0.25">
      <c r="A2112" t="s">
        <v>8219</v>
      </c>
      <c r="B2112">
        <v>46</v>
      </c>
    </row>
    <row r="2113" spans="1:2" x14ac:dyDescent="0.25">
      <c r="A2113" t="s">
        <v>8219</v>
      </c>
      <c r="B2113">
        <v>33</v>
      </c>
    </row>
    <row r="2114" spans="1:2" x14ac:dyDescent="0.25">
      <c r="A2114" t="s">
        <v>8219</v>
      </c>
      <c r="B2114">
        <v>52</v>
      </c>
    </row>
    <row r="2115" spans="1:2" x14ac:dyDescent="0.25">
      <c r="A2115" t="s">
        <v>8219</v>
      </c>
      <c r="B2115">
        <v>7</v>
      </c>
    </row>
    <row r="2116" spans="1:2" x14ac:dyDescent="0.25">
      <c r="A2116" t="s">
        <v>8219</v>
      </c>
      <c r="B2116">
        <v>28</v>
      </c>
    </row>
    <row r="2117" spans="1:2" x14ac:dyDescent="0.25">
      <c r="A2117" t="s">
        <v>8219</v>
      </c>
      <c r="B2117">
        <v>11</v>
      </c>
    </row>
    <row r="2118" spans="1:2" x14ac:dyDescent="0.25">
      <c r="A2118" t="s">
        <v>8219</v>
      </c>
      <c r="B2118">
        <v>15</v>
      </c>
    </row>
    <row r="2119" spans="1:2" x14ac:dyDescent="0.25">
      <c r="A2119" t="s">
        <v>8219</v>
      </c>
      <c r="B2119">
        <v>30</v>
      </c>
    </row>
    <row r="2120" spans="1:2" x14ac:dyDescent="0.25">
      <c r="A2120" t="s">
        <v>8219</v>
      </c>
      <c r="B2120">
        <v>27</v>
      </c>
    </row>
    <row r="2121" spans="1:2" x14ac:dyDescent="0.25">
      <c r="A2121" t="s">
        <v>8219</v>
      </c>
      <c r="B2121">
        <v>28</v>
      </c>
    </row>
    <row r="2122" spans="1:2" x14ac:dyDescent="0.25">
      <c r="A2122" t="s">
        <v>8219</v>
      </c>
      <c r="B2122">
        <v>17</v>
      </c>
    </row>
    <row r="2123" spans="1:2" x14ac:dyDescent="0.25">
      <c r="A2123" t="s">
        <v>8219</v>
      </c>
      <c r="B2123">
        <v>50</v>
      </c>
    </row>
    <row r="2124" spans="1:2" x14ac:dyDescent="0.25">
      <c r="A2124" t="s">
        <v>8219</v>
      </c>
      <c r="B2124">
        <v>26</v>
      </c>
    </row>
    <row r="2125" spans="1:2" x14ac:dyDescent="0.25">
      <c r="A2125" t="s">
        <v>8219</v>
      </c>
      <c r="B2125">
        <v>88</v>
      </c>
    </row>
    <row r="2126" spans="1:2" x14ac:dyDescent="0.25">
      <c r="A2126" t="s">
        <v>8219</v>
      </c>
      <c r="B2126">
        <v>91</v>
      </c>
    </row>
    <row r="2127" spans="1:2" x14ac:dyDescent="0.25">
      <c r="A2127" t="s">
        <v>8219</v>
      </c>
      <c r="B2127">
        <v>3</v>
      </c>
    </row>
    <row r="2128" spans="1:2" x14ac:dyDescent="0.25">
      <c r="A2128" t="s">
        <v>8219</v>
      </c>
      <c r="B2128">
        <v>28</v>
      </c>
    </row>
    <row r="2129" spans="1:2" x14ac:dyDescent="0.25">
      <c r="A2129" t="s">
        <v>8219</v>
      </c>
      <c r="B2129">
        <v>77</v>
      </c>
    </row>
    <row r="2130" spans="1:2" x14ac:dyDescent="0.25">
      <c r="A2130" t="s">
        <v>8219</v>
      </c>
      <c r="B2130">
        <v>27</v>
      </c>
    </row>
    <row r="2131" spans="1:2" x14ac:dyDescent="0.25">
      <c r="A2131" t="s">
        <v>8219</v>
      </c>
      <c r="B2131">
        <v>107</v>
      </c>
    </row>
    <row r="2132" spans="1:2" x14ac:dyDescent="0.25">
      <c r="A2132" t="s">
        <v>8219</v>
      </c>
      <c r="B2132">
        <v>96</v>
      </c>
    </row>
    <row r="2133" spans="1:2" x14ac:dyDescent="0.25">
      <c r="A2133" t="s">
        <v>8219</v>
      </c>
      <c r="B2133">
        <v>56</v>
      </c>
    </row>
    <row r="2134" spans="1:2" x14ac:dyDescent="0.25">
      <c r="A2134" t="s">
        <v>8219</v>
      </c>
      <c r="B2134">
        <v>58</v>
      </c>
    </row>
    <row r="2135" spans="1:2" x14ac:dyDescent="0.25">
      <c r="A2135" t="s">
        <v>8219</v>
      </c>
      <c r="B2135">
        <v>15</v>
      </c>
    </row>
    <row r="2136" spans="1:2" x14ac:dyDescent="0.25">
      <c r="A2136" t="s">
        <v>8219</v>
      </c>
      <c r="B2136">
        <v>20</v>
      </c>
    </row>
    <row r="2137" spans="1:2" x14ac:dyDescent="0.25">
      <c r="A2137" t="s">
        <v>8219</v>
      </c>
      <c r="B2137">
        <v>38</v>
      </c>
    </row>
    <row r="2138" spans="1:2" x14ac:dyDescent="0.25">
      <c r="A2138" t="s">
        <v>8219</v>
      </c>
      <c r="B2138">
        <v>33</v>
      </c>
    </row>
    <row r="2139" spans="1:2" x14ac:dyDescent="0.25">
      <c r="A2139" t="s">
        <v>8219</v>
      </c>
      <c r="B2139">
        <v>57</v>
      </c>
    </row>
    <row r="2140" spans="1:2" x14ac:dyDescent="0.25">
      <c r="A2140" t="s">
        <v>8219</v>
      </c>
      <c r="B2140">
        <v>25</v>
      </c>
    </row>
    <row r="2141" spans="1:2" x14ac:dyDescent="0.25">
      <c r="A2141" t="s">
        <v>8219</v>
      </c>
      <c r="B2141">
        <v>14</v>
      </c>
    </row>
    <row r="2142" spans="1:2" x14ac:dyDescent="0.25">
      <c r="A2142" t="s">
        <v>8219</v>
      </c>
      <c r="B2142">
        <v>94</v>
      </c>
    </row>
    <row r="2143" spans="1:2" x14ac:dyDescent="0.25">
      <c r="A2143" t="s">
        <v>8219</v>
      </c>
      <c r="B2143">
        <v>59</v>
      </c>
    </row>
    <row r="2144" spans="1:2" x14ac:dyDescent="0.25">
      <c r="A2144" t="s">
        <v>8219</v>
      </c>
      <c r="B2144">
        <v>36</v>
      </c>
    </row>
    <row r="2145" spans="1:2" x14ac:dyDescent="0.25">
      <c r="A2145" t="s">
        <v>8219</v>
      </c>
      <c r="B2145">
        <v>115</v>
      </c>
    </row>
    <row r="2146" spans="1:2" x14ac:dyDescent="0.25">
      <c r="A2146" t="s">
        <v>8219</v>
      </c>
      <c r="B2146">
        <v>30</v>
      </c>
    </row>
    <row r="2147" spans="1:2" x14ac:dyDescent="0.25">
      <c r="A2147" t="s">
        <v>8219</v>
      </c>
      <c r="B2147">
        <v>52</v>
      </c>
    </row>
    <row r="2148" spans="1:2" x14ac:dyDescent="0.25">
      <c r="A2148" t="s">
        <v>8219</v>
      </c>
      <c r="B2148">
        <v>27</v>
      </c>
    </row>
    <row r="2149" spans="1:2" x14ac:dyDescent="0.25">
      <c r="A2149" t="s">
        <v>8219</v>
      </c>
      <c r="B2149">
        <v>24</v>
      </c>
    </row>
    <row r="2150" spans="1:2" x14ac:dyDescent="0.25">
      <c r="A2150" t="s">
        <v>8219</v>
      </c>
      <c r="B2150">
        <v>10</v>
      </c>
    </row>
    <row r="2151" spans="1:2" x14ac:dyDescent="0.25">
      <c r="A2151" t="s">
        <v>8219</v>
      </c>
      <c r="B2151">
        <v>30</v>
      </c>
    </row>
    <row r="2152" spans="1:2" x14ac:dyDescent="0.25">
      <c r="A2152" t="s">
        <v>8219</v>
      </c>
      <c r="B2152">
        <v>71</v>
      </c>
    </row>
    <row r="2153" spans="1:2" x14ac:dyDescent="0.25">
      <c r="A2153" t="s">
        <v>8219</v>
      </c>
      <c r="B2153">
        <v>10</v>
      </c>
    </row>
    <row r="2154" spans="1:2" x14ac:dyDescent="0.25">
      <c r="A2154" t="s">
        <v>8219</v>
      </c>
      <c r="B2154">
        <v>24</v>
      </c>
    </row>
    <row r="2155" spans="1:2" x14ac:dyDescent="0.25">
      <c r="A2155" t="s">
        <v>8219</v>
      </c>
      <c r="B2155">
        <v>38</v>
      </c>
    </row>
    <row r="2156" spans="1:2" x14ac:dyDescent="0.25">
      <c r="A2156" t="s">
        <v>8219</v>
      </c>
      <c r="B2156">
        <v>26</v>
      </c>
    </row>
    <row r="2157" spans="1:2" x14ac:dyDescent="0.25">
      <c r="A2157" t="s">
        <v>8219</v>
      </c>
      <c r="B2157">
        <v>19</v>
      </c>
    </row>
    <row r="2158" spans="1:2" x14ac:dyDescent="0.25">
      <c r="A2158" t="s">
        <v>8219</v>
      </c>
      <c r="B2158">
        <v>11</v>
      </c>
    </row>
    <row r="2159" spans="1:2" x14ac:dyDescent="0.25">
      <c r="A2159" t="s">
        <v>8219</v>
      </c>
      <c r="B2159">
        <v>27</v>
      </c>
    </row>
    <row r="2160" spans="1:2" x14ac:dyDescent="0.25">
      <c r="A2160" t="s">
        <v>8219</v>
      </c>
      <c r="B2160">
        <v>34</v>
      </c>
    </row>
    <row r="2161" spans="1:2" x14ac:dyDescent="0.25">
      <c r="A2161" t="s">
        <v>8219</v>
      </c>
      <c r="B2161">
        <v>20</v>
      </c>
    </row>
    <row r="2162" spans="1:2" x14ac:dyDescent="0.25">
      <c r="A2162" t="s">
        <v>8219</v>
      </c>
      <c r="B2162">
        <v>37</v>
      </c>
    </row>
    <row r="2163" spans="1:2" x14ac:dyDescent="0.25">
      <c r="A2163" t="s">
        <v>8219</v>
      </c>
      <c r="B2163">
        <v>20</v>
      </c>
    </row>
    <row r="2164" spans="1:2" x14ac:dyDescent="0.25">
      <c r="A2164" t="s">
        <v>8219</v>
      </c>
      <c r="B2164">
        <v>10</v>
      </c>
    </row>
    <row r="2165" spans="1:2" x14ac:dyDescent="0.25">
      <c r="A2165" t="s">
        <v>8219</v>
      </c>
      <c r="B2165">
        <v>26</v>
      </c>
    </row>
    <row r="2166" spans="1:2" x14ac:dyDescent="0.25">
      <c r="A2166" t="s">
        <v>8219</v>
      </c>
      <c r="B2166">
        <v>20</v>
      </c>
    </row>
    <row r="2167" spans="1:2" x14ac:dyDescent="0.25">
      <c r="A2167" t="s">
        <v>8219</v>
      </c>
      <c r="B2167">
        <v>46</v>
      </c>
    </row>
    <row r="2168" spans="1:2" x14ac:dyDescent="0.25">
      <c r="A2168" t="s">
        <v>8219</v>
      </c>
      <c r="B2168">
        <v>76</v>
      </c>
    </row>
    <row r="2169" spans="1:2" x14ac:dyDescent="0.25">
      <c r="A2169" t="s">
        <v>8219</v>
      </c>
      <c r="B2169">
        <v>41</v>
      </c>
    </row>
    <row r="2170" spans="1:2" x14ac:dyDescent="0.25">
      <c r="A2170" t="s">
        <v>8219</v>
      </c>
      <c r="B2170">
        <v>7</v>
      </c>
    </row>
    <row r="2171" spans="1:2" x14ac:dyDescent="0.25">
      <c r="A2171" t="s">
        <v>8219</v>
      </c>
      <c r="B2171">
        <v>49</v>
      </c>
    </row>
    <row r="2172" spans="1:2" x14ac:dyDescent="0.25">
      <c r="A2172" t="s">
        <v>8219</v>
      </c>
      <c r="B2172">
        <v>26</v>
      </c>
    </row>
    <row r="2173" spans="1:2" x14ac:dyDescent="0.25">
      <c r="A2173" t="s">
        <v>8219</v>
      </c>
      <c r="B2173">
        <v>65</v>
      </c>
    </row>
    <row r="2174" spans="1:2" x14ac:dyDescent="0.25">
      <c r="A2174" t="s">
        <v>8219</v>
      </c>
      <c r="B2174">
        <v>28</v>
      </c>
    </row>
    <row r="2175" spans="1:2" x14ac:dyDescent="0.25">
      <c r="A2175" t="s">
        <v>8219</v>
      </c>
      <c r="B2175">
        <v>8</v>
      </c>
    </row>
    <row r="2176" spans="1:2" x14ac:dyDescent="0.25">
      <c r="A2176" t="s">
        <v>8219</v>
      </c>
      <c r="B2176">
        <v>3</v>
      </c>
    </row>
    <row r="2177" spans="1:2" x14ac:dyDescent="0.25">
      <c r="A2177" t="s">
        <v>8219</v>
      </c>
      <c r="B2177">
        <v>9</v>
      </c>
    </row>
    <row r="2178" spans="1:2" x14ac:dyDescent="0.25">
      <c r="A2178" t="s">
        <v>8219</v>
      </c>
      <c r="B2178">
        <v>9</v>
      </c>
    </row>
    <row r="2179" spans="1:2" x14ac:dyDescent="0.25">
      <c r="A2179" t="s">
        <v>8219</v>
      </c>
      <c r="B2179">
        <v>20</v>
      </c>
    </row>
    <row r="2180" spans="1:2" x14ac:dyDescent="0.25">
      <c r="A2180" t="s">
        <v>8219</v>
      </c>
      <c r="B2180">
        <v>57</v>
      </c>
    </row>
    <row r="2181" spans="1:2" x14ac:dyDescent="0.25">
      <c r="A2181" t="s">
        <v>8219</v>
      </c>
      <c r="B2181">
        <v>8</v>
      </c>
    </row>
    <row r="2182" spans="1:2" x14ac:dyDescent="0.25">
      <c r="A2182" t="s">
        <v>8219</v>
      </c>
      <c r="B2182">
        <v>14</v>
      </c>
    </row>
    <row r="2183" spans="1:2" x14ac:dyDescent="0.25">
      <c r="A2183" t="s">
        <v>8219</v>
      </c>
      <c r="B2183">
        <v>17</v>
      </c>
    </row>
    <row r="2184" spans="1:2" x14ac:dyDescent="0.25">
      <c r="A2184" t="s">
        <v>8219</v>
      </c>
      <c r="B2184">
        <v>100</v>
      </c>
    </row>
    <row r="2185" spans="1:2" x14ac:dyDescent="0.25">
      <c r="A2185" t="s">
        <v>8219</v>
      </c>
      <c r="B2185">
        <v>32</v>
      </c>
    </row>
    <row r="2186" spans="1:2" x14ac:dyDescent="0.25">
      <c r="A2186" t="s">
        <v>8219</v>
      </c>
      <c r="B2186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Data</vt:lpstr>
      <vt:lpstr>CategoryStats</vt:lpstr>
      <vt:lpstr>SubCategoryStats</vt:lpstr>
      <vt:lpstr>StateByCreateDate</vt:lpstr>
      <vt:lpstr>BonusSuccessRates</vt:lpstr>
      <vt:lpstr>BonusStatAnalysis</vt:lpstr>
      <vt:lpstr>SourceData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Education_Jalonzo</cp:lastModifiedBy>
  <dcterms:created xsi:type="dcterms:W3CDTF">2017-04-20T15:17:24Z</dcterms:created>
  <dcterms:modified xsi:type="dcterms:W3CDTF">2022-01-02T19:31:16Z</dcterms:modified>
</cp:coreProperties>
</file>