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_rels/sheet12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ElimGaussSimple" sheetId="1" state="visible" r:id="rId2"/>
    <sheet name="Pivot" sheetId="2" state="visible" r:id="rId3"/>
    <sheet name="LUGauss" sheetId="3" state="visible" r:id="rId4"/>
    <sheet name="Crout" sheetId="4" state="visible" r:id="rId5"/>
    <sheet name="Doolitle" sheetId="5" state="visible" r:id="rId6"/>
    <sheet name="Cholesky" sheetId="6" state="visible" r:id="rId7"/>
    <sheet name="JacobiySeidel" sheetId="7" state="visible" r:id="rId8"/>
    <sheet name="InversasConCrout" sheetId="8" state="visible" r:id="rId9"/>
    <sheet name="InversasConDoolitle" sheetId="9" state="visible" r:id="rId10"/>
    <sheet name="InversasConCholesky" sheetId="10" state="visible" r:id="rId11"/>
    <sheet name="RelajaciónJacobiYGaussS" sheetId="11" state="visible" r:id="rId12"/>
    <sheet name="SplinesLineales" sheetId="12" state="visible" r:id="rId13"/>
    <sheet name="SplinesCubicos4P" sheetId="13" state="visible" r:id="rId14"/>
    <sheet name="DiffInterpolacion" sheetId="14" state="visible" r:id="rId15"/>
    <sheet name="Diferenciacion3puntos" sheetId="15" state="visible" r:id="rId16"/>
    <sheet name="Diferenciacion5puntos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<sst xmlns="http://schemas.openxmlformats.org/spreadsheetml/2006/main" count="1121" uniqueCount="140">
  <si>
    <t>Eliminación</t>
  </si>
  <si>
    <t>Sustitución</t>
  </si>
  <si>
    <t>x3</t>
  </si>
  <si>
    <t>x2</t>
  </si>
  <si>
    <t>x1</t>
  </si>
  <si>
    <t>x4</t>
  </si>
  <si>
    <t>x5</t>
  </si>
  <si>
    <t>x6</t>
  </si>
  <si>
    <t>A</t>
  </si>
  <si>
    <t>B</t>
  </si>
  <si>
    <t>U</t>
  </si>
  <si>
    <t>Z</t>
  </si>
  <si>
    <t>L</t>
  </si>
  <si>
    <t>X</t>
  </si>
  <si>
    <t>z1</t>
  </si>
  <si>
    <t>z2</t>
  </si>
  <si>
    <t>z3</t>
  </si>
  <si>
    <t>z4</t>
  </si>
  <si>
    <t>z5</t>
  </si>
  <si>
    <t>z6</t>
  </si>
  <si>
    <t> </t>
  </si>
  <si>
    <t>              U</t>
  </si>
  <si>
    <t>Z1</t>
  </si>
  <si>
    <t>X3</t>
  </si>
  <si>
    <t>Z2</t>
  </si>
  <si>
    <t>X2</t>
  </si>
  <si>
    <t>Z3</t>
  </si>
  <si>
    <t>X1</t>
  </si>
  <si>
    <t>X4</t>
  </si>
  <si>
    <t>Z4</t>
  </si>
  <si>
    <t>X5</t>
  </si>
  <si>
    <t>Z5</t>
  </si>
  <si>
    <t>X6</t>
  </si>
  <si>
    <t>Z6</t>
  </si>
  <si>
    <t>n</t>
  </si>
  <si>
    <t>error</t>
  </si>
  <si>
    <t>I</t>
  </si>
  <si>
    <t>x</t>
  </si>
  <si>
    <t>m1</t>
  </si>
  <si>
    <t>m2</t>
  </si>
  <si>
    <t>m3</t>
  </si>
  <si>
    <t>m4</t>
  </si>
  <si>
    <t>pendientes</t>
  </si>
  <si>
    <t>LINEALES</t>
  </si>
  <si>
    <t>ti1</t>
  </si>
  <si>
    <t>ti2</t>
  </si>
  <si>
    <t>ti3</t>
  </si>
  <si>
    <t>ti4</t>
  </si>
  <si>
    <t>term-indep</t>
  </si>
  <si>
    <t>4 PUNTOS</t>
  </si>
  <si>
    <t>f(x)</t>
  </si>
  <si>
    <t>{</t>
  </si>
  <si>
    <t>a1*x^3 + a2*x^2 + a3*x + a4</t>
  </si>
  <si>
    <t>≤  X  ≤ </t>
  </si>
  <si>
    <t>}</t>
  </si>
  <si>
    <t>f(x)=</t>
  </si>
  <si>
    <t>b1*x^3 + b2*x^2 + b3*x + b4</t>
  </si>
  <si>
    <t>c1*x^3 + c2*x^2 + c3*x + c4</t>
  </si>
  <si>
    <t>a1                  +</t>
  </si>
  <si>
    <t>a2                  +</t>
  </si>
  <si>
    <t>a3                  +</t>
  </si>
  <si>
    <t>a4</t>
  </si>
  <si>
    <t>=</t>
  </si>
  <si>
    <t>b1                  +</t>
  </si>
  <si>
    <t>b2                  +</t>
  </si>
  <si>
    <t>b3                  +</t>
  </si>
  <si>
    <t>b4</t>
  </si>
  <si>
    <t>c1                  +</t>
  </si>
  <si>
    <t>c2                  +</t>
  </si>
  <si>
    <t>c3                  +</t>
  </si>
  <si>
    <t>c4</t>
  </si>
  <si>
    <t>3*a1*x^2 + 2*a2*x + a3</t>
  </si>
  <si>
    <t>f'(x)=</t>
  </si>
  <si>
    <t>3*b1*x^2 + 2*b2*x + b3</t>
  </si>
  <si>
    <t>3*c1*x^2 + 2*c2*x + c3</t>
  </si>
  <si>
    <t>a3                  -</t>
  </si>
  <si>
    <t>b1                  -</t>
  </si>
  <si>
    <t>b2                  -</t>
  </si>
  <si>
    <t>b3</t>
  </si>
  <si>
    <t>b3                  -</t>
  </si>
  <si>
    <t>c1                  -</t>
  </si>
  <si>
    <t>c2                  -</t>
  </si>
  <si>
    <t>c3</t>
  </si>
  <si>
    <t>6*a1*x + 2*a2</t>
  </si>
  <si>
    <t>f''(x)=</t>
  </si>
  <si>
    <t>6*b1*x + 2*b2</t>
  </si>
  <si>
    <t>6*c1*x + 2*c2</t>
  </si>
  <si>
    <t>a2                  -</t>
  </si>
  <si>
    <t>b1                   -</t>
  </si>
  <si>
    <t>b2</t>
  </si>
  <si>
    <t>c1                    -</t>
  </si>
  <si>
    <t>c2</t>
  </si>
  <si>
    <t>a2</t>
  </si>
  <si>
    <t>3 PUNTOS</t>
  </si>
  <si>
    <t>f()</t>
  </si>
  <si>
    <t>a</t>
  </si>
  <si>
    <t>b</t>
  </si>
  <si>
    <t>c</t>
  </si>
  <si>
    <t>DERIVACION</t>
  </si>
  <si>
    <t>Nota: celdas rojas no modificar</t>
  </si>
  <si>
    <t>Parametros</t>
  </si>
  <si>
    <t>h</t>
  </si>
  <si>
    <t>&lt;-- Cambiar valor H</t>
  </si>
  <si>
    <t>valor Xo</t>
  </si>
  <si>
    <t>&lt;-- Escriba valor Xo</t>
  </si>
  <si>
    <t>Para extremos</t>
  </si>
  <si>
    <t>f'(Xo)= (1/2h)[(-3*f(Xo) + 4*f(Xo+h) - f(Xo+2h)]</t>
  </si>
  <si>
    <t>\+ (h^2/3)*(f'''(s))</t>
  </si>
  <si>
    <t>valor Xo + h</t>
  </si>
  <si>
    <t>valor Xo + 2h</t>
  </si>
  <si>
    <t>F(Xo)=</t>
  </si>
  <si>
    <t>&lt;-- Escriba fx</t>
  </si>
  <si>
    <t>F(Xo+h)=</t>
  </si>
  <si>
    <t>Nota: ojo con los valores para la F</t>
  </si>
  <si>
    <t>F(Xo+2h)=</t>
  </si>
  <si>
    <t>Extremo</t>
  </si>
  <si>
    <t>Para medios</t>
  </si>
  <si>
    <t>f'(Xo)= (1/2h)[f(Xo+h) - f(Xo-h)]</t>
  </si>
  <si>
    <t>\+(h^2/6)*f'''(s)</t>
  </si>
  <si>
    <t>valor Xo - h</t>
  </si>
  <si>
    <t>F(Xo-h)=</t>
  </si>
  <si>
    <t>Medio</t>
  </si>
  <si>
    <t>dada una tabla</t>
  </si>
  <si>
    <t>h=</t>
  </si>
  <si>
    <t>f'(x)</t>
  </si>
  <si>
    <t>extremo</t>
  </si>
  <si>
    <t>h es positiva</t>
  </si>
  <si>
    <t>medio</t>
  </si>
  <si>
    <t>h es negativa</t>
  </si>
  <si>
    <t>f'(Xo)= (1/2h)[(f(Xo-2h) - 4*f(Xo-h) + 3*f(Xo)]</t>
  </si>
  <si>
    <t>valor Xo - 2h</t>
  </si>
  <si>
    <t>F(Xo-2h)=</t>
  </si>
  <si>
    <t>f'(Xo)=(1/12h)[-25f(Xo)+48f(Xo+h)-36f(Xo+2h)+16f(Xo+3h)-3f(Xo+4h)]</t>
  </si>
  <si>
    <t>(h^4/5)*f'''''(s)</t>
  </si>
  <si>
    <t>valor Xo + 3h</t>
  </si>
  <si>
    <t>valor Xo + 4h</t>
  </si>
  <si>
    <t>F(Xo+3h)=</t>
  </si>
  <si>
    <t>F(Xo+4h)=</t>
  </si>
  <si>
    <t>f'(Xo)=(1/12h)[f(Xo-2h)-8f(Xo-h)+8f(Xo+h)-f(Xo+2h)]</t>
  </si>
  <si>
    <t>(h^4/30)*f''''(s)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</si>
</sst>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00"/>
    <numFmt numFmtId="166" formatCode="0.000"/>
    <numFmt numFmtId="167" formatCode="0.00000000"/>
    <numFmt numFmtId="168" formatCode="0.000000000"/>
    <numFmt numFmtId="169" formatCode="0.00000000000"/>
    <numFmt numFmtId="170" formatCode="0.000000000000000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44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92D05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000000"/>
        <bgColor rgb="FF003300"/>
      </patternFill>
    </fill>
    <fill>
      <patternFill patternType="solid">
        <fgColor rgb="FFFBE5D6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DEEBF7"/>
      </patternFill>
    </fill>
    <fill>
      <patternFill patternType="solid">
        <fgColor rgb="FF70AD47"/>
        <bgColor rgb="FF92D050"/>
      </patternFill>
    </fill>
    <fill>
      <patternFill patternType="solid">
        <fgColor rgb="FFDEEBF7"/>
        <bgColor rgb="FFD6DCE5"/>
      </patternFill>
    </fill>
    <fill>
      <patternFill patternType="solid">
        <fgColor rgb="FF92D050"/>
        <bgColor rgb="FF70AD47"/>
      </patternFill>
    </fill>
    <fill>
      <patternFill patternType="solid">
        <fgColor rgb="FFC0C0C0"/>
        <bgColor rgb="FFD6DCE5"/>
      </patternFill>
    </fill>
    <fill>
      <patternFill patternType="solid">
        <fgColor rgb="FFFF0000"/>
        <bgColor rgb="FF9933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54000</xdr:colOff>
      <xdr:row>0</xdr:row>
      <xdr:rowOff>172440</xdr:rowOff>
    </xdr:from>
    <xdr:to>
      <xdr:col>29</xdr:col>
      <xdr:colOff>281520</xdr:colOff>
      <xdr:row>6</xdr:row>
      <xdr:rowOff>47880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5103440" y="172440"/>
          <a:ext cx="2589480" cy="1018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39"/>
  <sheetViews>
    <sheetView windowProtection="false"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A22" activeCellId="0" sqref="A22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1" t="n">
        <v>0.25</v>
      </c>
      <c r="B2" s="1" t="n">
        <v>0.5</v>
      </c>
      <c r="C2" s="1" t="n">
        <v>1</v>
      </c>
      <c r="D2" s="1" t="n">
        <v>0.45</v>
      </c>
    </row>
    <row r="3" customFormat="false" ht="15" hidden="false" customHeight="false" outlineLevel="0" collapsed="false">
      <c r="A3" s="1" t="n">
        <v>0.36</v>
      </c>
      <c r="B3" s="1" t="n">
        <v>0.6</v>
      </c>
      <c r="C3" s="1" t="n">
        <v>1</v>
      </c>
      <c r="D3" s="1" t="n">
        <v>0.5646</v>
      </c>
      <c r="E3" s="2" t="n">
        <f aca="false">$A3/$A$2</f>
        <v>1.44</v>
      </c>
    </row>
    <row r="4" customFormat="false" ht="15" hidden="false" customHeight="false" outlineLevel="0" collapsed="false">
      <c r="A4" s="1" t="n">
        <v>0.49</v>
      </c>
      <c r="B4" s="1" t="n">
        <v>0.7</v>
      </c>
      <c r="C4" s="1" t="n">
        <v>1</v>
      </c>
      <c r="D4" s="1" t="n">
        <v>0.6442</v>
      </c>
      <c r="E4" s="2" t="n">
        <f aca="false">$A4/$A$2</f>
        <v>1.96</v>
      </c>
    </row>
    <row r="6" customFormat="false" ht="15" hidden="false" customHeight="false" outlineLevel="0" collapsed="false">
      <c r="A6" s="1" t="n">
        <f aca="false">A2</f>
        <v>0.25</v>
      </c>
      <c r="B6" s="1" t="n">
        <f aca="false">B2</f>
        <v>0.5</v>
      </c>
      <c r="C6" s="1" t="n">
        <f aca="false">C2</f>
        <v>1</v>
      </c>
      <c r="D6" s="1" t="n">
        <f aca="false">D2</f>
        <v>0.45</v>
      </c>
    </row>
    <row r="7" customFormat="false" ht="15" hidden="false" customHeight="false" outlineLevel="0" collapsed="false">
      <c r="A7" s="1" t="n">
        <f aca="false">A3-$E3*A$2</f>
        <v>0</v>
      </c>
      <c r="B7" s="1" t="n">
        <f aca="false">B3-$E3*B$2</f>
        <v>-0.12</v>
      </c>
      <c r="C7" s="1" t="n">
        <f aca="false">C3-$E3*C$2</f>
        <v>-0.44</v>
      </c>
      <c r="D7" s="1" t="n">
        <f aca="false">D3-$E3*D$2</f>
        <v>-0.0834</v>
      </c>
    </row>
    <row r="8" customFormat="false" ht="15" hidden="false" customHeight="false" outlineLevel="0" collapsed="false">
      <c r="A8" s="1" t="n">
        <f aca="false">A4-$E4*A$2</f>
        <v>0</v>
      </c>
      <c r="B8" s="1" t="n">
        <f aca="false">B4-$E4*B$2</f>
        <v>-0.28</v>
      </c>
      <c r="C8" s="1" t="n">
        <f aca="false">C4-$E4*C$2</f>
        <v>-0.959999999999999</v>
      </c>
      <c r="D8" s="1" t="n">
        <f aca="false">D4-$E4*D$2</f>
        <v>-0.2378</v>
      </c>
      <c r="E8" s="2" t="n">
        <f aca="false">$B8/$B$7</f>
        <v>2.33333333333333</v>
      </c>
    </row>
    <row r="10" customFormat="false" ht="15" hidden="false" customHeight="false" outlineLevel="0" collapsed="false">
      <c r="A10" s="1" t="n">
        <f aca="false">A6</f>
        <v>0.25</v>
      </c>
      <c r="B10" s="1" t="n">
        <f aca="false">B6</f>
        <v>0.5</v>
      </c>
      <c r="C10" s="1" t="n">
        <f aca="false">C6</f>
        <v>1</v>
      </c>
      <c r="D10" s="1" t="n">
        <f aca="false">D6</f>
        <v>0.45</v>
      </c>
    </row>
    <row r="11" customFormat="false" ht="15" hidden="false" customHeight="false" outlineLevel="0" collapsed="false">
      <c r="A11" s="1" t="n">
        <f aca="false">A7</f>
        <v>0</v>
      </c>
      <c r="B11" s="1" t="n">
        <f aca="false">B7</f>
        <v>-0.12</v>
      </c>
      <c r="C11" s="1" t="n">
        <f aca="false">C7</f>
        <v>-0.44</v>
      </c>
      <c r="D11" s="1" t="n">
        <f aca="false">D7</f>
        <v>-0.0834</v>
      </c>
    </row>
    <row r="12" customFormat="false" ht="15" hidden="false" customHeight="false" outlineLevel="0" collapsed="false">
      <c r="A12" s="1" t="n">
        <f aca="false">A8</f>
        <v>0</v>
      </c>
      <c r="B12" s="1" t="n">
        <f aca="false">B8-$E8*B$7</f>
        <v>0</v>
      </c>
      <c r="C12" s="1" t="n">
        <f aca="false">C8-$E8*C$7</f>
        <v>0.0666666666666667</v>
      </c>
      <c r="D12" s="1" t="n">
        <f aca="false">D8-$E8*D$7</f>
        <v>-0.0431999999999998</v>
      </c>
    </row>
    <row r="14" customFormat="false" ht="15" hidden="false" customHeight="false" outlineLevel="0" collapsed="false">
      <c r="A14" s="0" t="s">
        <v>1</v>
      </c>
    </row>
    <row r="15" customFormat="false" ht="15" hidden="false" customHeight="false" outlineLevel="0" collapsed="false">
      <c r="B15" s="3"/>
      <c r="C15" s="1" t="s">
        <v>2</v>
      </c>
      <c r="D15" s="4" t="n">
        <f aca="false">D12/C12</f>
        <v>-0.648000000000001</v>
      </c>
    </row>
    <row r="16" customFormat="false" ht="15" hidden="false" customHeight="false" outlineLevel="0" collapsed="false">
      <c r="B16" s="3"/>
      <c r="C16" s="1" t="s">
        <v>3</v>
      </c>
      <c r="D16" s="1" t="n">
        <f aca="false">(D11-C11*D15)/B11</f>
        <v>3.071</v>
      </c>
    </row>
    <row r="17" customFormat="false" ht="15" hidden="false" customHeight="false" outlineLevel="0" collapsed="false">
      <c r="B17" s="3"/>
      <c r="C17" s="1" t="s">
        <v>4</v>
      </c>
      <c r="D17" s="1" t="n">
        <f aca="false">(D10-C10*D15-B10*D16)/A10</f>
        <v>-1.75</v>
      </c>
    </row>
    <row r="19" customFormat="false" ht="15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1" customFormat="false" ht="15" hidden="false" customHeight="false" outlineLevel="0" collapsed="false">
      <c r="A21" s="0" t="s">
        <v>0</v>
      </c>
    </row>
    <row r="22" customFormat="false" ht="15" hidden="false" customHeight="false" outlineLevel="0" collapsed="false">
      <c r="A22" s="6" t="n">
        <v>0</v>
      </c>
      <c r="B22" s="6" t="n">
        <v>2</v>
      </c>
      <c r="C22" s="6" t="n">
        <v>3</v>
      </c>
      <c r="D22" s="6" t="n">
        <v>5</v>
      </c>
      <c r="E22" s="6" t="n">
        <v>10</v>
      </c>
    </row>
    <row r="23" customFormat="false" ht="15" hidden="false" customHeight="false" outlineLevel="0" collapsed="false">
      <c r="A23" s="6" t="n">
        <v>1</v>
      </c>
      <c r="B23" s="6" t="n">
        <v>2</v>
      </c>
      <c r="C23" s="6" t="n">
        <v>-5</v>
      </c>
      <c r="D23" s="6" t="n">
        <v>7</v>
      </c>
      <c r="E23" s="6" t="n">
        <v>5</v>
      </c>
      <c r="F23" s="7" t="e">
        <f aca="false">$A23/$A$22</f>
        <v>#DIV/0!</v>
      </c>
    </row>
    <row r="24" customFormat="false" ht="15" hidden="false" customHeight="false" outlineLevel="0" collapsed="false">
      <c r="A24" s="6" t="n">
        <v>2</v>
      </c>
      <c r="B24" s="6" t="n">
        <v>-4</v>
      </c>
      <c r="C24" s="6" t="n">
        <v>0</v>
      </c>
      <c r="D24" s="6" t="n">
        <v>1</v>
      </c>
      <c r="E24" s="6" t="n">
        <v>-1</v>
      </c>
      <c r="F24" s="7" t="e">
        <f aca="false">$A24/$A$22</f>
        <v>#DIV/0!</v>
      </c>
    </row>
    <row r="25" customFormat="false" ht="15" hidden="false" customHeight="false" outlineLevel="0" collapsed="false">
      <c r="A25" s="6" t="n">
        <v>5</v>
      </c>
      <c r="B25" s="6" t="n">
        <v>9</v>
      </c>
      <c r="C25" s="6" t="n">
        <v>3</v>
      </c>
      <c r="D25" s="6" t="n">
        <v>-3</v>
      </c>
      <c r="E25" s="6" t="n">
        <v>14</v>
      </c>
      <c r="F25" s="7" t="e">
        <f aca="false">$A25/$A$22</f>
        <v>#DIV/0!</v>
      </c>
    </row>
    <row r="27" customFormat="false" ht="15" hidden="false" customHeight="false" outlineLevel="0" collapsed="false">
      <c r="A27" s="6" t="n">
        <f aca="false">A22</f>
        <v>0</v>
      </c>
      <c r="B27" s="6" t="n">
        <f aca="false">B22</f>
        <v>2</v>
      </c>
      <c r="C27" s="6" t="n">
        <f aca="false">C22</f>
        <v>3</v>
      </c>
      <c r="D27" s="6" t="n">
        <f aca="false">D22</f>
        <v>5</v>
      </c>
      <c r="E27" s="6" t="n">
        <f aca="false">E22</f>
        <v>10</v>
      </c>
    </row>
    <row r="28" customFormat="false" ht="15" hidden="false" customHeight="false" outlineLevel="0" collapsed="false">
      <c r="A28" s="6" t="e">
        <f aca="false">A23-$F23*A$22</f>
        <v>#DIV/0!</v>
      </c>
      <c r="B28" s="6" t="e">
        <f aca="false">B23-$F23*B$22</f>
        <v>#DIV/0!</v>
      </c>
      <c r="C28" s="6" t="e">
        <f aca="false">C23-$F23*C$22</f>
        <v>#DIV/0!</v>
      </c>
      <c r="D28" s="6" t="e">
        <f aca="false">D23-$F23*D$22</f>
        <v>#DIV/0!</v>
      </c>
      <c r="E28" s="6" t="e">
        <f aca="false">E23-$F23*E$22</f>
        <v>#DIV/0!</v>
      </c>
    </row>
    <row r="29" customFormat="false" ht="15" hidden="false" customHeight="false" outlineLevel="0" collapsed="false">
      <c r="A29" s="6" t="e">
        <f aca="false">A24-$F24*A$22</f>
        <v>#DIV/0!</v>
      </c>
      <c r="B29" s="6" t="e">
        <f aca="false">B24-$F24*B$22</f>
        <v>#DIV/0!</v>
      </c>
      <c r="C29" s="6" t="e">
        <f aca="false">C24-$F24*C$22</f>
        <v>#DIV/0!</v>
      </c>
      <c r="D29" s="6" t="e">
        <f aca="false">D24-$F24*D$22</f>
        <v>#DIV/0!</v>
      </c>
      <c r="E29" s="6" t="e">
        <f aca="false">E24-$F24*E$22</f>
        <v>#DIV/0!</v>
      </c>
      <c r="F29" s="7" t="e">
        <f aca="false">$B29/$B$28</f>
        <v>#DIV/0!</v>
      </c>
    </row>
    <row r="30" customFormat="false" ht="15" hidden="false" customHeight="false" outlineLevel="0" collapsed="false">
      <c r="A30" s="6" t="e">
        <f aca="false">A25-$F25*A$22</f>
        <v>#DIV/0!</v>
      </c>
      <c r="B30" s="6" t="e">
        <f aca="false">B25-$F25*B$22</f>
        <v>#DIV/0!</v>
      </c>
      <c r="C30" s="6" t="e">
        <f aca="false">C25-$F25*C$22</f>
        <v>#DIV/0!</v>
      </c>
      <c r="D30" s="6" t="e">
        <f aca="false">D25-$F25*D$22</f>
        <v>#DIV/0!</v>
      </c>
      <c r="E30" s="6" t="e">
        <f aca="false">E25-$F25*E$22</f>
        <v>#DIV/0!</v>
      </c>
      <c r="F30" s="7" t="e">
        <f aca="false">$B30/$B$28</f>
        <v>#DIV/0!</v>
      </c>
    </row>
    <row r="32" customFormat="false" ht="15" hidden="false" customHeight="false" outlineLevel="0" collapsed="false">
      <c r="A32" s="6" t="n">
        <f aca="false">A27</f>
        <v>0</v>
      </c>
      <c r="B32" s="6" t="n">
        <f aca="false">B27</f>
        <v>2</v>
      </c>
      <c r="C32" s="6" t="n">
        <f aca="false">C27</f>
        <v>3</v>
      </c>
      <c r="D32" s="6" t="n">
        <f aca="false">D27</f>
        <v>5</v>
      </c>
      <c r="E32" s="6" t="n">
        <f aca="false">E27</f>
        <v>10</v>
      </c>
    </row>
    <row r="33" customFormat="false" ht="15" hidden="false" customHeight="false" outlineLevel="0" collapsed="false">
      <c r="A33" s="6" t="e">
        <f aca="false">A28</f>
        <v>#DIV/0!</v>
      </c>
      <c r="B33" s="6" t="e">
        <f aca="false">B28</f>
        <v>#DIV/0!</v>
      </c>
      <c r="C33" s="6" t="e">
        <f aca="false">C28</f>
        <v>#DIV/0!</v>
      </c>
      <c r="D33" s="6" t="e">
        <f aca="false">D28</f>
        <v>#DIV/0!</v>
      </c>
      <c r="E33" s="6" t="e">
        <f aca="false">E28</f>
        <v>#DIV/0!</v>
      </c>
    </row>
    <row r="34" customFormat="false" ht="15" hidden="false" customHeight="false" outlineLevel="0" collapsed="false">
      <c r="A34" s="6" t="e">
        <f aca="false">A29</f>
        <v>#DIV/0!</v>
      </c>
      <c r="B34" s="6" t="e">
        <f aca="false">B29-$F29*B$28</f>
        <v>#DIV/0!</v>
      </c>
      <c r="C34" s="6" t="e">
        <f aca="false">C29-$F29*C$28</f>
        <v>#DIV/0!</v>
      </c>
      <c r="D34" s="6" t="e">
        <f aca="false">D29-$F29*D$28</f>
        <v>#DIV/0!</v>
      </c>
      <c r="E34" s="6" t="e">
        <f aca="false">E29-$F29*E$28</f>
        <v>#DIV/0!</v>
      </c>
    </row>
    <row r="35" customFormat="false" ht="15" hidden="false" customHeight="false" outlineLevel="0" collapsed="false">
      <c r="A35" s="6" t="e">
        <f aca="false">A30</f>
        <v>#DIV/0!</v>
      </c>
      <c r="B35" s="6" t="e">
        <f aca="false">B30-$F30*B$28</f>
        <v>#DIV/0!</v>
      </c>
      <c r="C35" s="6" t="e">
        <f aca="false">C30-$F30*C$28</f>
        <v>#DIV/0!</v>
      </c>
      <c r="D35" s="6" t="e">
        <f aca="false">D30-$F30*D$28</f>
        <v>#DIV/0!</v>
      </c>
      <c r="E35" s="6" t="e">
        <f aca="false">E30-$F30*E$28</f>
        <v>#DIV/0!</v>
      </c>
      <c r="F35" s="7" t="e">
        <f aca="false">$C35/$C$34</f>
        <v>#DIV/0!</v>
      </c>
    </row>
    <row r="37" customFormat="false" ht="15" hidden="false" customHeight="false" outlineLevel="0" collapsed="false">
      <c r="A37" s="6" t="n">
        <f aca="false">A32</f>
        <v>0</v>
      </c>
      <c r="B37" s="6" t="n">
        <f aca="false">B32</f>
        <v>2</v>
      </c>
      <c r="C37" s="6" t="n">
        <f aca="false">C32</f>
        <v>3</v>
      </c>
      <c r="D37" s="6" t="n">
        <f aca="false">D32</f>
        <v>5</v>
      </c>
      <c r="E37" s="6" t="n">
        <f aca="false">E32</f>
        <v>10</v>
      </c>
    </row>
    <row r="38" customFormat="false" ht="15" hidden="false" customHeight="false" outlineLevel="0" collapsed="false">
      <c r="A38" s="6" t="e">
        <f aca="false">A33</f>
        <v>#DIV/0!</v>
      </c>
      <c r="B38" s="6" t="e">
        <f aca="false">B33</f>
        <v>#DIV/0!</v>
      </c>
      <c r="C38" s="6" t="e">
        <f aca="false">C33</f>
        <v>#DIV/0!</v>
      </c>
      <c r="D38" s="6" t="e">
        <f aca="false">D33</f>
        <v>#DIV/0!</v>
      </c>
      <c r="E38" s="6" t="e">
        <f aca="false">E33</f>
        <v>#DIV/0!</v>
      </c>
    </row>
    <row r="39" customFormat="false" ht="15" hidden="false" customHeight="false" outlineLevel="0" collapsed="false">
      <c r="A39" s="6" t="e">
        <f aca="false">A34</f>
        <v>#DIV/0!</v>
      </c>
      <c r="B39" s="6" t="e">
        <f aca="false">B34</f>
        <v>#DIV/0!</v>
      </c>
      <c r="C39" s="6" t="e">
        <f aca="false">C34</f>
        <v>#DIV/0!</v>
      </c>
      <c r="D39" s="6" t="e">
        <f aca="false">D34</f>
        <v>#DIV/0!</v>
      </c>
      <c r="E39" s="6" t="e">
        <f aca="false">E34</f>
        <v>#DIV/0!</v>
      </c>
    </row>
    <row r="40" customFormat="false" ht="15" hidden="false" customHeight="false" outlineLevel="0" collapsed="false">
      <c r="A40" s="6" t="e">
        <f aca="false">A35</f>
        <v>#DIV/0!</v>
      </c>
      <c r="B40" s="6" t="e">
        <f aca="false">B35</f>
        <v>#DIV/0!</v>
      </c>
      <c r="C40" s="6" t="e">
        <f aca="false">C35-$F35*C$34</f>
        <v>#DIV/0!</v>
      </c>
      <c r="D40" s="6" t="e">
        <f aca="false">D35-$F35*D$34</f>
        <v>#DIV/0!</v>
      </c>
      <c r="E40" s="6" t="e">
        <f aca="false">E35-$F35*E$34</f>
        <v>#DIV/0!</v>
      </c>
    </row>
    <row r="42" customFormat="false" ht="15" hidden="false" customHeight="false" outlineLevel="0" collapsed="false">
      <c r="A42" s="0" t="s">
        <v>1</v>
      </c>
    </row>
    <row r="43" customFormat="false" ht="15" hidden="false" customHeight="false" outlineLevel="0" collapsed="false">
      <c r="C43" s="6" t="s">
        <v>5</v>
      </c>
      <c r="D43" s="6" t="e">
        <f aca="false">E40/D40</f>
        <v>#DIV/0!</v>
      </c>
    </row>
    <row r="44" customFormat="false" ht="15" hidden="false" customHeight="false" outlineLevel="0" collapsed="false">
      <c r="C44" s="6" t="s">
        <v>2</v>
      </c>
      <c r="D44" s="6" t="e">
        <f aca="false">(E39-D39*D43)/C39</f>
        <v>#DIV/0!</v>
      </c>
    </row>
    <row r="45" customFormat="false" ht="15" hidden="false" customHeight="false" outlineLevel="0" collapsed="false">
      <c r="C45" s="6" t="s">
        <v>3</v>
      </c>
      <c r="D45" s="6" t="e">
        <f aca="false">(E38-D38*D43-C38*D44)/B38</f>
        <v>#DIV/0!</v>
      </c>
    </row>
    <row r="46" customFormat="false" ht="15" hidden="false" customHeight="false" outlineLevel="0" collapsed="false">
      <c r="C46" s="6" t="s">
        <v>4</v>
      </c>
      <c r="D46" s="6" t="e">
        <f aca="false">(E37-D37*D43-C37*D44-B37*D45)/A37</f>
        <v>#DIV/0!</v>
      </c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50" customFormat="false" ht="15" hidden="false" customHeight="false" outlineLevel="0" collapsed="false">
      <c r="A50" s="0" t="s">
        <v>0</v>
      </c>
    </row>
    <row r="51" customFormat="false" ht="15" hidden="false" customHeight="false" outlineLevel="0" collapsed="false">
      <c r="A51" s="1" t="n">
        <v>1</v>
      </c>
      <c r="B51" s="1" t="n">
        <v>1</v>
      </c>
      <c r="C51" s="1" t="n">
        <v>1</v>
      </c>
      <c r="D51" s="1" t="n">
        <v>1</v>
      </c>
      <c r="E51" s="1" t="n">
        <v>1</v>
      </c>
      <c r="F51" s="1" t="n">
        <v>7</v>
      </c>
    </row>
    <row r="52" customFormat="false" ht="15" hidden="false" customHeight="false" outlineLevel="0" collapsed="false">
      <c r="A52" s="1" t="n">
        <v>1</v>
      </c>
      <c r="B52" s="1" t="n">
        <v>-1</v>
      </c>
      <c r="C52" s="1" t="n">
        <v>-1</v>
      </c>
      <c r="D52" s="1" t="n">
        <v>1</v>
      </c>
      <c r="E52" s="1" t="n">
        <v>1</v>
      </c>
      <c r="F52" s="1" t="n">
        <v>-1</v>
      </c>
      <c r="G52" s="2" t="n">
        <f aca="false">$A52/$A$51</f>
        <v>1</v>
      </c>
    </row>
    <row r="53" customFormat="false" ht="15" hidden="false" customHeight="false" outlineLevel="0" collapsed="false">
      <c r="A53" s="1" t="n">
        <v>1</v>
      </c>
      <c r="B53" s="1" t="n">
        <v>1</v>
      </c>
      <c r="C53" s="1" t="n">
        <v>-1</v>
      </c>
      <c r="D53" s="1" t="n">
        <v>-1</v>
      </c>
      <c r="E53" s="1" t="n">
        <v>1</v>
      </c>
      <c r="F53" s="1" t="n">
        <v>-3</v>
      </c>
      <c r="G53" s="2" t="n">
        <f aca="false">$A53/$A$51</f>
        <v>1</v>
      </c>
    </row>
    <row r="54" customFormat="false" ht="15" hidden="false" customHeight="false" outlineLevel="0" collapsed="false">
      <c r="A54" s="1" t="n">
        <v>1</v>
      </c>
      <c r="B54" s="1" t="n">
        <v>1</v>
      </c>
      <c r="C54" s="1" t="n">
        <v>1</v>
      </c>
      <c r="D54" s="1" t="n">
        <v>-1</v>
      </c>
      <c r="E54" s="1" t="n">
        <v>-1</v>
      </c>
      <c r="F54" s="1" t="n">
        <v>5</v>
      </c>
      <c r="G54" s="2" t="n">
        <f aca="false">$A54/$A$51</f>
        <v>1</v>
      </c>
    </row>
    <row r="55" customFormat="false" ht="15" hidden="false" customHeight="false" outlineLevel="0" collapsed="false">
      <c r="A55" s="1" t="n">
        <v>1</v>
      </c>
      <c r="B55" s="1" t="n">
        <v>1</v>
      </c>
      <c r="C55" s="1" t="n">
        <v>-1</v>
      </c>
      <c r="D55" s="1" t="n">
        <v>1</v>
      </c>
      <c r="E55" s="1" t="n">
        <v>-1</v>
      </c>
      <c r="F55" s="1" t="n">
        <v>3</v>
      </c>
      <c r="G55" s="2" t="n">
        <f aca="false">$A55/$A$51</f>
        <v>1</v>
      </c>
    </row>
    <row r="57" customFormat="false" ht="15" hidden="false" customHeight="false" outlineLevel="0" collapsed="false">
      <c r="A57" s="1" t="n">
        <f aca="false">A51</f>
        <v>1</v>
      </c>
      <c r="B57" s="1" t="n">
        <f aca="false">B51</f>
        <v>1</v>
      </c>
      <c r="C57" s="1" t="n">
        <f aca="false">C51</f>
        <v>1</v>
      </c>
      <c r="D57" s="1" t="n">
        <f aca="false">D51</f>
        <v>1</v>
      </c>
      <c r="E57" s="1" t="n">
        <f aca="false">E51</f>
        <v>1</v>
      </c>
      <c r="F57" s="1" t="n">
        <f aca="false">F51</f>
        <v>7</v>
      </c>
    </row>
    <row r="58" customFormat="false" ht="15" hidden="false" customHeight="false" outlineLevel="0" collapsed="false">
      <c r="A58" s="1" t="n">
        <f aca="false">A52-$G52*A$51</f>
        <v>0</v>
      </c>
      <c r="B58" s="1" t="n">
        <f aca="false">B52-$G52*B$51</f>
        <v>-2</v>
      </c>
      <c r="C58" s="1" t="n">
        <f aca="false">C52-$G52*C$51</f>
        <v>-2</v>
      </c>
      <c r="D58" s="1" t="n">
        <f aca="false">D52-$G52*D$51</f>
        <v>0</v>
      </c>
      <c r="E58" s="1" t="n">
        <f aca="false">E52-$G52*E$51</f>
        <v>0</v>
      </c>
      <c r="F58" s="1" t="n">
        <f aca="false">F52-$G52*F$51</f>
        <v>-8</v>
      </c>
    </row>
    <row r="59" customFormat="false" ht="15" hidden="false" customHeight="false" outlineLevel="0" collapsed="false">
      <c r="A59" s="1" t="n">
        <f aca="false">A53-$G53*A$51</f>
        <v>0</v>
      </c>
      <c r="B59" s="1" t="n">
        <f aca="false">B53-$G53*B$51</f>
        <v>0</v>
      </c>
      <c r="C59" s="1" t="n">
        <f aca="false">C53-$G53*C$51</f>
        <v>-2</v>
      </c>
      <c r="D59" s="1" t="n">
        <f aca="false">D53-$G53*D$51</f>
        <v>-2</v>
      </c>
      <c r="E59" s="1" t="n">
        <f aca="false">E53-$G53*E$51</f>
        <v>0</v>
      </c>
      <c r="F59" s="1" t="n">
        <f aca="false">F53-$G53*F$51</f>
        <v>-10</v>
      </c>
      <c r="G59" s="2" t="n">
        <f aca="false">$B59/$B$58</f>
        <v>0</v>
      </c>
    </row>
    <row r="60" customFormat="false" ht="15" hidden="false" customHeight="false" outlineLevel="0" collapsed="false">
      <c r="A60" s="1" t="n">
        <f aca="false">A54-$G54*A$51</f>
        <v>0</v>
      </c>
      <c r="B60" s="1" t="n">
        <f aca="false">B54-$G54*B$51</f>
        <v>0</v>
      </c>
      <c r="C60" s="1" t="n">
        <f aca="false">C54-$G54*C$51</f>
        <v>0</v>
      </c>
      <c r="D60" s="1" t="n">
        <f aca="false">D54-$G54*D$51</f>
        <v>-2</v>
      </c>
      <c r="E60" s="1" t="n">
        <f aca="false">E54-$G54*E$51</f>
        <v>-2</v>
      </c>
      <c r="F60" s="1" t="n">
        <f aca="false">F54-$G54*F$51</f>
        <v>-2</v>
      </c>
      <c r="G60" s="2" t="n">
        <f aca="false">$B60/$B$58</f>
        <v>-0</v>
      </c>
    </row>
    <row r="61" customFormat="false" ht="15" hidden="false" customHeight="false" outlineLevel="0" collapsed="false">
      <c r="A61" s="1" t="n">
        <f aca="false">A55-$G55*A$51</f>
        <v>0</v>
      </c>
      <c r="B61" s="1" t="n">
        <f aca="false">B55-$G55*B$51</f>
        <v>0</v>
      </c>
      <c r="C61" s="1" t="n">
        <f aca="false">C55-$G55*C$51</f>
        <v>-2</v>
      </c>
      <c r="D61" s="1" t="n">
        <f aca="false">D55-$G55*D$51</f>
        <v>0</v>
      </c>
      <c r="E61" s="1" t="n">
        <f aca="false">E55-$G55*E$51</f>
        <v>-2</v>
      </c>
      <c r="F61" s="1" t="n">
        <f aca="false">F55-$G55*F$51</f>
        <v>-4</v>
      </c>
      <c r="G61" s="2" t="n">
        <f aca="false">$B61/$B$58</f>
        <v>-0</v>
      </c>
    </row>
    <row r="63" customFormat="false" ht="15" hidden="false" customHeight="false" outlineLevel="0" collapsed="false">
      <c r="A63" s="1" t="n">
        <f aca="false">A57</f>
        <v>1</v>
      </c>
      <c r="B63" s="1" t="n">
        <f aca="false">B57</f>
        <v>1</v>
      </c>
      <c r="C63" s="1" t="n">
        <f aca="false">C57</f>
        <v>1</v>
      </c>
      <c r="D63" s="1" t="n">
        <f aca="false">D57</f>
        <v>1</v>
      </c>
      <c r="E63" s="1" t="n">
        <f aca="false">E57</f>
        <v>1</v>
      </c>
      <c r="F63" s="1" t="n">
        <f aca="false">F57</f>
        <v>7</v>
      </c>
    </row>
    <row r="64" customFormat="false" ht="15" hidden="false" customHeight="false" outlineLevel="0" collapsed="false">
      <c r="A64" s="1" t="n">
        <f aca="false">A58</f>
        <v>0</v>
      </c>
      <c r="B64" s="1" t="n">
        <f aca="false">B58</f>
        <v>-2</v>
      </c>
      <c r="C64" s="1" t="n">
        <f aca="false">C58</f>
        <v>-2</v>
      </c>
      <c r="D64" s="1" t="n">
        <f aca="false">D58</f>
        <v>0</v>
      </c>
      <c r="E64" s="1" t="n">
        <f aca="false">E58</f>
        <v>0</v>
      </c>
      <c r="F64" s="1" t="n">
        <f aca="false">F58</f>
        <v>-8</v>
      </c>
    </row>
    <row r="65" customFormat="false" ht="15" hidden="false" customHeight="false" outlineLevel="0" collapsed="false">
      <c r="A65" s="1" t="n">
        <f aca="false">A59</f>
        <v>0</v>
      </c>
      <c r="B65" s="1" t="n">
        <f aca="false">B59-$G59*B$58</f>
        <v>0</v>
      </c>
      <c r="C65" s="1" t="n">
        <f aca="false">C59-$G59*C$58</f>
        <v>-2</v>
      </c>
      <c r="D65" s="1" t="n">
        <f aca="false">D59-$G59*D$58</f>
        <v>-2</v>
      </c>
      <c r="E65" s="1" t="n">
        <f aca="false">E59-$G59*E$58</f>
        <v>0</v>
      </c>
      <c r="F65" s="1" t="n">
        <f aca="false">F59-$G59*F$58</f>
        <v>-10</v>
      </c>
    </row>
    <row r="66" customFormat="false" ht="15" hidden="false" customHeight="false" outlineLevel="0" collapsed="false">
      <c r="A66" s="1" t="n">
        <f aca="false">A60</f>
        <v>0</v>
      </c>
      <c r="B66" s="1" t="n">
        <f aca="false">B60-$G60*B$58</f>
        <v>0</v>
      </c>
      <c r="C66" s="1" t="n">
        <f aca="false">C60-$G60*C$58</f>
        <v>0</v>
      </c>
      <c r="D66" s="1" t="n">
        <f aca="false">D60-$G60*D$58</f>
        <v>-2</v>
      </c>
      <c r="E66" s="1" t="n">
        <f aca="false">E60-$G60*E$58</f>
        <v>-2</v>
      </c>
      <c r="F66" s="1" t="n">
        <f aca="false">F60-$G60*F$58</f>
        <v>-2</v>
      </c>
      <c r="G66" s="2" t="n">
        <f aca="false">$C66/$C$65</f>
        <v>0</v>
      </c>
    </row>
    <row r="67" customFormat="false" ht="15" hidden="false" customHeight="false" outlineLevel="0" collapsed="false">
      <c r="A67" s="1" t="n">
        <f aca="false">A61</f>
        <v>0</v>
      </c>
      <c r="B67" s="1" t="n">
        <f aca="false">B61-$G61*B$58</f>
        <v>0</v>
      </c>
      <c r="C67" s="1" t="n">
        <f aca="false">C61-$G61*C$58</f>
        <v>-2</v>
      </c>
      <c r="D67" s="1" t="n">
        <f aca="false">D61-$G61*D$58</f>
        <v>0</v>
      </c>
      <c r="E67" s="1" t="n">
        <f aca="false">E61-$G61*E$58</f>
        <v>-2</v>
      </c>
      <c r="F67" s="1" t="n">
        <f aca="false">F61-$G61*F$58</f>
        <v>-4</v>
      </c>
      <c r="G67" s="2" t="n">
        <f aca="false">$C67/$C$65</f>
        <v>1</v>
      </c>
    </row>
    <row r="69" customFormat="false" ht="15" hidden="false" customHeight="false" outlineLevel="0" collapsed="false">
      <c r="A69" s="1" t="n">
        <f aca="false">A63</f>
        <v>1</v>
      </c>
      <c r="B69" s="1" t="n">
        <f aca="false">B63</f>
        <v>1</v>
      </c>
      <c r="C69" s="1" t="n">
        <f aca="false">C63</f>
        <v>1</v>
      </c>
      <c r="D69" s="1" t="n">
        <f aca="false">D63</f>
        <v>1</v>
      </c>
      <c r="E69" s="1" t="n">
        <f aca="false">E63</f>
        <v>1</v>
      </c>
      <c r="F69" s="1" t="n">
        <f aca="false">F63</f>
        <v>7</v>
      </c>
    </row>
    <row r="70" customFormat="false" ht="15" hidden="false" customHeight="false" outlineLevel="0" collapsed="false">
      <c r="A70" s="1" t="n">
        <f aca="false">A64</f>
        <v>0</v>
      </c>
      <c r="B70" s="1" t="n">
        <f aca="false">B64</f>
        <v>-2</v>
      </c>
      <c r="C70" s="1" t="n">
        <f aca="false">C64</f>
        <v>-2</v>
      </c>
      <c r="D70" s="1" t="n">
        <f aca="false">D64</f>
        <v>0</v>
      </c>
      <c r="E70" s="1" t="n">
        <f aca="false">E64</f>
        <v>0</v>
      </c>
      <c r="F70" s="1" t="n">
        <f aca="false">F64</f>
        <v>-8</v>
      </c>
    </row>
    <row r="71" customFormat="false" ht="15" hidden="false" customHeight="false" outlineLevel="0" collapsed="false">
      <c r="A71" s="1" t="n">
        <f aca="false">A65</f>
        <v>0</v>
      </c>
      <c r="B71" s="1" t="n">
        <f aca="false">B65</f>
        <v>0</v>
      </c>
      <c r="C71" s="1" t="n">
        <f aca="false">C65</f>
        <v>-2</v>
      </c>
      <c r="D71" s="1" t="n">
        <f aca="false">D65</f>
        <v>-2</v>
      </c>
      <c r="E71" s="1" t="n">
        <f aca="false">E65</f>
        <v>0</v>
      </c>
      <c r="F71" s="1" t="n">
        <f aca="false">F65</f>
        <v>-10</v>
      </c>
    </row>
    <row r="72" customFormat="false" ht="15" hidden="false" customHeight="false" outlineLevel="0" collapsed="false">
      <c r="A72" s="1" t="n">
        <f aca="false">A66</f>
        <v>0</v>
      </c>
      <c r="B72" s="1" t="n">
        <f aca="false">B66</f>
        <v>0</v>
      </c>
      <c r="C72" s="1" t="n">
        <f aca="false">C66-$G66*C$65</f>
        <v>0</v>
      </c>
      <c r="D72" s="1" t="n">
        <f aca="false">D66-$G66*D$65</f>
        <v>-2</v>
      </c>
      <c r="E72" s="1" t="n">
        <f aca="false">E66-$G66*E$65</f>
        <v>-2</v>
      </c>
      <c r="F72" s="1" t="n">
        <f aca="false">F66-$G66*F$65</f>
        <v>-2</v>
      </c>
    </row>
    <row r="73" customFormat="false" ht="15" hidden="false" customHeight="false" outlineLevel="0" collapsed="false">
      <c r="A73" s="1" t="n">
        <f aca="false">A67</f>
        <v>0</v>
      </c>
      <c r="B73" s="1" t="n">
        <f aca="false">B67</f>
        <v>0</v>
      </c>
      <c r="C73" s="1" t="n">
        <f aca="false">C67-$G67*C$65</f>
        <v>0</v>
      </c>
      <c r="D73" s="1" t="n">
        <f aca="false">D67-$G67*D$65</f>
        <v>2</v>
      </c>
      <c r="E73" s="1" t="n">
        <f aca="false">E67-$G67*E$65</f>
        <v>-2</v>
      </c>
      <c r="F73" s="1" t="n">
        <f aca="false">F67-$G67*F$65</f>
        <v>6</v>
      </c>
      <c r="G73" s="2" t="n">
        <f aca="false">$D73/$D$72</f>
        <v>-1</v>
      </c>
    </row>
    <row r="75" customFormat="false" ht="15" hidden="false" customHeight="false" outlineLevel="0" collapsed="false">
      <c r="A75" s="1" t="n">
        <f aca="false">A69</f>
        <v>1</v>
      </c>
      <c r="B75" s="1" t="n">
        <f aca="false">B69</f>
        <v>1</v>
      </c>
      <c r="C75" s="1" t="n">
        <f aca="false">C69</f>
        <v>1</v>
      </c>
      <c r="D75" s="1" t="n">
        <f aca="false">D69</f>
        <v>1</v>
      </c>
      <c r="E75" s="1" t="n">
        <f aca="false">E69</f>
        <v>1</v>
      </c>
      <c r="F75" s="1" t="n">
        <f aca="false">F69</f>
        <v>7</v>
      </c>
    </row>
    <row r="76" customFormat="false" ht="15" hidden="false" customHeight="false" outlineLevel="0" collapsed="false">
      <c r="A76" s="1" t="n">
        <f aca="false">A70</f>
        <v>0</v>
      </c>
      <c r="B76" s="1" t="n">
        <f aca="false">B70</f>
        <v>-2</v>
      </c>
      <c r="C76" s="1" t="n">
        <f aca="false">C70</f>
        <v>-2</v>
      </c>
      <c r="D76" s="1" t="n">
        <f aca="false">D70</f>
        <v>0</v>
      </c>
      <c r="E76" s="1" t="n">
        <f aca="false">E70</f>
        <v>0</v>
      </c>
      <c r="F76" s="1" t="n">
        <f aca="false">F70</f>
        <v>-8</v>
      </c>
    </row>
    <row r="77" customFormat="false" ht="15" hidden="false" customHeight="false" outlineLevel="0" collapsed="false">
      <c r="A77" s="1" t="n">
        <f aca="false">A71</f>
        <v>0</v>
      </c>
      <c r="B77" s="1" t="n">
        <f aca="false">B71</f>
        <v>0</v>
      </c>
      <c r="C77" s="1" t="n">
        <f aca="false">C71</f>
        <v>-2</v>
      </c>
      <c r="D77" s="1" t="n">
        <f aca="false">D71</f>
        <v>-2</v>
      </c>
      <c r="E77" s="1" t="n">
        <f aca="false">E71</f>
        <v>0</v>
      </c>
      <c r="F77" s="1" t="n">
        <f aca="false">F71</f>
        <v>-10</v>
      </c>
    </row>
    <row r="78" customFormat="false" ht="15" hidden="false" customHeight="false" outlineLevel="0" collapsed="false">
      <c r="A78" s="1" t="n">
        <f aca="false">A72</f>
        <v>0</v>
      </c>
      <c r="B78" s="1" t="n">
        <f aca="false">B72</f>
        <v>0</v>
      </c>
      <c r="C78" s="1" t="n">
        <f aca="false">C72</f>
        <v>0</v>
      </c>
      <c r="D78" s="1" t="n">
        <f aca="false">D72</f>
        <v>-2</v>
      </c>
      <c r="E78" s="1" t="n">
        <f aca="false">E72</f>
        <v>-2</v>
      </c>
      <c r="F78" s="1" t="n">
        <f aca="false">F72</f>
        <v>-2</v>
      </c>
    </row>
    <row r="79" customFormat="false" ht="15" hidden="false" customHeight="false" outlineLevel="0" collapsed="false">
      <c r="A79" s="1" t="n">
        <f aca="false">A73</f>
        <v>0</v>
      </c>
      <c r="B79" s="1" t="n">
        <f aca="false">B73</f>
        <v>0</v>
      </c>
      <c r="C79" s="1" t="n">
        <f aca="false">C73</f>
        <v>0</v>
      </c>
      <c r="D79" s="1" t="n">
        <f aca="false">D73-$G73*D$72</f>
        <v>0</v>
      </c>
      <c r="E79" s="1" t="n">
        <f aca="false">E73-$G73*E$72</f>
        <v>-4</v>
      </c>
      <c r="F79" s="1" t="n">
        <f aca="false">F73-$G73*F$72</f>
        <v>4</v>
      </c>
    </row>
    <row r="81" customFormat="false" ht="15" hidden="false" customHeight="false" outlineLevel="0" collapsed="false">
      <c r="A81" s="0" t="s">
        <v>1</v>
      </c>
    </row>
    <row r="82" customFormat="false" ht="15" hidden="false" customHeight="false" outlineLevel="0" collapsed="false">
      <c r="C82" s="1" t="s">
        <v>6</v>
      </c>
      <c r="D82" s="1" t="n">
        <f aca="false">F79/E79</f>
        <v>-1</v>
      </c>
    </row>
    <row r="83" customFormat="false" ht="15" hidden="false" customHeight="false" outlineLevel="0" collapsed="false">
      <c r="C83" s="1" t="s">
        <v>5</v>
      </c>
      <c r="D83" s="1" t="n">
        <f aca="false">(F78-E78*D82)/D78</f>
        <v>2</v>
      </c>
    </row>
    <row r="84" customFormat="false" ht="15" hidden="false" customHeight="false" outlineLevel="0" collapsed="false">
      <c r="C84" s="1" t="s">
        <v>2</v>
      </c>
      <c r="D84" s="1" t="n">
        <f aca="false">(F77-E77*D82-D77*D83)/C77</f>
        <v>3</v>
      </c>
    </row>
    <row r="85" customFormat="false" ht="15" hidden="false" customHeight="false" outlineLevel="0" collapsed="false">
      <c r="C85" s="1" t="s">
        <v>3</v>
      </c>
      <c r="D85" s="1" t="n">
        <f aca="false">(F76-E76*D82-D76*D83-C76*D84)/B76</f>
        <v>1</v>
      </c>
    </row>
    <row r="86" customFormat="false" ht="15" hidden="false" customHeight="false" outlineLevel="0" collapsed="false">
      <c r="C86" s="1" t="s">
        <v>4</v>
      </c>
      <c r="D86" s="1" t="n">
        <f aca="false">(F75-E75*D82-D75*D83-C75*D84-B75*D85)/A75</f>
        <v>2</v>
      </c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90" customFormat="false" ht="15" hidden="false" customHeight="false" outlineLevel="0" collapsed="false">
      <c r="A90" s="0" t="s">
        <v>0</v>
      </c>
    </row>
    <row r="91" customFormat="false" ht="15" hidden="false" customHeight="false" outlineLevel="0" collapsed="false">
      <c r="A91" s="6" t="n">
        <v>-1</v>
      </c>
      <c r="B91" s="6" t="n">
        <v>1</v>
      </c>
      <c r="C91" s="6" t="n">
        <v>0</v>
      </c>
      <c r="D91" s="6" t="n">
        <v>4</v>
      </c>
      <c r="E91" s="6" t="n">
        <v>-1</v>
      </c>
      <c r="F91" s="6" t="n">
        <v>0</v>
      </c>
      <c r="G91" s="6" t="n">
        <v>61</v>
      </c>
    </row>
    <row r="92" customFormat="false" ht="15" hidden="false" customHeight="false" outlineLevel="0" collapsed="false">
      <c r="A92" s="6" t="n">
        <v>0</v>
      </c>
      <c r="B92" s="6" t="n">
        <v>-1</v>
      </c>
      <c r="C92" s="6" t="n">
        <v>1</v>
      </c>
      <c r="D92" s="6" t="n">
        <v>0</v>
      </c>
      <c r="E92" s="6" t="n">
        <v>4</v>
      </c>
      <c r="F92" s="6" t="n">
        <v>-1</v>
      </c>
      <c r="G92" s="6" t="n">
        <v>14</v>
      </c>
      <c r="H92" s="7" t="n">
        <f aca="false">$A92/$A$91</f>
        <v>0</v>
      </c>
    </row>
    <row r="93" customFormat="false" ht="15" hidden="false" customHeight="false" outlineLevel="0" collapsed="false">
      <c r="A93" s="6" t="n">
        <v>4</v>
      </c>
      <c r="B93" s="6" t="n">
        <v>-1</v>
      </c>
      <c r="C93" s="6" t="n">
        <v>0</v>
      </c>
      <c r="D93" s="6" t="n">
        <v>10</v>
      </c>
      <c r="E93" s="6" t="n">
        <v>0</v>
      </c>
      <c r="F93" s="6" t="n">
        <v>0</v>
      </c>
      <c r="G93" s="6" t="n">
        <v>8</v>
      </c>
      <c r="H93" s="7" t="n">
        <f aca="false">$A93/$A$91</f>
        <v>-4</v>
      </c>
    </row>
    <row r="94" customFormat="false" ht="15" hidden="false" customHeight="false" outlineLevel="0" collapsed="false">
      <c r="A94" s="6" t="n">
        <v>-1</v>
      </c>
      <c r="B94" s="6" t="n">
        <v>5</v>
      </c>
      <c r="C94" s="6" t="n">
        <v>-1</v>
      </c>
      <c r="D94" s="6" t="n">
        <v>0</v>
      </c>
      <c r="E94" s="6" t="n">
        <v>-1</v>
      </c>
      <c r="F94" s="6" t="n">
        <v>0</v>
      </c>
      <c r="G94" s="6" t="n">
        <v>5</v>
      </c>
      <c r="H94" s="7" t="n">
        <f aca="false">$A94/$A$91</f>
        <v>1</v>
      </c>
    </row>
    <row r="95" customFormat="false" ht="15" hidden="false" customHeight="false" outlineLevel="0" collapsed="false">
      <c r="A95" s="6" t="n">
        <v>0</v>
      </c>
      <c r="B95" s="6" t="n">
        <v>-1</v>
      </c>
      <c r="C95" s="6" t="n">
        <v>5</v>
      </c>
      <c r="D95" s="6" t="n">
        <v>0</v>
      </c>
      <c r="E95" s="6" t="n">
        <v>0</v>
      </c>
      <c r="F95" s="6" t="n">
        <v>-1</v>
      </c>
      <c r="G95" s="6" t="n">
        <v>9</v>
      </c>
      <c r="H95" s="7" t="n">
        <f aca="false">$A95/$A$91</f>
        <v>-0</v>
      </c>
    </row>
    <row r="96" customFormat="false" ht="15" hidden="false" customHeight="false" outlineLevel="0" collapsed="false">
      <c r="A96" s="6" t="n">
        <v>0</v>
      </c>
      <c r="B96" s="6" t="n">
        <v>0</v>
      </c>
      <c r="C96" s="6" t="n">
        <v>-1</v>
      </c>
      <c r="D96" s="6" t="n">
        <v>0</v>
      </c>
      <c r="E96" s="6" t="n">
        <v>-1</v>
      </c>
      <c r="F96" s="6" t="n">
        <v>6</v>
      </c>
      <c r="G96" s="6" t="n">
        <v>23</v>
      </c>
      <c r="H96" s="7" t="n">
        <f aca="false">$A96/$A$91</f>
        <v>-0</v>
      </c>
    </row>
    <row r="98" customFormat="false" ht="15" hidden="false" customHeight="false" outlineLevel="0" collapsed="false">
      <c r="A98" s="6" t="n">
        <f aca="false">A91</f>
        <v>-1</v>
      </c>
      <c r="B98" s="6" t="n">
        <f aca="false">B91</f>
        <v>1</v>
      </c>
      <c r="C98" s="6" t="n">
        <f aca="false">C91</f>
        <v>0</v>
      </c>
      <c r="D98" s="6" t="n">
        <f aca="false">D91</f>
        <v>4</v>
      </c>
      <c r="E98" s="6" t="n">
        <f aca="false">E91</f>
        <v>-1</v>
      </c>
      <c r="F98" s="6" t="n">
        <f aca="false">F91</f>
        <v>0</v>
      </c>
      <c r="G98" s="6" t="n">
        <f aca="false">G91</f>
        <v>61</v>
      </c>
    </row>
    <row r="99" customFormat="false" ht="15" hidden="false" customHeight="false" outlineLevel="0" collapsed="false">
      <c r="A99" s="6" t="n">
        <f aca="false">A92-$H92*A$91</f>
        <v>0</v>
      </c>
      <c r="B99" s="6" t="n">
        <f aca="false">B92-$H92*B$91</f>
        <v>-1</v>
      </c>
      <c r="C99" s="6" t="n">
        <f aca="false">C92-$H92*C$91</f>
        <v>1</v>
      </c>
      <c r="D99" s="6" t="n">
        <f aca="false">D92-$H92*D$91</f>
        <v>0</v>
      </c>
      <c r="E99" s="6" t="n">
        <f aca="false">E92-$H92*E$91</f>
        <v>4</v>
      </c>
      <c r="F99" s="6" t="n">
        <f aca="false">F92-$H92*F$91</f>
        <v>-1</v>
      </c>
      <c r="G99" s="6" t="n">
        <f aca="false">G92-$H92*G$91</f>
        <v>14</v>
      </c>
    </row>
    <row r="100" customFormat="false" ht="15" hidden="false" customHeight="false" outlineLevel="0" collapsed="false">
      <c r="A100" s="6" t="n">
        <f aca="false">A93-$H93*A$91</f>
        <v>0</v>
      </c>
      <c r="B100" s="6" t="n">
        <f aca="false">B93-$H93*B$91</f>
        <v>3</v>
      </c>
      <c r="C100" s="6" t="n">
        <f aca="false">C93-$H93*C$91</f>
        <v>0</v>
      </c>
      <c r="D100" s="6" t="n">
        <f aca="false">D93-$H93*D$91</f>
        <v>26</v>
      </c>
      <c r="E100" s="6" t="n">
        <f aca="false">E93-$H93*E$91</f>
        <v>-4</v>
      </c>
      <c r="F100" s="6" t="n">
        <f aca="false">F93-$H93*F$91</f>
        <v>0</v>
      </c>
      <c r="G100" s="6" t="n">
        <f aca="false">G93-$H93*G$91</f>
        <v>252</v>
      </c>
      <c r="H100" s="7" t="n">
        <f aca="false">$B100/$B$99</f>
        <v>-3</v>
      </c>
    </row>
    <row r="101" customFormat="false" ht="15" hidden="false" customHeight="false" outlineLevel="0" collapsed="false">
      <c r="A101" s="6" t="n">
        <f aca="false">A94-$H94*A$91</f>
        <v>0</v>
      </c>
      <c r="B101" s="6" t="n">
        <f aca="false">B94-$H94*B$91</f>
        <v>4</v>
      </c>
      <c r="C101" s="6" t="n">
        <f aca="false">C94-$H94*C$91</f>
        <v>-1</v>
      </c>
      <c r="D101" s="6" t="n">
        <f aca="false">D94-$H94*D$91</f>
        <v>-4</v>
      </c>
      <c r="E101" s="6" t="n">
        <f aca="false">E94-$H94*E$91</f>
        <v>0</v>
      </c>
      <c r="F101" s="6" t="n">
        <f aca="false">F94-$H94*F$91</f>
        <v>0</v>
      </c>
      <c r="G101" s="6" t="n">
        <f aca="false">G94-$H94*G$91</f>
        <v>-56</v>
      </c>
      <c r="H101" s="7" t="n">
        <f aca="false">$B101/$B$99</f>
        <v>-4</v>
      </c>
    </row>
    <row r="102" customFormat="false" ht="15" hidden="false" customHeight="false" outlineLevel="0" collapsed="false">
      <c r="A102" s="6" t="n">
        <f aca="false">A95-$H95*A$91</f>
        <v>0</v>
      </c>
      <c r="B102" s="6" t="n">
        <f aca="false">B95-$H95*B$91</f>
        <v>-1</v>
      </c>
      <c r="C102" s="6" t="n">
        <f aca="false">C95-$H95*C$91</f>
        <v>5</v>
      </c>
      <c r="D102" s="6" t="n">
        <f aca="false">D95-$H95*D$91</f>
        <v>0</v>
      </c>
      <c r="E102" s="6" t="n">
        <f aca="false">E95-$H95*E$91</f>
        <v>0</v>
      </c>
      <c r="F102" s="6" t="n">
        <f aca="false">F95-$H95*F$91</f>
        <v>-1</v>
      </c>
      <c r="G102" s="6" t="n">
        <f aca="false">G95-$H95*G$91</f>
        <v>9</v>
      </c>
      <c r="H102" s="7" t="n">
        <f aca="false">$B102/$B$99</f>
        <v>1</v>
      </c>
    </row>
    <row r="103" customFormat="false" ht="15" hidden="false" customHeight="false" outlineLevel="0" collapsed="false">
      <c r="A103" s="6" t="n">
        <f aca="false">A96-$H96*A$91</f>
        <v>0</v>
      </c>
      <c r="B103" s="6" t="n">
        <f aca="false">B96-$H96*B$91</f>
        <v>0</v>
      </c>
      <c r="C103" s="6" t="n">
        <f aca="false">C96-$H96*C$91</f>
        <v>-1</v>
      </c>
      <c r="D103" s="6" t="n">
        <f aca="false">D96-$H96*D$91</f>
        <v>0</v>
      </c>
      <c r="E103" s="6" t="n">
        <f aca="false">E96-$H96*E$91</f>
        <v>-1</v>
      </c>
      <c r="F103" s="6" t="n">
        <f aca="false">F96-$H96*F$91</f>
        <v>6</v>
      </c>
      <c r="G103" s="6" t="n">
        <f aca="false">G96-$H96*G$91</f>
        <v>23</v>
      </c>
      <c r="H103" s="7" t="n">
        <f aca="false">$B103/$B$99</f>
        <v>-0</v>
      </c>
    </row>
    <row r="105" customFormat="false" ht="15" hidden="false" customHeight="false" outlineLevel="0" collapsed="false">
      <c r="A105" s="6" t="n">
        <f aca="false">A98</f>
        <v>-1</v>
      </c>
      <c r="B105" s="6" t="n">
        <f aca="false">B98</f>
        <v>1</v>
      </c>
      <c r="C105" s="6" t="n">
        <f aca="false">C98</f>
        <v>0</v>
      </c>
      <c r="D105" s="6" t="n">
        <f aca="false">D98</f>
        <v>4</v>
      </c>
      <c r="E105" s="6" t="n">
        <f aca="false">E98</f>
        <v>-1</v>
      </c>
      <c r="F105" s="6" t="n">
        <f aca="false">F98</f>
        <v>0</v>
      </c>
      <c r="G105" s="6" t="n">
        <f aca="false">G98</f>
        <v>61</v>
      </c>
    </row>
    <row r="106" customFormat="false" ht="15" hidden="false" customHeight="false" outlineLevel="0" collapsed="false">
      <c r="A106" s="6" t="n">
        <f aca="false">A99</f>
        <v>0</v>
      </c>
      <c r="B106" s="6" t="n">
        <f aca="false">B99</f>
        <v>-1</v>
      </c>
      <c r="C106" s="6" t="n">
        <f aca="false">C99</f>
        <v>1</v>
      </c>
      <c r="D106" s="6" t="n">
        <f aca="false">D99</f>
        <v>0</v>
      </c>
      <c r="E106" s="6" t="n">
        <f aca="false">E99</f>
        <v>4</v>
      </c>
      <c r="F106" s="6" t="n">
        <f aca="false">F99</f>
        <v>-1</v>
      </c>
      <c r="G106" s="6" t="n">
        <f aca="false">G99</f>
        <v>14</v>
      </c>
    </row>
    <row r="107" customFormat="false" ht="15" hidden="false" customHeight="false" outlineLevel="0" collapsed="false">
      <c r="A107" s="6" t="n">
        <f aca="false">A100</f>
        <v>0</v>
      </c>
      <c r="B107" s="6" t="n">
        <f aca="false">B100-$H100*B$99</f>
        <v>0</v>
      </c>
      <c r="C107" s="6" t="n">
        <f aca="false">C100-$H100*C$99</f>
        <v>3</v>
      </c>
      <c r="D107" s="6" t="n">
        <f aca="false">D100-$H100*D$99</f>
        <v>26</v>
      </c>
      <c r="E107" s="6" t="n">
        <f aca="false">E100-$H100*E$99</f>
        <v>8</v>
      </c>
      <c r="F107" s="6" t="n">
        <f aca="false">F100-$H100*F$99</f>
        <v>-3</v>
      </c>
      <c r="G107" s="6" t="n">
        <f aca="false">G100-$H100*G$99</f>
        <v>294</v>
      </c>
    </row>
    <row r="108" customFormat="false" ht="15" hidden="false" customHeight="false" outlineLevel="0" collapsed="false">
      <c r="A108" s="6" t="n">
        <f aca="false">A101</f>
        <v>0</v>
      </c>
      <c r="B108" s="6" t="n">
        <f aca="false">B101-$H101*B$99</f>
        <v>0</v>
      </c>
      <c r="C108" s="6" t="n">
        <f aca="false">C101-$H101*C$99</f>
        <v>3</v>
      </c>
      <c r="D108" s="6" t="n">
        <f aca="false">D101-$H101*D$99</f>
        <v>-4</v>
      </c>
      <c r="E108" s="6" t="n">
        <f aca="false">E101-$H101*E$99</f>
        <v>16</v>
      </c>
      <c r="F108" s="6" t="n">
        <f aca="false">F101-$H101*F$99</f>
        <v>-4</v>
      </c>
      <c r="G108" s="6" t="n">
        <f aca="false">G101-$H101*G$99</f>
        <v>0</v>
      </c>
      <c r="H108" s="7" t="n">
        <f aca="false">$C108/$C$107</f>
        <v>1</v>
      </c>
    </row>
    <row r="109" customFormat="false" ht="15" hidden="false" customHeight="false" outlineLevel="0" collapsed="false">
      <c r="A109" s="6" t="n">
        <f aca="false">A102</f>
        <v>0</v>
      </c>
      <c r="B109" s="6" t="n">
        <f aca="false">B102-$H102*B$99</f>
        <v>0</v>
      </c>
      <c r="C109" s="6" t="n">
        <f aca="false">C102-$H102*C$99</f>
        <v>4</v>
      </c>
      <c r="D109" s="6" t="n">
        <f aca="false">D102-$H102*D$99</f>
        <v>0</v>
      </c>
      <c r="E109" s="6" t="n">
        <f aca="false">E102-$H102*E$99</f>
        <v>-4</v>
      </c>
      <c r="F109" s="6" t="n">
        <f aca="false">F102-$H102*F$99</f>
        <v>0</v>
      </c>
      <c r="G109" s="6" t="n">
        <f aca="false">G102-$H102*G$99</f>
        <v>-5</v>
      </c>
      <c r="H109" s="7" t="n">
        <f aca="false">$C109/$C$107</f>
        <v>1.33333333333333</v>
      </c>
    </row>
    <row r="110" customFormat="false" ht="15" hidden="false" customHeight="false" outlineLevel="0" collapsed="false">
      <c r="A110" s="6" t="n">
        <f aca="false">A103</f>
        <v>0</v>
      </c>
      <c r="B110" s="6" t="n">
        <f aca="false">B103-$H103*B$99</f>
        <v>0</v>
      </c>
      <c r="C110" s="6" t="n">
        <f aca="false">C103-$H103*C$99</f>
        <v>-1</v>
      </c>
      <c r="D110" s="6" t="n">
        <f aca="false">D103-$H103*D$99</f>
        <v>0</v>
      </c>
      <c r="E110" s="6" t="n">
        <f aca="false">E103-$H103*E$99</f>
        <v>-1</v>
      </c>
      <c r="F110" s="6" t="n">
        <f aca="false">F103-$H103*F$99</f>
        <v>6</v>
      </c>
      <c r="G110" s="6" t="n">
        <f aca="false">G103-$H103*G$99</f>
        <v>23</v>
      </c>
      <c r="H110" s="7" t="n">
        <f aca="false">$C110/$C$107</f>
        <v>-0.333333333333333</v>
      </c>
    </row>
    <row r="112" customFormat="false" ht="15" hidden="false" customHeight="false" outlineLevel="0" collapsed="false">
      <c r="A112" s="6" t="n">
        <f aca="false">A105</f>
        <v>-1</v>
      </c>
      <c r="B112" s="6" t="n">
        <f aca="false">B105</f>
        <v>1</v>
      </c>
      <c r="C112" s="6" t="n">
        <f aca="false">C105</f>
        <v>0</v>
      </c>
      <c r="D112" s="6" t="n">
        <f aca="false">D105</f>
        <v>4</v>
      </c>
      <c r="E112" s="6" t="n">
        <f aca="false">E105</f>
        <v>-1</v>
      </c>
      <c r="F112" s="6" t="n">
        <f aca="false">F105</f>
        <v>0</v>
      </c>
      <c r="G112" s="6" t="n">
        <f aca="false">G105</f>
        <v>61</v>
      </c>
    </row>
    <row r="113" customFormat="false" ht="15" hidden="false" customHeight="false" outlineLevel="0" collapsed="false">
      <c r="A113" s="6" t="n">
        <f aca="false">A106</f>
        <v>0</v>
      </c>
      <c r="B113" s="6" t="n">
        <f aca="false">B106</f>
        <v>-1</v>
      </c>
      <c r="C113" s="6" t="n">
        <f aca="false">C106</f>
        <v>1</v>
      </c>
      <c r="D113" s="6" t="n">
        <f aca="false">D106</f>
        <v>0</v>
      </c>
      <c r="E113" s="6" t="n">
        <f aca="false">E106</f>
        <v>4</v>
      </c>
      <c r="F113" s="6" t="n">
        <f aca="false">F106</f>
        <v>-1</v>
      </c>
      <c r="G113" s="6" t="n">
        <f aca="false">G106</f>
        <v>14</v>
      </c>
    </row>
    <row r="114" customFormat="false" ht="15" hidden="false" customHeight="false" outlineLevel="0" collapsed="false">
      <c r="A114" s="6" t="n">
        <f aca="false">A107</f>
        <v>0</v>
      </c>
      <c r="B114" s="6" t="n">
        <f aca="false">B107</f>
        <v>0</v>
      </c>
      <c r="C114" s="6" t="n">
        <f aca="false">C107</f>
        <v>3</v>
      </c>
      <c r="D114" s="6" t="n">
        <f aca="false">D107</f>
        <v>26</v>
      </c>
      <c r="E114" s="6" t="n">
        <f aca="false">E107</f>
        <v>8</v>
      </c>
      <c r="F114" s="6" t="n">
        <f aca="false">F107</f>
        <v>-3</v>
      </c>
      <c r="G114" s="6" t="n">
        <f aca="false">G107</f>
        <v>294</v>
      </c>
    </row>
    <row r="115" customFormat="false" ht="15" hidden="false" customHeight="false" outlineLevel="0" collapsed="false">
      <c r="A115" s="6" t="n">
        <f aca="false">A108</f>
        <v>0</v>
      </c>
      <c r="B115" s="6" t="n">
        <f aca="false">B108</f>
        <v>0</v>
      </c>
      <c r="C115" s="6" t="n">
        <f aca="false">C108-$H108*C$107</f>
        <v>0</v>
      </c>
      <c r="D115" s="6" t="n">
        <f aca="false">D108-$H108*D$107</f>
        <v>-30</v>
      </c>
      <c r="E115" s="6" t="n">
        <f aca="false">E108-$H108*E$107</f>
        <v>8</v>
      </c>
      <c r="F115" s="6" t="n">
        <f aca="false">F108-$H108*F$107</f>
        <v>-1</v>
      </c>
      <c r="G115" s="6" t="n">
        <f aca="false">G108-$H108*G$107</f>
        <v>-294</v>
      </c>
    </row>
    <row r="116" customFormat="false" ht="15" hidden="false" customHeight="false" outlineLevel="0" collapsed="false">
      <c r="A116" s="6" t="n">
        <f aca="false">A109</f>
        <v>0</v>
      </c>
      <c r="B116" s="6" t="n">
        <f aca="false">B109</f>
        <v>0</v>
      </c>
      <c r="C116" s="6" t="n">
        <f aca="false">C109-$H109*C$107</f>
        <v>0</v>
      </c>
      <c r="D116" s="6" t="n">
        <f aca="false">D109-$H109*D$107</f>
        <v>-34.6666666666667</v>
      </c>
      <c r="E116" s="6" t="n">
        <f aca="false">E109-$H109*E$107</f>
        <v>-14.6666666666667</v>
      </c>
      <c r="F116" s="6" t="n">
        <f aca="false">F109-$H109*F$107</f>
        <v>4</v>
      </c>
      <c r="G116" s="6" t="n">
        <f aca="false">G109-$H109*G$107</f>
        <v>-397</v>
      </c>
      <c r="H116" s="7" t="n">
        <f aca="false">$D116/$D$115</f>
        <v>1.15555555555556</v>
      </c>
    </row>
    <row r="117" customFormat="false" ht="15" hidden="false" customHeight="false" outlineLevel="0" collapsed="false">
      <c r="A117" s="6" t="n">
        <f aca="false">A110</f>
        <v>0</v>
      </c>
      <c r="B117" s="6" t="n">
        <f aca="false">B110</f>
        <v>0</v>
      </c>
      <c r="C117" s="6" t="n">
        <f aca="false">C110-$H110*C$107</f>
        <v>0</v>
      </c>
      <c r="D117" s="6" t="n">
        <f aca="false">D110-$H110*D$107</f>
        <v>8.66666666666667</v>
      </c>
      <c r="E117" s="6" t="n">
        <f aca="false">E110-$H110*E$107</f>
        <v>1.66666666666667</v>
      </c>
      <c r="F117" s="6" t="n">
        <f aca="false">F110-$H110*F$107</f>
        <v>5</v>
      </c>
      <c r="G117" s="6" t="n">
        <f aca="false">G110-$H110*G$107</f>
        <v>121</v>
      </c>
      <c r="H117" s="7" t="n">
        <f aca="false">$D117/$D$115</f>
        <v>-0.288888888888889</v>
      </c>
    </row>
    <row r="119" customFormat="false" ht="15" hidden="false" customHeight="false" outlineLevel="0" collapsed="false">
      <c r="A119" s="6" t="n">
        <f aca="false">A112</f>
        <v>-1</v>
      </c>
      <c r="B119" s="6" t="n">
        <f aca="false">B112</f>
        <v>1</v>
      </c>
      <c r="C119" s="6" t="n">
        <f aca="false">C112</f>
        <v>0</v>
      </c>
      <c r="D119" s="6" t="n">
        <f aca="false">D112</f>
        <v>4</v>
      </c>
      <c r="E119" s="6" t="n">
        <f aca="false">E112</f>
        <v>-1</v>
      </c>
      <c r="F119" s="6" t="n">
        <f aca="false">F112</f>
        <v>0</v>
      </c>
      <c r="G119" s="6" t="n">
        <f aca="false">G112</f>
        <v>61</v>
      </c>
    </row>
    <row r="120" customFormat="false" ht="15" hidden="false" customHeight="false" outlineLevel="0" collapsed="false">
      <c r="A120" s="6" t="n">
        <f aca="false">A113</f>
        <v>0</v>
      </c>
      <c r="B120" s="6" t="n">
        <f aca="false">B113</f>
        <v>-1</v>
      </c>
      <c r="C120" s="6" t="n">
        <f aca="false">C113</f>
        <v>1</v>
      </c>
      <c r="D120" s="6" t="n">
        <f aca="false">D113</f>
        <v>0</v>
      </c>
      <c r="E120" s="6" t="n">
        <f aca="false">E113</f>
        <v>4</v>
      </c>
      <c r="F120" s="6" t="n">
        <f aca="false">F113</f>
        <v>-1</v>
      </c>
      <c r="G120" s="6" t="n">
        <f aca="false">G113</f>
        <v>14</v>
      </c>
    </row>
    <row r="121" customFormat="false" ht="15" hidden="false" customHeight="false" outlineLevel="0" collapsed="false">
      <c r="A121" s="6" t="n">
        <f aca="false">A114</f>
        <v>0</v>
      </c>
      <c r="B121" s="6" t="n">
        <f aca="false">B114</f>
        <v>0</v>
      </c>
      <c r="C121" s="6" t="n">
        <f aca="false">C114</f>
        <v>3</v>
      </c>
      <c r="D121" s="6" t="n">
        <f aca="false">D114</f>
        <v>26</v>
      </c>
      <c r="E121" s="6" t="n">
        <f aca="false">E114</f>
        <v>8</v>
      </c>
      <c r="F121" s="6" t="n">
        <f aca="false">F114</f>
        <v>-3</v>
      </c>
      <c r="G121" s="6" t="n">
        <f aca="false">G114</f>
        <v>294</v>
      </c>
    </row>
    <row r="122" customFormat="false" ht="15" hidden="false" customHeight="false" outlineLevel="0" collapsed="false">
      <c r="A122" s="6" t="n">
        <f aca="false">A115</f>
        <v>0</v>
      </c>
      <c r="B122" s="6" t="n">
        <f aca="false">B115</f>
        <v>0</v>
      </c>
      <c r="C122" s="6" t="n">
        <f aca="false">C115</f>
        <v>0</v>
      </c>
      <c r="D122" s="6" t="n">
        <f aca="false">D115</f>
        <v>-30</v>
      </c>
      <c r="E122" s="6" t="n">
        <f aca="false">E115</f>
        <v>8</v>
      </c>
      <c r="F122" s="6" t="n">
        <f aca="false">F115</f>
        <v>-1</v>
      </c>
      <c r="G122" s="6" t="n">
        <f aca="false">G115</f>
        <v>-294</v>
      </c>
    </row>
    <row r="123" customFormat="false" ht="15" hidden="false" customHeight="false" outlineLevel="0" collapsed="false">
      <c r="A123" s="6" t="n">
        <f aca="false">A116</f>
        <v>0</v>
      </c>
      <c r="B123" s="6" t="n">
        <f aca="false">B116</f>
        <v>0</v>
      </c>
      <c r="C123" s="6" t="n">
        <f aca="false">C116</f>
        <v>0</v>
      </c>
      <c r="D123" s="6" t="n">
        <f aca="false">D116-$H116*D$115</f>
        <v>0</v>
      </c>
      <c r="E123" s="6" t="n">
        <f aca="false">E116-$H116*E$115</f>
        <v>-23.9111111111111</v>
      </c>
      <c r="F123" s="6" t="n">
        <f aca="false">F116-$H116*F$115</f>
        <v>5.15555555555556</v>
      </c>
      <c r="G123" s="6" t="n">
        <f aca="false">G116-$H116*G$115</f>
        <v>-57.2666666666667</v>
      </c>
    </row>
    <row r="124" customFormat="false" ht="15" hidden="false" customHeight="false" outlineLevel="0" collapsed="false">
      <c r="A124" s="6" t="n">
        <f aca="false">A117</f>
        <v>0</v>
      </c>
      <c r="B124" s="6" t="n">
        <f aca="false">B117</f>
        <v>0</v>
      </c>
      <c r="C124" s="6" t="n">
        <f aca="false">C117</f>
        <v>0</v>
      </c>
      <c r="D124" s="6" t="n">
        <f aca="false">D117-$H117*D$115</f>
        <v>0</v>
      </c>
      <c r="E124" s="6" t="n">
        <f aca="false">E117-$H117*E$115</f>
        <v>3.97777777777778</v>
      </c>
      <c r="F124" s="6" t="n">
        <f aca="false">F117-$H117*F$115</f>
        <v>4.71111111111111</v>
      </c>
      <c r="G124" s="6" t="n">
        <f aca="false">G117-$H117*G$115</f>
        <v>36.0666666666667</v>
      </c>
      <c r="H124" s="7" t="n">
        <f aca="false">$E124/$E$123</f>
        <v>-0.16635687732342</v>
      </c>
    </row>
    <row r="126" customFormat="false" ht="15" hidden="false" customHeight="false" outlineLevel="0" collapsed="false">
      <c r="A126" s="6" t="n">
        <f aca="false">A119</f>
        <v>-1</v>
      </c>
      <c r="B126" s="6" t="n">
        <f aca="false">B119</f>
        <v>1</v>
      </c>
      <c r="C126" s="6" t="n">
        <f aca="false">C119</f>
        <v>0</v>
      </c>
      <c r="D126" s="6" t="n">
        <f aca="false">D119</f>
        <v>4</v>
      </c>
      <c r="E126" s="6" t="n">
        <f aca="false">E119</f>
        <v>-1</v>
      </c>
      <c r="F126" s="6" t="n">
        <f aca="false">F119</f>
        <v>0</v>
      </c>
      <c r="G126" s="6" t="n">
        <f aca="false">G119</f>
        <v>61</v>
      </c>
    </row>
    <row r="127" customFormat="false" ht="15" hidden="false" customHeight="false" outlineLevel="0" collapsed="false">
      <c r="A127" s="6" t="n">
        <f aca="false">A120</f>
        <v>0</v>
      </c>
      <c r="B127" s="6" t="n">
        <f aca="false">B120</f>
        <v>-1</v>
      </c>
      <c r="C127" s="6" t="n">
        <f aca="false">C120</f>
        <v>1</v>
      </c>
      <c r="D127" s="6" t="n">
        <f aca="false">D120</f>
        <v>0</v>
      </c>
      <c r="E127" s="6" t="n">
        <f aca="false">E120</f>
        <v>4</v>
      </c>
      <c r="F127" s="6" t="n">
        <f aca="false">F120</f>
        <v>-1</v>
      </c>
      <c r="G127" s="6" t="n">
        <f aca="false">G120</f>
        <v>14</v>
      </c>
    </row>
    <row r="128" customFormat="false" ht="15" hidden="false" customHeight="false" outlineLevel="0" collapsed="false">
      <c r="A128" s="6" t="n">
        <f aca="false">A121</f>
        <v>0</v>
      </c>
      <c r="B128" s="6" t="n">
        <f aca="false">B121</f>
        <v>0</v>
      </c>
      <c r="C128" s="6" t="n">
        <f aca="false">C121</f>
        <v>3</v>
      </c>
      <c r="D128" s="6" t="n">
        <f aca="false">D121</f>
        <v>26</v>
      </c>
      <c r="E128" s="6" t="n">
        <f aca="false">E121</f>
        <v>8</v>
      </c>
      <c r="F128" s="6" t="n">
        <f aca="false">F121</f>
        <v>-3</v>
      </c>
      <c r="G128" s="6" t="n">
        <f aca="false">G121</f>
        <v>294</v>
      </c>
    </row>
    <row r="129" customFormat="false" ht="15" hidden="false" customHeight="false" outlineLevel="0" collapsed="false">
      <c r="A129" s="6" t="n">
        <f aca="false">A122</f>
        <v>0</v>
      </c>
      <c r="B129" s="6" t="n">
        <f aca="false">B122</f>
        <v>0</v>
      </c>
      <c r="C129" s="6" t="n">
        <f aca="false">C122</f>
        <v>0</v>
      </c>
      <c r="D129" s="6" t="n">
        <f aca="false">D122</f>
        <v>-30</v>
      </c>
      <c r="E129" s="6" t="n">
        <f aca="false">E122</f>
        <v>8</v>
      </c>
      <c r="F129" s="6" t="n">
        <f aca="false">F122</f>
        <v>-1</v>
      </c>
      <c r="G129" s="6" t="n">
        <f aca="false">G122</f>
        <v>-294</v>
      </c>
    </row>
    <row r="130" customFormat="false" ht="15" hidden="false" customHeight="false" outlineLevel="0" collapsed="false">
      <c r="A130" s="6" t="n">
        <f aca="false">A123</f>
        <v>0</v>
      </c>
      <c r="B130" s="6" t="n">
        <f aca="false">B123</f>
        <v>0</v>
      </c>
      <c r="C130" s="6" t="n">
        <f aca="false">C123</f>
        <v>0</v>
      </c>
      <c r="D130" s="6" t="n">
        <f aca="false">D123</f>
        <v>0</v>
      </c>
      <c r="E130" s="6" t="n">
        <f aca="false">E123</f>
        <v>-23.9111111111111</v>
      </c>
      <c r="F130" s="6" t="n">
        <f aca="false">F123</f>
        <v>5.15555555555556</v>
      </c>
      <c r="G130" s="6" t="n">
        <f aca="false">G123</f>
        <v>-57.2666666666667</v>
      </c>
    </row>
    <row r="131" customFormat="false" ht="15" hidden="false" customHeight="false" outlineLevel="0" collapsed="false">
      <c r="A131" s="6" t="n">
        <f aca="false">A124</f>
        <v>0</v>
      </c>
      <c r="B131" s="6" t="n">
        <f aca="false">B124</f>
        <v>0</v>
      </c>
      <c r="C131" s="6" t="n">
        <f aca="false">C124</f>
        <v>0</v>
      </c>
      <c r="D131" s="6" t="n">
        <f aca="false">D124</f>
        <v>0</v>
      </c>
      <c r="E131" s="6" t="n">
        <f aca="false">E124-$H124*E$123</f>
        <v>0</v>
      </c>
      <c r="F131" s="6" t="n">
        <f aca="false">F124-$H124*F$123</f>
        <v>5.56877323420074</v>
      </c>
      <c r="G131" s="6" t="n">
        <f aca="false">G124-$H124*G$123</f>
        <v>26.5399628252788</v>
      </c>
    </row>
    <row r="133" customFormat="false" ht="15" hidden="false" customHeight="false" outlineLevel="0" collapsed="false">
      <c r="A133" s="0" t="s">
        <v>1</v>
      </c>
    </row>
    <row r="134" customFormat="false" ht="15" hidden="false" customHeight="false" outlineLevel="0" collapsed="false">
      <c r="C134" s="6" t="s">
        <v>7</v>
      </c>
      <c r="D134" s="6" t="n">
        <f aca="false">G131/F131</f>
        <v>4.76585447263017</v>
      </c>
    </row>
    <row r="135" customFormat="false" ht="15" hidden="false" customHeight="false" outlineLevel="0" collapsed="false">
      <c r="C135" s="6" t="s">
        <v>6</v>
      </c>
      <c r="D135" s="6" t="n">
        <f aca="false">(G130-F130*D134)/E130</f>
        <v>3.42256341789052</v>
      </c>
    </row>
    <row r="136" customFormat="false" ht="15" hidden="false" customHeight="false" outlineLevel="0" collapsed="false">
      <c r="C136" s="6" t="s">
        <v>5</v>
      </c>
      <c r="D136" s="6" t="n">
        <f aca="false">(G129-F129*D134-E129*D135)/D129</f>
        <v>10.5538217623498</v>
      </c>
    </row>
    <row r="137" customFormat="false" ht="15" hidden="false" customHeight="false" outlineLevel="0" collapsed="false">
      <c r="C137" s="6" t="s">
        <v>2</v>
      </c>
      <c r="D137" s="6" t="n">
        <f aca="false">(G128-F128*D134-E128*D135-D128*D136)/C128</f>
        <v>2.1725634178905</v>
      </c>
    </row>
    <row r="138" customFormat="false" ht="15" hidden="false" customHeight="false" outlineLevel="0" collapsed="false">
      <c r="C138" s="6" t="s">
        <v>3</v>
      </c>
      <c r="D138" s="6" t="n">
        <f aca="false">(G127-F127*D134-E127*D135-D127*D136-C127*D137)/B127</f>
        <v>-2.90303738317758</v>
      </c>
    </row>
    <row r="139" customFormat="false" ht="15" hidden="false" customHeight="false" outlineLevel="0" collapsed="false">
      <c r="C139" s="6" t="s">
        <v>4</v>
      </c>
      <c r="D139" s="6" t="n">
        <f aca="false">(G126-F126*D134-E126*D135-D126*D136-C126*D137-B126*D138)/A126</f>
        <v>-25.1103137516689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U54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85" zoomScaleNormal="85" zoomScalePageLayoutView="100" workbookViewId="0">
      <selection pane="topLeft" activeCell="K45" activeCellId="0" sqref="K45"/>
    </sheetView>
  </sheetViews>
  <sheetFormatPr defaultRowHeight="15"/>
  <cols>
    <col collapsed="false" hidden="false" max="1025" min="1" style="0" width="8.36734693877551"/>
  </cols>
  <sheetData>
    <row r="2" customFormat="false" ht="15" hidden="false" customHeight="false" outlineLevel="0" collapsed="false">
      <c r="B2" s="12" t="s">
        <v>12</v>
      </c>
      <c r="C2" s="12"/>
      <c r="D2" s="12"/>
      <c r="E2" s="12" t="s">
        <v>10</v>
      </c>
      <c r="F2" s="12"/>
      <c r="G2" s="12"/>
      <c r="L2" s="13" t="s">
        <v>36</v>
      </c>
    </row>
    <row r="3" customFormat="false" ht="15" hidden="false" customHeight="false" outlineLevel="0" collapsed="false">
      <c r="B3" s="14" t="n">
        <v>5</v>
      </c>
      <c r="C3" s="14" t="n">
        <v>0</v>
      </c>
      <c r="D3" s="14" t="n">
        <v>0</v>
      </c>
      <c r="E3" s="15" t="n">
        <v>1</v>
      </c>
      <c r="F3" s="15" t="n">
        <v>7</v>
      </c>
      <c r="G3" s="15" t="n">
        <v>-9</v>
      </c>
      <c r="L3" s="25" t="n">
        <v>0</v>
      </c>
    </row>
    <row r="4" customFormat="false" ht="15" hidden="false" customHeight="false" outlineLevel="0" collapsed="false">
      <c r="B4" s="14" t="n">
        <v>-2</v>
      </c>
      <c r="C4" s="14" t="n">
        <v>2</v>
      </c>
      <c r="D4" s="14" t="n">
        <v>0</v>
      </c>
      <c r="E4" s="15" t="n">
        <v>0</v>
      </c>
      <c r="F4" s="15" t="n">
        <v>1</v>
      </c>
      <c r="G4" s="15" t="n">
        <v>20</v>
      </c>
      <c r="L4" s="25" t="n">
        <v>1</v>
      </c>
    </row>
    <row r="5" customFormat="false" ht="15" hidden="false" customHeight="false" outlineLevel="0" collapsed="false">
      <c r="B5" s="14" t="n">
        <v>4</v>
      </c>
      <c r="C5" s="14" t="n">
        <v>7</v>
      </c>
      <c r="D5" s="14" t="n">
        <v>-3</v>
      </c>
      <c r="E5" s="15" t="n">
        <v>0</v>
      </c>
      <c r="F5" s="15" t="n">
        <v>0</v>
      </c>
      <c r="G5" s="15" t="n">
        <v>1</v>
      </c>
      <c r="L5" s="25" t="n">
        <v>0</v>
      </c>
    </row>
    <row r="7" customFormat="false" ht="15" hidden="false" customHeight="false" outlineLevel="0" collapsed="false">
      <c r="C7" s="13" t="s">
        <v>11</v>
      </c>
      <c r="E7" s="13" t="s">
        <v>13</v>
      </c>
    </row>
    <row r="8" customFormat="false" ht="15" hidden="false" customHeight="false" outlineLevel="0" collapsed="false">
      <c r="B8" s="0" t="s">
        <v>14</v>
      </c>
      <c r="C8" s="0" t="n">
        <f aca="false">L3/B3</f>
        <v>0</v>
      </c>
      <c r="D8" s="0" t="s">
        <v>4</v>
      </c>
      <c r="E8" s="0" t="n">
        <f aca="false">(C8-G3*E10-F3*E9)/E3</f>
        <v>170.333333333333</v>
      </c>
    </row>
    <row r="9" customFormat="false" ht="15" hidden="false" customHeight="false" outlineLevel="0" collapsed="false">
      <c r="B9" s="0" t="s">
        <v>15</v>
      </c>
      <c r="C9" s="0" t="n">
        <f aca="false">(L4-B4*C8)/C4</f>
        <v>0.5</v>
      </c>
      <c r="D9" s="0" t="s">
        <v>3</v>
      </c>
      <c r="E9" s="0" t="n">
        <f aca="false">(C9-G4*E10)/F4</f>
        <v>-22.8333333333333</v>
      </c>
    </row>
    <row r="10" customFormat="false" ht="15" hidden="false" customHeight="false" outlineLevel="0" collapsed="false">
      <c r="B10" s="0" t="s">
        <v>16</v>
      </c>
      <c r="C10" s="0" t="n">
        <f aca="false">(L5-B5*C8-C9*C5)/D5</f>
        <v>1.16666666666667</v>
      </c>
      <c r="D10" s="0" t="s">
        <v>2</v>
      </c>
      <c r="E10" s="0" t="n">
        <f aca="false">C10/G5</f>
        <v>1.16666666666667</v>
      </c>
    </row>
    <row r="13" customFormat="false" ht="15" hidden="false" customHeight="false" outlineLevel="0" collapsed="false">
      <c r="B13" s="12" t="s">
        <v>12</v>
      </c>
      <c r="C13" s="12"/>
      <c r="D13" s="12"/>
      <c r="E13" s="12"/>
      <c r="F13" s="12" t="s">
        <v>10</v>
      </c>
      <c r="G13" s="12"/>
      <c r="H13" s="12"/>
      <c r="I13" s="12"/>
      <c r="O13" s="13" t="s">
        <v>36</v>
      </c>
    </row>
    <row r="14" customFormat="false" ht="15" hidden="false" customHeight="false" outlineLevel="0" collapsed="false">
      <c r="B14" s="14" t="n">
        <f aca="false">SQRT(J14)</f>
        <v>0</v>
      </c>
      <c r="C14" s="14" t="n">
        <v>0</v>
      </c>
      <c r="D14" s="14" t="n">
        <v>0</v>
      </c>
      <c r="E14" s="14" t="n">
        <v>0</v>
      </c>
      <c r="F14" s="15" t="n">
        <f aca="false">B14</f>
        <v>0</v>
      </c>
      <c r="G14" s="15" t="e">
        <f aca="false">K14/$B14</f>
        <v>#DIV/0!</v>
      </c>
      <c r="H14" s="15" t="e">
        <f aca="false">L14/$B14</f>
        <v>#DIV/0!</v>
      </c>
      <c r="I14" s="15" t="e">
        <f aca="false">M14/$B14</f>
        <v>#DIV/0!</v>
      </c>
      <c r="O14" s="25" t="n">
        <v>100</v>
      </c>
    </row>
    <row r="15" customFormat="false" ht="15" hidden="false" customHeight="false" outlineLevel="0" collapsed="false">
      <c r="B15" s="14" t="e">
        <f aca="false">J15/F$14</f>
        <v>#DIV/0!</v>
      </c>
      <c r="C15" s="14" t="e">
        <f aca="false">SQRT(K15-B15*G14)</f>
        <v>#DIV/0!</v>
      </c>
      <c r="D15" s="14" t="n">
        <v>0</v>
      </c>
      <c r="E15" s="14" t="n">
        <v>0</v>
      </c>
      <c r="F15" s="15" t="n">
        <v>0</v>
      </c>
      <c r="G15" s="15" t="e">
        <f aca="false">C15</f>
        <v>#DIV/0!</v>
      </c>
      <c r="H15" s="15" t="e">
        <f aca="false">(L15-$B15*H14)/$C15</f>
        <v>#DIV/0!</v>
      </c>
      <c r="I15" s="15" t="e">
        <f aca="false">(M15-$B15*I14)/$C15</f>
        <v>#DIV/0!</v>
      </c>
      <c r="O15" s="25" t="n">
        <v>200</v>
      </c>
    </row>
    <row r="16" customFormat="false" ht="15" hidden="false" customHeight="false" outlineLevel="0" collapsed="false">
      <c r="B16" s="14" t="e">
        <f aca="false">J16/F$14</f>
        <v>#DIV/0!</v>
      </c>
      <c r="C16" s="14" t="e">
        <f aca="false">(K16-B16*G$14)/G$15</f>
        <v>#DIV/0!</v>
      </c>
      <c r="D16" s="14" t="e">
        <f aca="false">SQRT(L16-B16*H14-C16*H15)</f>
        <v>#DIV/0!</v>
      </c>
      <c r="E16" s="14" t="n">
        <v>0</v>
      </c>
      <c r="F16" s="15" t="n">
        <v>0</v>
      </c>
      <c r="G16" s="15" t="n">
        <v>0</v>
      </c>
      <c r="H16" s="15" t="e">
        <f aca="false">D16</f>
        <v>#DIV/0!</v>
      </c>
      <c r="I16" s="15" t="e">
        <f aca="false">(M16-$B16*I14-$C16*I15)/$D16</f>
        <v>#DIV/0!</v>
      </c>
      <c r="O16" s="25" t="n">
        <v>300</v>
      </c>
    </row>
    <row r="17" customFormat="false" ht="15" hidden="false" customHeight="false" outlineLevel="0" collapsed="false">
      <c r="B17" s="14" t="e">
        <f aca="false">J17/F$14</f>
        <v>#DIV/0!</v>
      </c>
      <c r="C17" s="14" t="e">
        <f aca="false">(K17-B17*G$14)/G$15</f>
        <v>#DIV/0!</v>
      </c>
      <c r="D17" s="14" t="e">
        <f aca="false">(L17-B$17*H14-C$17*H15)/H16</f>
        <v>#DIV/0!</v>
      </c>
      <c r="E17" s="14" t="e">
        <f aca="false">SQRT(M17-B17*I14-C17*I15-D17*I16)</f>
        <v>#DIV/0!</v>
      </c>
      <c r="F17" s="15" t="n">
        <v>0</v>
      </c>
      <c r="G17" s="15" t="n">
        <v>0</v>
      </c>
      <c r="H17" s="15" t="n">
        <v>0</v>
      </c>
      <c r="I17" s="15" t="e">
        <f aca="false">E17</f>
        <v>#DIV/0!</v>
      </c>
      <c r="O17" s="25" t="n">
        <v>400</v>
      </c>
    </row>
    <row r="19" customFormat="false" ht="15" hidden="false" customHeight="false" outlineLevel="0" collapsed="false">
      <c r="C19" s="13" t="s">
        <v>11</v>
      </c>
      <c r="E19" s="13" t="s">
        <v>13</v>
      </c>
      <c r="N19" s="3"/>
      <c r="O19" s="3"/>
      <c r="P19" s="3"/>
      <c r="Q19" s="3"/>
    </row>
    <row r="20" customFormat="false" ht="15" hidden="false" customHeight="false" outlineLevel="0" collapsed="false">
      <c r="B20" s="0" t="s">
        <v>14</v>
      </c>
      <c r="C20" s="15" t="e">
        <f aca="false">O14/B14</f>
        <v>#DIV/0!</v>
      </c>
      <c r="D20" s="0" t="s">
        <v>4</v>
      </c>
      <c r="E20" s="26" t="e">
        <f aca="false">(C20-I14*E23-H14*E22-G14*E21)/F14</f>
        <v>#DIV/0!</v>
      </c>
      <c r="N20" s="3"/>
      <c r="O20" s="3"/>
      <c r="P20" s="3"/>
      <c r="Q20" s="3"/>
    </row>
    <row r="21" customFormat="false" ht="15" hidden="false" customHeight="false" outlineLevel="0" collapsed="false">
      <c r="B21" s="0" t="s">
        <v>15</v>
      </c>
      <c r="C21" s="27" t="e">
        <f aca="false">(O15-B15*C20)/C15</f>
        <v>#DIV/0!</v>
      </c>
      <c r="D21" s="0" t="s">
        <v>3</v>
      </c>
      <c r="E21" s="28" t="e">
        <f aca="false">(C21-I15*E23-H15*E22)/G15</f>
        <v>#DIV/0!</v>
      </c>
      <c r="N21" s="3"/>
      <c r="O21" s="3"/>
      <c r="P21" s="3"/>
      <c r="Q21" s="3"/>
    </row>
    <row r="22" customFormat="false" ht="15" hidden="false" customHeight="false" outlineLevel="0" collapsed="false">
      <c r="B22" s="0" t="s">
        <v>16</v>
      </c>
      <c r="C22" s="26" t="e">
        <f aca="false">(O16-B16*C20-C16*C21)/D16</f>
        <v>#DIV/0!</v>
      </c>
      <c r="D22" s="0" t="s">
        <v>2</v>
      </c>
      <c r="E22" s="26" t="e">
        <f aca="false">(C22-I16*E23)/H16</f>
        <v>#DIV/0!</v>
      </c>
      <c r="N22" s="3"/>
      <c r="O22" s="3"/>
      <c r="P22" s="3"/>
      <c r="Q22" s="3"/>
    </row>
    <row r="23" customFormat="false" ht="15" hidden="false" customHeight="false" outlineLevel="0" collapsed="false">
      <c r="B23" s="0" t="s">
        <v>17</v>
      </c>
      <c r="C23" s="26" t="e">
        <f aca="false">(O17-B17*C20-C17*C21-D17*C22)/E17</f>
        <v>#DIV/0!</v>
      </c>
      <c r="D23" s="0" t="s">
        <v>5</v>
      </c>
      <c r="E23" s="29" t="e">
        <f aca="false">C23/I17</f>
        <v>#DIV/0!</v>
      </c>
    </row>
    <row r="26" customFormat="false" ht="15" hidden="false" customHeight="false" outlineLevel="0" collapsed="false">
      <c r="B26" s="12" t="s">
        <v>12</v>
      </c>
      <c r="C26" s="12"/>
      <c r="D26" s="12"/>
      <c r="E26" s="12"/>
      <c r="F26" s="12"/>
      <c r="G26" s="12" t="s">
        <v>10</v>
      </c>
      <c r="H26" s="12"/>
      <c r="I26" s="12"/>
      <c r="J26" s="12"/>
      <c r="K26" s="12"/>
      <c r="R26" s="13" t="s">
        <v>36</v>
      </c>
    </row>
    <row r="27" customFormat="false" ht="15" hidden="false" customHeight="false" outlineLevel="0" collapsed="false">
      <c r="B27" s="14" t="n">
        <f aca="false">SQRT(L27)</f>
        <v>0</v>
      </c>
      <c r="C27" s="14" t="n">
        <v>0</v>
      </c>
      <c r="D27" s="14" t="n">
        <v>0</v>
      </c>
      <c r="E27" s="14" t="n">
        <v>0</v>
      </c>
      <c r="F27" s="14" t="n">
        <v>0</v>
      </c>
      <c r="G27" s="15" t="n">
        <f aca="false">B27</f>
        <v>0</v>
      </c>
      <c r="H27" s="15" t="e">
        <f aca="false">(M27/$B27)</f>
        <v>#DIV/0!</v>
      </c>
      <c r="I27" s="15" t="e">
        <f aca="false">(N27/$B27)</f>
        <v>#DIV/0!</v>
      </c>
      <c r="J27" s="15" t="e">
        <f aca="false">(O27/$B27)</f>
        <v>#DIV/0!</v>
      </c>
      <c r="K27" s="15" t="e">
        <f aca="false">(P27/$B27)</f>
        <v>#DIV/0!</v>
      </c>
      <c r="R27" s="30" t="n">
        <v>7</v>
      </c>
    </row>
    <row r="28" customFormat="false" ht="15" hidden="false" customHeight="false" outlineLevel="0" collapsed="false">
      <c r="B28" s="14" t="e">
        <f aca="false">(L28/G$27)</f>
        <v>#DIV/0!</v>
      </c>
      <c r="C28" s="14" t="e">
        <f aca="false">SQRT(M28-B28*H27)</f>
        <v>#DIV/0!</v>
      </c>
      <c r="D28" s="14" t="n">
        <v>0</v>
      </c>
      <c r="E28" s="14" t="n">
        <v>0</v>
      </c>
      <c r="F28" s="14" t="n">
        <v>0</v>
      </c>
      <c r="G28" s="15" t="n">
        <v>0</v>
      </c>
      <c r="H28" s="15" t="e">
        <f aca="false">C28</f>
        <v>#DIV/0!</v>
      </c>
      <c r="I28" s="15" t="e">
        <f aca="false">(N28-$B28*I27)/$C28</f>
        <v>#DIV/0!</v>
      </c>
      <c r="J28" s="15" t="e">
        <f aca="false">(O28-$B28*J27)/$C28</f>
        <v>#DIV/0!</v>
      </c>
      <c r="K28" s="15" t="e">
        <f aca="false">(P28-$B28*K27)/$C28</f>
        <v>#DIV/0!</v>
      </c>
      <c r="R28" s="30" t="n">
        <v>-1</v>
      </c>
    </row>
    <row r="29" customFormat="false" ht="15" hidden="false" customHeight="false" outlineLevel="0" collapsed="false">
      <c r="B29" s="14" t="e">
        <f aca="false">(L29/G$27)</f>
        <v>#DIV/0!</v>
      </c>
      <c r="C29" s="14" t="e">
        <f aca="false">(M29-B29*H$27)/H$28</f>
        <v>#DIV/0!</v>
      </c>
      <c r="D29" s="14" t="e">
        <f aca="false">SQRT(N29-B29*I27-C29*I28)</f>
        <v>#DIV/0!</v>
      </c>
      <c r="E29" s="14" t="n">
        <v>0</v>
      </c>
      <c r="F29" s="14" t="n">
        <v>0</v>
      </c>
      <c r="G29" s="15" t="n">
        <v>0</v>
      </c>
      <c r="H29" s="15" t="n">
        <v>0</v>
      </c>
      <c r="I29" s="15" t="e">
        <f aca="false">D29</f>
        <v>#DIV/0!</v>
      </c>
      <c r="J29" s="15" t="e">
        <f aca="false">(O29-$B29*J27-$C29*J28)/$D29</f>
        <v>#DIV/0!</v>
      </c>
      <c r="K29" s="15" t="e">
        <f aca="false">(P29-$B29*K27-$C29*K28)/$D29</f>
        <v>#DIV/0!</v>
      </c>
      <c r="R29" s="30" t="n">
        <v>-3</v>
      </c>
    </row>
    <row r="30" customFormat="false" ht="15" hidden="false" customHeight="false" outlineLevel="0" collapsed="false">
      <c r="B30" s="14" t="e">
        <f aca="false">(L30/G$27)</f>
        <v>#DIV/0!</v>
      </c>
      <c r="C30" s="14" t="e">
        <f aca="false">(M30-B30*H$27)/H$28</f>
        <v>#DIV/0!</v>
      </c>
      <c r="D30" s="14" t="e">
        <f aca="false">(N30-B30*I$27-C30*I$28)/I$29</f>
        <v>#DIV/0!</v>
      </c>
      <c r="E30" s="14" t="e">
        <f aca="false">SQRT(O30-B30*J27-C30*J28-D30*J29)</f>
        <v>#DIV/0!</v>
      </c>
      <c r="F30" s="14" t="n">
        <v>0</v>
      </c>
      <c r="G30" s="15" t="n">
        <v>0</v>
      </c>
      <c r="H30" s="15" t="n">
        <v>0</v>
      </c>
      <c r="I30" s="15" t="n">
        <v>0</v>
      </c>
      <c r="J30" s="15" t="e">
        <f aca="false">E30</f>
        <v>#DIV/0!</v>
      </c>
      <c r="K30" s="15" t="e">
        <f aca="false">(P30-$B30*K27-$C30*K28-$D30*K29)/$E30</f>
        <v>#DIV/0!</v>
      </c>
      <c r="R30" s="30" t="n">
        <v>5</v>
      </c>
    </row>
    <row r="31" customFormat="false" ht="15" hidden="false" customHeight="false" outlineLevel="0" collapsed="false">
      <c r="B31" s="14" t="e">
        <f aca="false">(L31/G$27)</f>
        <v>#DIV/0!</v>
      </c>
      <c r="C31" s="14" t="e">
        <f aca="false">(M31-B31*H$27)/H$28</f>
        <v>#DIV/0!</v>
      </c>
      <c r="D31" s="14" t="e">
        <f aca="false">(N31-B31*I$27-C31*I$28)/I$29</f>
        <v>#DIV/0!</v>
      </c>
      <c r="E31" s="14" t="e">
        <f aca="false">(O31-B31*J$27-C31*J$28-D31*J$29)/J$30</f>
        <v>#DIV/0!</v>
      </c>
      <c r="F31" s="14" t="e">
        <f aca="false">SQRT(P31-B31*K27-C31*K28-D31*K29-E31*K30)</f>
        <v>#DIV/0!</v>
      </c>
      <c r="G31" s="15" t="n">
        <v>0</v>
      </c>
      <c r="H31" s="15" t="n">
        <v>0</v>
      </c>
      <c r="I31" s="15" t="n">
        <v>0</v>
      </c>
      <c r="J31" s="15" t="n">
        <v>0</v>
      </c>
      <c r="K31" s="15" t="e">
        <f aca="false">F31</f>
        <v>#DIV/0!</v>
      </c>
      <c r="R31" s="30" t="n">
        <v>3</v>
      </c>
    </row>
    <row r="33" customFormat="false" ht="15" hidden="false" customHeight="false" outlineLevel="0" collapsed="false">
      <c r="C33" s="13" t="s">
        <v>11</v>
      </c>
      <c r="E33" s="13" t="s">
        <v>13</v>
      </c>
    </row>
    <row r="34" customFormat="false" ht="15" hidden="false" customHeight="false" outlineLevel="0" collapsed="false">
      <c r="B34" s="0" t="s">
        <v>14</v>
      </c>
      <c r="C34" s="15" t="e">
        <f aca="false">R27/B27</f>
        <v>#DIV/0!</v>
      </c>
      <c r="D34" s="0" t="s">
        <v>4</v>
      </c>
      <c r="E34" s="15" t="e">
        <f aca="false">(C34-K27*E38-J27*E37-I27*E36-H27*E35)/G27</f>
        <v>#DIV/0!</v>
      </c>
    </row>
    <row r="35" customFormat="false" ht="15" hidden="false" customHeight="false" outlineLevel="0" collapsed="false">
      <c r="B35" s="0" t="s">
        <v>15</v>
      </c>
      <c r="C35" s="15" t="e">
        <f aca="false">(R28-B28*C34)/C28</f>
        <v>#DIV/0!</v>
      </c>
      <c r="D35" s="0" t="s">
        <v>3</v>
      </c>
      <c r="E35" s="15" t="e">
        <f aca="false">(C35-K28*E38-J28*E37-I28*E36)/H28</f>
        <v>#DIV/0!</v>
      </c>
    </row>
    <row r="36" customFormat="false" ht="15" hidden="false" customHeight="false" outlineLevel="0" collapsed="false">
      <c r="B36" s="0" t="s">
        <v>16</v>
      </c>
      <c r="C36" s="15" t="e">
        <f aca="false">(R29-B29*C34-C29*C35)/D29</f>
        <v>#DIV/0!</v>
      </c>
      <c r="D36" s="0" t="s">
        <v>2</v>
      </c>
      <c r="E36" s="15" t="e">
        <f aca="false">(C36-K29*E38-J29*E37)/I29</f>
        <v>#DIV/0!</v>
      </c>
    </row>
    <row r="37" customFormat="false" ht="15" hidden="false" customHeight="false" outlineLevel="0" collapsed="false">
      <c r="B37" s="0" t="s">
        <v>17</v>
      </c>
      <c r="C37" s="15" t="e">
        <f aca="false">(R30-B30*C34-C30*C35-D30*C36)/E30</f>
        <v>#DIV/0!</v>
      </c>
      <c r="D37" s="0" t="s">
        <v>5</v>
      </c>
      <c r="E37" s="15" t="e">
        <f aca="false">(C37-K30*E38)/J30</f>
        <v>#DIV/0!</v>
      </c>
    </row>
    <row r="38" customFormat="false" ht="15" hidden="false" customHeight="false" outlineLevel="0" collapsed="false">
      <c r="B38" s="0" t="s">
        <v>18</v>
      </c>
      <c r="C38" s="15" t="e">
        <f aca="false">(R31-B31*C34-C31*C35-D31*C36-E31*C37)/F31</f>
        <v>#DIV/0!</v>
      </c>
      <c r="D38" s="0" t="s">
        <v>6</v>
      </c>
      <c r="E38" s="15" t="e">
        <f aca="false">C38/K31</f>
        <v>#DIV/0!</v>
      </c>
    </row>
    <row r="40" customFormat="false" ht="15" hidden="false" customHeight="false" outlineLevel="0" collapsed="false">
      <c r="B40" s="12" t="s">
        <v>12</v>
      </c>
      <c r="C40" s="12"/>
      <c r="D40" s="12"/>
      <c r="E40" s="12"/>
      <c r="F40" s="12"/>
      <c r="G40" s="12"/>
      <c r="H40" s="12" t="s">
        <v>10</v>
      </c>
      <c r="I40" s="12"/>
      <c r="J40" s="12"/>
      <c r="K40" s="12"/>
      <c r="L40" s="12"/>
      <c r="M40" s="12"/>
      <c r="U40" s="13" t="s">
        <v>36</v>
      </c>
    </row>
    <row r="41" customFormat="false" ht="15" hidden="false" customHeight="false" outlineLevel="0" collapsed="false">
      <c r="B41" s="14" t="s">
        <v>37</v>
      </c>
      <c r="C41" s="14" t="s">
        <v>37</v>
      </c>
      <c r="D41" s="14" t="s">
        <v>37</v>
      </c>
      <c r="E41" s="14" t="s">
        <v>37</v>
      </c>
      <c r="F41" s="14" t="s">
        <v>37</v>
      </c>
      <c r="G41" s="14" t="s">
        <v>37</v>
      </c>
      <c r="H41" s="15" t="s">
        <v>37</v>
      </c>
      <c r="I41" s="15" t="s">
        <v>37</v>
      </c>
      <c r="J41" s="15" t="s">
        <v>37</v>
      </c>
      <c r="K41" s="15" t="s">
        <v>37</v>
      </c>
      <c r="L41" s="15" t="s">
        <v>37</v>
      </c>
      <c r="M41" s="15" t="s">
        <v>37</v>
      </c>
      <c r="U41" s="25" t="n">
        <v>61</v>
      </c>
    </row>
    <row r="42" customFormat="false" ht="15" hidden="false" customHeight="false" outlineLevel="0" collapsed="false">
      <c r="B42" s="14" t="s">
        <v>37</v>
      </c>
      <c r="C42" s="14" t="s">
        <v>37</v>
      </c>
      <c r="D42" s="14" t="s">
        <v>37</v>
      </c>
      <c r="E42" s="14" t="s">
        <v>37</v>
      </c>
      <c r="F42" s="14" t="s">
        <v>37</v>
      </c>
      <c r="G42" s="14" t="s">
        <v>37</v>
      </c>
      <c r="H42" s="15" t="s">
        <v>37</v>
      </c>
      <c r="I42" s="15" t="s">
        <v>37</v>
      </c>
      <c r="J42" s="15" t="s">
        <v>37</v>
      </c>
      <c r="K42" s="15" t="s">
        <v>37</v>
      </c>
      <c r="L42" s="15" t="s">
        <v>37</v>
      </c>
      <c r="M42" s="15" t="s">
        <v>37</v>
      </c>
      <c r="U42" s="25" t="n">
        <v>14</v>
      </c>
    </row>
    <row r="43" customFormat="false" ht="15" hidden="false" customHeight="false" outlineLevel="0" collapsed="false">
      <c r="B43" s="14" t="s">
        <v>37</v>
      </c>
      <c r="C43" s="14" t="s">
        <v>37</v>
      </c>
      <c r="D43" s="14" t="s">
        <v>37</v>
      </c>
      <c r="E43" s="14" t="s">
        <v>37</v>
      </c>
      <c r="F43" s="14" t="s">
        <v>37</v>
      </c>
      <c r="G43" s="14" t="s">
        <v>37</v>
      </c>
      <c r="H43" s="15" t="s">
        <v>37</v>
      </c>
      <c r="I43" s="15" t="s">
        <v>37</v>
      </c>
      <c r="J43" s="15" t="s">
        <v>37</v>
      </c>
      <c r="K43" s="15" t="s">
        <v>37</v>
      </c>
      <c r="L43" s="15" t="s">
        <v>37</v>
      </c>
      <c r="M43" s="15" t="s">
        <v>37</v>
      </c>
      <c r="U43" s="25" t="n">
        <v>8</v>
      </c>
    </row>
    <row r="44" customFormat="false" ht="15" hidden="false" customHeight="false" outlineLevel="0" collapsed="false">
      <c r="B44" s="14" t="s">
        <v>37</v>
      </c>
      <c r="C44" s="14" t="s">
        <v>37</v>
      </c>
      <c r="D44" s="14" t="s">
        <v>37</v>
      </c>
      <c r="E44" s="14" t="s">
        <v>37</v>
      </c>
      <c r="F44" s="14" t="s">
        <v>37</v>
      </c>
      <c r="G44" s="14" t="s">
        <v>37</v>
      </c>
      <c r="H44" s="15" t="s">
        <v>37</v>
      </c>
      <c r="I44" s="15" t="s">
        <v>37</v>
      </c>
      <c r="J44" s="15" t="s">
        <v>37</v>
      </c>
      <c r="K44" s="15" t="str">
        <f aca="false">E44</f>
        <v>x</v>
      </c>
      <c r="L44" s="15" t="s">
        <v>37</v>
      </c>
      <c r="M44" s="15" t="s">
        <v>37</v>
      </c>
      <c r="U44" s="25" t="n">
        <v>5</v>
      </c>
    </row>
    <row r="45" customFormat="false" ht="15" hidden="false" customHeight="false" outlineLevel="0" collapsed="false">
      <c r="B45" s="14" t="s">
        <v>37</v>
      </c>
      <c r="C45" s="14" t="s">
        <v>37</v>
      </c>
      <c r="D45" s="14" t="s">
        <v>37</v>
      </c>
      <c r="E45" s="14" t="s">
        <v>37</v>
      </c>
      <c r="F45" s="14" t="s">
        <v>37</v>
      </c>
      <c r="G45" s="14" t="s">
        <v>37</v>
      </c>
      <c r="H45" s="15" t="s">
        <v>37</v>
      </c>
      <c r="I45" s="15" t="s">
        <v>37</v>
      </c>
      <c r="J45" s="15" t="s">
        <v>37</v>
      </c>
      <c r="K45" s="15" t="s">
        <v>37</v>
      </c>
      <c r="L45" s="15" t="str">
        <f aca="false">F45</f>
        <v>x</v>
      </c>
      <c r="M45" s="15" t="s">
        <v>37</v>
      </c>
      <c r="U45" s="25" t="n">
        <v>9</v>
      </c>
    </row>
    <row r="46" customFormat="false" ht="15" hidden="false" customHeight="false" outlineLevel="0" collapsed="false">
      <c r="B46" s="14" t="s">
        <v>37</v>
      </c>
      <c r="C46" s="14" t="s">
        <v>37</v>
      </c>
      <c r="D46" s="14" t="s">
        <v>37</v>
      </c>
      <c r="E46" s="14" t="s">
        <v>37</v>
      </c>
      <c r="F46" s="14" t="s">
        <v>37</v>
      </c>
      <c r="G46" s="14" t="s">
        <v>37</v>
      </c>
      <c r="H46" s="15" t="s">
        <v>37</v>
      </c>
      <c r="I46" s="15" t="s">
        <v>37</v>
      </c>
      <c r="J46" s="15" t="s">
        <v>37</v>
      </c>
      <c r="K46" s="15" t="s">
        <v>37</v>
      </c>
      <c r="L46" s="15" t="s">
        <v>37</v>
      </c>
      <c r="M46" s="15" t="s">
        <v>37</v>
      </c>
      <c r="U46" s="25" t="n">
        <v>23</v>
      </c>
    </row>
    <row r="48" customFormat="false" ht="15" hidden="false" customHeight="false" outlineLevel="0" collapsed="false">
      <c r="C48" s="13" t="s">
        <v>11</v>
      </c>
      <c r="E48" s="13" t="s">
        <v>13</v>
      </c>
    </row>
    <row r="49" customFormat="false" ht="15" hidden="false" customHeight="false" outlineLevel="0" collapsed="false">
      <c r="B49" s="0" t="s">
        <v>14</v>
      </c>
      <c r="C49" s="15" t="e">
        <f aca="false">U41/B41</f>
        <v>#VALUE!</v>
      </c>
      <c r="D49" s="0" t="s">
        <v>4</v>
      </c>
      <c r="E49" s="15" t="e">
        <f aca="false">(C49-M41*E54-L41*E53-K41*E52-J41*E51-I41*E50)/H41</f>
        <v>#VALUE!</v>
      </c>
    </row>
    <row r="50" customFormat="false" ht="15" hidden="false" customHeight="false" outlineLevel="0" collapsed="false">
      <c r="B50" s="0" t="s">
        <v>15</v>
      </c>
      <c r="C50" s="15" t="e">
        <f aca="false">(U42-B42*C49)/C42</f>
        <v>#VALUE!</v>
      </c>
      <c r="D50" s="0" t="s">
        <v>3</v>
      </c>
      <c r="E50" s="15" t="e">
        <f aca="false">(C50-M42*E54-L42*E53-K42*E52-J42*E51)/I42</f>
        <v>#VALUE!</v>
      </c>
    </row>
    <row r="51" customFormat="false" ht="15" hidden="false" customHeight="false" outlineLevel="0" collapsed="false">
      <c r="B51" s="0" t="s">
        <v>16</v>
      </c>
      <c r="C51" s="15" t="e">
        <f aca="false">(U43-B43*C49-C43*C50)/D43</f>
        <v>#VALUE!</v>
      </c>
      <c r="D51" s="0" t="s">
        <v>2</v>
      </c>
      <c r="E51" s="15" t="e">
        <f aca="false">(C51-M43*E54-L43*E53-K43*E52)/J43</f>
        <v>#VALUE!</v>
      </c>
    </row>
    <row r="52" customFormat="false" ht="15" hidden="false" customHeight="false" outlineLevel="0" collapsed="false">
      <c r="B52" s="0" t="s">
        <v>17</v>
      </c>
      <c r="C52" s="15" t="e">
        <f aca="false">(U44-B44*C49-C44*C50-D44*C51)/E44</f>
        <v>#VALUE!</v>
      </c>
      <c r="D52" s="0" t="s">
        <v>5</v>
      </c>
      <c r="E52" s="15" t="e">
        <f aca="false">(C52-M44*E54-L44*E53)/K44</f>
        <v>#VALUE!</v>
      </c>
    </row>
    <row r="53" customFormat="false" ht="15" hidden="false" customHeight="false" outlineLevel="0" collapsed="false">
      <c r="B53" s="0" t="s">
        <v>18</v>
      </c>
      <c r="C53" s="15" t="e">
        <f aca="false">(U45-B45*C49-C45*C50-D45*C51-E45*C52)/F45</f>
        <v>#VALUE!</v>
      </c>
      <c r="D53" s="0" t="s">
        <v>6</v>
      </c>
      <c r="E53" s="15" t="e">
        <f aca="false">(C53-M45*E54)/L45</f>
        <v>#VALUE!</v>
      </c>
    </row>
    <row r="54" customFormat="false" ht="15" hidden="false" customHeight="false" outlineLevel="0" collapsed="false">
      <c r="B54" s="0" t="s">
        <v>19</v>
      </c>
      <c r="C54" s="15" t="e">
        <f aca="false">(U46-B46*C49-C46*C50-D46*C51-E46*C52-F46*C53)/G46</f>
        <v>#VALUE!</v>
      </c>
      <c r="D54" s="0" t="s">
        <v>7</v>
      </c>
      <c r="E54" s="15" t="e">
        <f aca="false">(C54/M46)</f>
        <v>#VALUE!</v>
      </c>
    </row>
  </sheetData>
  <mergeCells count="8">
    <mergeCell ref="B2:D2"/>
    <mergeCell ref="E2:G2"/>
    <mergeCell ref="B13:E13"/>
    <mergeCell ref="F13:I13"/>
    <mergeCell ref="B26:F26"/>
    <mergeCell ref="G26:K26"/>
    <mergeCell ref="B40:G40"/>
    <mergeCell ref="H40:M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15" t="s">
        <v>34</v>
      </c>
      <c r="B1" s="15" t="s">
        <v>4</v>
      </c>
      <c r="C1" s="15" t="s">
        <v>3</v>
      </c>
      <c r="D1" s="15" t="s">
        <v>2</v>
      </c>
      <c r="E1" s="15" t="s">
        <v>35</v>
      </c>
      <c r="F1" s="34" t="n">
        <v>0.85</v>
      </c>
      <c r="H1" s="15" t="s">
        <v>34</v>
      </c>
      <c r="I1" s="15" t="s">
        <v>4</v>
      </c>
      <c r="J1" s="15" t="s">
        <v>3</v>
      </c>
      <c r="K1" s="15" t="s">
        <v>2</v>
      </c>
      <c r="L1" s="15" t="s">
        <v>35</v>
      </c>
      <c r="M1" s="34" t="n">
        <v>1</v>
      </c>
    </row>
    <row r="2" customFormat="false" ht="15" hidden="false" customHeight="false" outlineLevel="0" collapsed="false">
      <c r="A2" s="15" t="n">
        <v>0</v>
      </c>
      <c r="B2" s="15" t="n">
        <v>8.06</v>
      </c>
      <c r="C2" s="15" t="n">
        <v>22.13</v>
      </c>
      <c r="D2" s="15" t="n">
        <v>-1.35</v>
      </c>
      <c r="E2" s="15"/>
      <c r="H2" s="15" t="n">
        <v>0</v>
      </c>
      <c r="I2" s="15" t="n">
        <v>1</v>
      </c>
      <c r="J2" s="15" t="n">
        <v>1</v>
      </c>
      <c r="K2" s="15" t="n">
        <v>1</v>
      </c>
      <c r="L2" s="15"/>
    </row>
    <row r="3" customFormat="false" ht="15" hidden="false" customHeight="false" outlineLevel="0" collapsed="false">
      <c r="A3" s="15" t="n">
        <f aca="false">A2+1</f>
        <v>1</v>
      </c>
      <c r="B3" s="15" t="n">
        <f aca="false">$F$1*((-8+2*C2-3*D2)/5)+(1-$F$1)*B2</f>
        <v>8.0617</v>
      </c>
      <c r="C3" s="15" t="n">
        <f aca="false">$F$1*((102-B2+4*D2)/4)+(1-$F$1)*C2</f>
        <v>22.13425</v>
      </c>
      <c r="D3" s="15" t="n">
        <f aca="false">$F$1*((-90+5*B2+2*C2)/4)+(1-$F$1)*D2</f>
        <v>-1.3585</v>
      </c>
      <c r="E3" s="15" t="n">
        <f aca="false">SQRT((B3-B2)^2+(C3-C2)^2+(D3-D2)^2)/SQRT((B3)^2+(C3)^2+(D3)^2)</f>
        <v>0.000409146803345594</v>
      </c>
      <c r="H3" s="15" t="n">
        <f aca="false">H2+1</f>
        <v>1</v>
      </c>
      <c r="I3" s="15" t="n">
        <f aca="false">$M$1*((-8+2*J2-3*K2)/5)+(1-$M$1)*I2</f>
        <v>-1.8</v>
      </c>
      <c r="J3" s="15" t="n">
        <f aca="false">$M$1*((102-I3+4*K2)/4)+(1-$M$1)*J2</f>
        <v>26.95</v>
      </c>
      <c r="K3" s="15" t="n">
        <f aca="false">$M$1*((-90+5*I3+2*J3)/4)+(1-$M$1)*K2</f>
        <v>-11.275</v>
      </c>
      <c r="L3" s="15" t="n">
        <f aca="false">SQRT((I3-I2)^2+(J3-J2)^2+(K3-K2)^2)/SQRT((I3)^2+(J3)^2+(K3)^2)</f>
        <v>0.985448628086972</v>
      </c>
    </row>
    <row r="4" customFormat="false" ht="15" hidden="false" customHeight="false" outlineLevel="0" collapsed="false">
      <c r="A4" s="15" t="n">
        <f aca="false">A3+1</f>
        <v>2</v>
      </c>
      <c r="B4" s="15" t="n">
        <f aca="false">$F$1*((-8+2*C3-3*D3)/5)+(1-$F$1)*B3</f>
        <v>8.067735</v>
      </c>
      <c r="C4" s="15" t="n">
        <f aca="false">$F$1*((102-B3+4*D3)/4)+(1-$F$1)*C3</f>
        <v>22.12730125</v>
      </c>
      <c r="D4" s="15" t="n">
        <f aca="false">$F$1*((-90+5*B3+2*C3)/4)+(1-$F$1)*D3</f>
        <v>-1.3561625</v>
      </c>
      <c r="E4" s="15" t="n">
        <f aca="false">SQRT((B4-B3)^2+(C4-C3)^2+(D4-D3)^2)/SQRT((B4)^2+(C4)^2+(D4)^2)</f>
        <v>0.000402514489707944</v>
      </c>
      <c r="H4" s="15" t="n">
        <f aca="false">H3+1</f>
        <v>2</v>
      </c>
      <c r="I4" s="15" t="n">
        <f aca="false">$M$1*((-8+2*J3-3*K3)/5)+(1-$M$1)*I3</f>
        <v>15.945</v>
      </c>
      <c r="J4" s="15" t="n">
        <f aca="false">$M$1*((102-I4+4*K3)/4)+(1-$M$1)*J3</f>
        <v>10.23875</v>
      </c>
      <c r="K4" s="15" t="n">
        <f aca="false">$M$1*((-90+5*I4+2*J4)/4)+(1-$M$1)*K3</f>
        <v>2.550625</v>
      </c>
      <c r="L4" s="15" t="n">
        <f aca="false">SQRT((I4-I3)^2+(J4-J3)^2+(K4-K3)^2)/SQRT((I4)^2+(J4)^2+(K4)^2)</f>
        <v>1.46563501000023</v>
      </c>
    </row>
    <row r="5" customFormat="false" ht="15" hidden="false" customHeight="false" outlineLevel="0" collapsed="false">
      <c r="A5" s="15" t="n">
        <f aca="false">A4+1</f>
        <v>3</v>
      </c>
      <c r="B5" s="15" t="n">
        <f aca="false">$F$1*((-8+2*C4-3*D4)/5)+(1-$F$1)*B4</f>
        <v>8.06508555</v>
      </c>
      <c r="C5" s="15" t="n">
        <f aca="false">$F$1*((102-B4+4*D4)/4)+(1-$F$1)*C4</f>
        <v>22.126963375</v>
      </c>
      <c r="D5" s="15" t="n">
        <f aca="false">$F$1*((-90+5*B4+2*C4)/4)+(1-$F$1)*D4</f>
        <v>-1.35235290625</v>
      </c>
      <c r="E5" s="15" t="n">
        <f aca="false">SQRT((B5-B4)^2+(C5-C4)^2+(D5-D4)^2)/SQRT((B5)^2+(C5)^2+(D5)^2)</f>
        <v>0.000197229896085804</v>
      </c>
      <c r="H5" s="15" t="n">
        <f aca="false">H4+1</f>
        <v>3</v>
      </c>
      <c r="I5" s="15" t="n">
        <f aca="false">$M$1*((-8+2*J4-3*K4)/5)+(1-$M$1)*I4</f>
        <v>0.965125000000001</v>
      </c>
      <c r="J5" s="15" t="n">
        <f aca="false">$M$1*((102-I5+4*K4)/4)+(1-$M$1)*J4</f>
        <v>27.80934375</v>
      </c>
      <c r="K5" s="15" t="n">
        <f aca="false">$M$1*((-90+5*I5+2*J5)/4)+(1-$M$1)*K4</f>
        <v>-7.388921875</v>
      </c>
      <c r="L5" s="15" t="n">
        <f aca="false">SQRT((I5-I4)^2+(J5-J4)^2+(K5-K4)^2)/SQRT((I5)^2+(J5)^2+(K5)^2)</f>
        <v>0.873136811483502</v>
      </c>
    </row>
    <row r="6" customFormat="false" ht="15" hidden="false" customHeight="false" outlineLevel="0" collapsed="false">
      <c r="A6" s="15" t="n">
        <f aca="false">A5+1</f>
        <v>4</v>
      </c>
      <c r="B6" s="15" t="n">
        <f aca="false">$F$1*((-8+2*C5-3*D5)/5)+(1-$F$1)*B5</f>
        <v>8.0626303621875</v>
      </c>
      <c r="C6" s="15" t="n">
        <f aca="false">$F$1*((102-B5+4*D5)/4)+(1-$F$1)*C5</f>
        <v>22.1307138565625</v>
      </c>
      <c r="D6" s="15" t="n">
        <f aca="false">$F$1*((-90+5*B5+2*C5)/4)+(1-$F$1)*D5</f>
        <v>-1.3547401046875</v>
      </c>
      <c r="E6" s="15" t="n">
        <f aca="false">SQRT((B6-B5)^2+(C6-C5)^2+(D6-D5)^2)/SQRT((B6)^2+(C6)^2+(D6)^2)</f>
        <v>0.000215265090100244</v>
      </c>
      <c r="H6" s="15" t="n">
        <f aca="false">H5+1</f>
        <v>4</v>
      </c>
      <c r="I6" s="15" t="n">
        <f aca="false">$M$1*((-8+2*J5-3*K5)/5)+(1-$M$1)*I5</f>
        <v>13.957090625</v>
      </c>
      <c r="J6" s="15" t="n">
        <f aca="false">$M$1*((102-I6+4*K5)/4)+(1-$M$1)*J5</f>
        <v>14.62180546875</v>
      </c>
      <c r="K6" s="15" t="n">
        <f aca="false">$M$1*((-90+5*I6+2*J6)/4)+(1-$M$1)*K5</f>
        <v>2.257266015625</v>
      </c>
      <c r="L6" s="15" t="n">
        <f aca="false">SQRT((I6-I5)^2+(J6-J5)^2+(K6-K5)^2)/SQRT((I6)^2+(J6)^2+(K6)^2)</f>
        <v>1.02631420721043</v>
      </c>
    </row>
    <row r="7" customFormat="false" ht="15" hidden="false" customHeight="false" outlineLevel="0" collapsed="false">
      <c r="A7" s="15" t="n">
        <f aca="false">A6+1</f>
        <v>5</v>
      </c>
      <c r="B7" s="15" t="n">
        <f aca="false">$F$1*((-8+2*C6-3*D6)/5)+(1-$F$1)*B6</f>
        <v>8.06475471895</v>
      </c>
      <c r="C7" s="15" t="n">
        <f aca="false">$F$1*((102-B6+4*D6)/4)+(1-$F$1)*C6</f>
        <v>22.1297690375351</v>
      </c>
      <c r="D7" s="15" t="n">
        <f aca="false">$F$1*((-90+5*B6+2*C6)/4)+(1-$F$1)*D6</f>
        <v>-1.35611286683985</v>
      </c>
      <c r="E7" s="15" t="n">
        <f aca="false">SQRT((B7-B6)^2+(C7-C6)^2+(D7-D6)^2)/SQRT((B7)^2+(C7)^2+(D7)^2)</f>
        <v>0.000114443553261768</v>
      </c>
      <c r="H7" s="15" t="n">
        <f aca="false">H6+1</f>
        <v>5</v>
      </c>
      <c r="I7" s="15" t="n">
        <f aca="false">$M$1*((-8+2*J6-3*K6)/5)+(1-$M$1)*I6</f>
        <v>2.894362578125</v>
      </c>
      <c r="J7" s="15" t="n">
        <f aca="false">$M$1*((102-I7+4*K6)/4)+(1-$M$1)*J6</f>
        <v>27.0336753710937</v>
      </c>
      <c r="K7" s="15" t="n">
        <f aca="false">$M$1*((-90+5*I7+2*J7)/4)+(1-$M$1)*K6</f>
        <v>-5.36520909179688</v>
      </c>
      <c r="L7" s="15" t="n">
        <f aca="false">SQRT((I7-I6)^2+(J7-J6)^2+(K7-K6)^2)/SQRT((I7)^2+(J7)^2+(K7)^2)</f>
        <v>0.660007355330671</v>
      </c>
    </row>
    <row r="8" customFormat="false" ht="15" hidden="false" customHeight="false" outlineLevel="0" collapsed="false">
      <c r="A8" s="15" t="n">
        <f aca="false">A7+1</f>
        <v>6</v>
      </c>
      <c r="B8" s="15" t="n">
        <f aca="false">$F$1*((-8+2*C7-3*D7)/5)+(1-$F$1)*B7</f>
        <v>8.06545224269277</v>
      </c>
      <c r="C8" s="15" t="n">
        <f aca="false">$F$1*((102-B7+4*D7)/4)+(1-$F$1)*C7</f>
        <v>22.1280090410395</v>
      </c>
      <c r="D8" s="15" t="n">
        <f aca="false">$F$1*((-90+5*B7+2*C7)/4)+(1-$F$1)*D7</f>
        <v>-1.35446320018916</v>
      </c>
      <c r="E8" s="15" t="n">
        <f aca="false">SQRT((B8-B7)^2+(C8-C7)^2+(D8-D7)^2)/SQRT((B8)^2+(C8)^2+(D8)^2)</f>
        <v>0.000106442362713111</v>
      </c>
      <c r="H8" s="15" t="n">
        <f aca="false">H7+1</f>
        <v>6</v>
      </c>
      <c r="I8" s="15" t="n">
        <f aca="false">$M$1*((-8+2*J7-3*K7)/5)+(1-$M$1)*I7</f>
        <v>12.4325956035156</v>
      </c>
      <c r="J8" s="15" t="n">
        <f aca="false">$M$1*((102-I8+4*K7)/4)+(1-$M$1)*J7</f>
        <v>17.0266420073242</v>
      </c>
      <c r="K8" s="15" t="n">
        <f aca="false">$M$1*((-90+5*I8+2*J8)/4)+(1-$M$1)*K7</f>
        <v>1.55406550805664</v>
      </c>
      <c r="L8" s="15" t="n">
        <f aca="false">SQRT((I8-I7)^2+(J8-J7)^2+(K8-K7)^2)/SQRT((I8)^2+(J8)^2+(K8)^2)</f>
        <v>0.731296557640128</v>
      </c>
    </row>
    <row r="9" customFormat="false" ht="15" hidden="false" customHeight="false" outlineLevel="0" collapsed="false">
      <c r="A9" s="15" t="n">
        <f aca="false">A8+1</f>
        <v>7</v>
      </c>
      <c r="B9" s="15" t="n">
        <f aca="false">$F$1*((-8+2*C8-3*D8)/5)+(1-$F$1)*B8</f>
        <v>8.06411714245383</v>
      </c>
      <c r="C9" s="15" t="n">
        <f aca="false">$F$1*((102-B8+4*D8)/4)+(1-$F$1)*C8</f>
        <v>22.1289990344229</v>
      </c>
      <c r="D9" s="15" t="n">
        <f aca="false">$F$1*((-90+5*B8+2*C8)/4)+(1-$F$1)*D8</f>
        <v>-1.3542226297255</v>
      </c>
      <c r="E9" s="15" t="n">
        <f aca="false">SQRT((B9-B8)^2+(C9-C8)^2+(D9-D8)^2)/SQRT((B9)^2+(C9)^2+(D9)^2)</f>
        <v>7.11876827721198E-005</v>
      </c>
      <c r="H9" s="15" t="n">
        <f aca="false">H8+1</f>
        <v>7</v>
      </c>
      <c r="I9" s="15" t="n">
        <f aca="false">$M$1*((-8+2*J8-3*K8)/5)+(1-$M$1)*I8</f>
        <v>4.2782174980957</v>
      </c>
      <c r="J9" s="15" t="n">
        <f aca="false">$M$1*((102-I9+4*K8)/4)+(1-$M$1)*J8</f>
        <v>25.9845111335327</v>
      </c>
      <c r="K9" s="15" t="n">
        <f aca="false">$M$1*((-90+5*I9+2*J9)/4)+(1-$M$1)*K8</f>
        <v>-4.15997256061402</v>
      </c>
      <c r="L9" s="15" t="n">
        <f aca="false">SQRT((I9-I8)^2+(J9-J8)^2+(K9-K8)^2)/SQRT((I9)^2+(J9)^2+(K9)^2)</f>
        <v>0.50236734282492</v>
      </c>
    </row>
    <row r="10" customFormat="false" ht="15" hidden="false" customHeight="false" outlineLevel="0" collapsed="false">
      <c r="A10" s="15" t="n">
        <f aca="false">A9+1</f>
        <v>8</v>
      </c>
      <c r="B10" s="15" t="n">
        <f aca="false">$F$1*((-8+2*C9-3*D9)/5)+(1-$F$1)*B9</f>
        <v>8.06413078423188</v>
      </c>
      <c r="C10" s="15" t="n">
        <f aca="false">$F$1*((102-B9+4*D9)/4)+(1-$F$1)*C9</f>
        <v>22.1296357271253</v>
      </c>
      <c r="D10" s="15" t="n">
        <f aca="false">$F$1*((-90+5*B9+2*C9)/4)+(1-$F$1)*D9</f>
        <v>-1.35518434097189</v>
      </c>
      <c r="E10" s="15" t="n">
        <f aca="false">SQRT((B10-B9)^2+(C10-C9)^2+(D10-D9)^2)/SQRT((B10)^2+(C10)^2+(D10)^2)</f>
        <v>4.88914495526889E-005</v>
      </c>
      <c r="H10" s="15" t="n">
        <f aca="false">H9+1</f>
        <v>8</v>
      </c>
      <c r="I10" s="15" t="n">
        <f aca="false">$M$1*((-8+2*J9-3*K9)/5)+(1-$M$1)*I9</f>
        <v>11.2897879897815</v>
      </c>
      <c r="J10" s="15" t="n">
        <f aca="false">$M$1*((102-I10+4*K9)/4)+(1-$M$1)*J9</f>
        <v>18.5175804419406</v>
      </c>
      <c r="K10" s="15" t="n">
        <f aca="false">$M$1*((-90+5*I10+2*J10)/4)+(1-$M$1)*K9</f>
        <v>0.871025208197173</v>
      </c>
      <c r="L10" s="15" t="n">
        <f aca="false">SQRT((I10-I9)^2+(J10-J9)^2+(K10-K9)^2)/SQRT((I10)^2+(J10)^2+(K10)^2)</f>
        <v>0.525759543266295</v>
      </c>
    </row>
    <row r="11" customFormat="false" ht="15" hidden="false" customHeight="false" outlineLevel="0" collapsed="false">
      <c r="A11" s="15" t="n">
        <f aca="false">A10+1</f>
        <v>9</v>
      </c>
      <c r="B11" s="15" t="n">
        <f aca="false">$F$1*((-8+2*C10-3*D10)/5)+(1-$F$1)*B10</f>
        <v>8.06483977875305</v>
      </c>
      <c r="C11" s="15" t="n">
        <f aca="false">$F$1*((102-B10+4*D10)/4)+(1-$F$1)*C10</f>
        <v>22.1289108775934</v>
      </c>
      <c r="D11" s="15" t="n">
        <f aca="false">$F$1*((-90+5*B10+2*C10)/4)+(1-$F$1)*D10</f>
        <v>-1.35504350887115</v>
      </c>
      <c r="E11" s="15" t="n">
        <f aca="false">SQRT((B11-B10)^2+(C11-C10)^2+(D11-D10)^2)/SQRT((B11)^2+(C11)^2+(D11)^2)</f>
        <v>4.33914583991327E-005</v>
      </c>
      <c r="H11" s="15" t="n">
        <f aca="false">H10+1</f>
        <v>9</v>
      </c>
      <c r="I11" s="15" t="n">
        <f aca="false">$M$1*((-8+2*J10-3*K10)/5)+(1-$M$1)*I10</f>
        <v>5.28441705185794</v>
      </c>
      <c r="J11" s="15" t="n">
        <f aca="false">$M$1*((102-I11+4*K10)/4)+(1-$M$1)*J10</f>
        <v>25.0499209452327</v>
      </c>
      <c r="K11" s="15" t="n">
        <f aca="false">$M$1*((-90+5*I11+2*J11)/4)+(1-$M$1)*K10</f>
        <v>-3.36951821256123</v>
      </c>
      <c r="L11" s="15" t="n">
        <f aca="false">SQRT((I11-I10)^2+(J11-J10)^2+(K11-K10)^2)/SQRT((I11)^2+(J11)^2+(K11)^2)</f>
        <v>0.380858477126552</v>
      </c>
    </row>
    <row r="12" customFormat="false" ht="15" hidden="false" customHeight="false" outlineLevel="0" collapsed="false">
      <c r="A12" s="15" t="n">
        <f aca="false">A11+1</f>
        <v>10</v>
      </c>
      <c r="B12" s="15" t="n">
        <f aca="false">$F$1*((-8+2*C11-3*D11)/5)+(1-$F$1)*B11</f>
        <v>8.06462785471901</v>
      </c>
      <c r="C12" s="15" t="n">
        <f aca="false">$F$1*((102-B11+4*D11)/4)+(1-$F$1)*C11</f>
        <v>22.1287711961135</v>
      </c>
      <c r="D12" s="15" t="n">
        <f aca="false">$F$1*((-90+5*B11+2*C11)/4)+(1-$F$1)*D11</f>
        <v>-1.35457713842835</v>
      </c>
      <c r="E12" s="15" t="n">
        <f aca="false">SQRT((B12-B11)^2+(C12-C11)^2+(D12-D11)^2)/SQRT((B12)^2+(C12)^2+(D12)^2)</f>
        <v>2.25066997882104E-005</v>
      </c>
      <c r="H12" s="15" t="n">
        <f aca="false">H11+1</f>
        <v>10</v>
      </c>
      <c r="I12" s="15" t="n">
        <f aca="false">$M$1*((-8+2*J11-3*K11)/5)+(1-$M$1)*I11</f>
        <v>10.4416793056298</v>
      </c>
      <c r="J12" s="15" t="n">
        <f aca="false">$M$1*((102-I12+4*K11)/4)+(1-$M$1)*J11</f>
        <v>19.5200619610313</v>
      </c>
      <c r="K12" s="15" t="n">
        <f aca="false">$M$1*((-90+5*I12+2*J12)/4)+(1-$M$1)*K11</f>
        <v>0.312130112552923</v>
      </c>
      <c r="L12" s="15" t="n">
        <f aca="false">SQRT((I12-I11)^2+(J12-J11)^2+(K12-K11)^2)/SQRT((I12)^2+(J12)^2+(K12)^2)</f>
        <v>0.379871883523041</v>
      </c>
    </row>
    <row r="13" customFormat="false" ht="15" hidden="false" customHeight="false" outlineLevel="0" collapsed="false">
      <c r="A13" s="15" t="n">
        <f aca="false">A12+1</f>
        <v>11</v>
      </c>
      <c r="B13" s="15" t="n">
        <f aca="false">$F$1*((-8+2*C12-3*D12)/5)+(1-$F$1)*B12</f>
        <v>8.0643107254849</v>
      </c>
      <c r="C13" s="15" t="n">
        <f aca="false">$F$1*((102-B12+4*D12)/4)+(1-$F$1)*C12</f>
        <v>22.1291916926251</v>
      </c>
      <c r="D13" s="15" t="n">
        <f aca="false">$F$1*((-90+5*B12+2*C12)/4)+(1-$F$1)*D12</f>
        <v>-1.35479171677707</v>
      </c>
      <c r="E13" s="15" t="n">
        <f aca="false">SQRT((B13-B12)^2+(C13-C12)^2+(D13-D12)^2)/SQRT((B13)^2+(C13)^2+(D13)^2)</f>
        <v>2.41063693788288E-005</v>
      </c>
      <c r="H13" s="15" t="n">
        <f aca="false">H12+1</f>
        <v>11</v>
      </c>
      <c r="I13" s="15" t="n">
        <f aca="false">$M$1*((-8+2*J12-3*K12)/5)+(1-$M$1)*I12</f>
        <v>6.02074671688077</v>
      </c>
      <c r="J13" s="15" t="n">
        <f aca="false">$M$1*((102-I13+4*K12)/4)+(1-$M$1)*J12</f>
        <v>24.3069434333327</v>
      </c>
      <c r="K13" s="15" t="n">
        <f aca="false">$M$1*((-90+5*I13+2*J13)/4)+(1-$M$1)*K12</f>
        <v>-2.82059488723267</v>
      </c>
      <c r="L13" s="15" t="n">
        <f aca="false">SQRT((I13-I12)^2+(J13-J12)^2+(K13-K12)^2)/SQRT((I13)^2+(J13)^2+(K13)^2)</f>
        <v>0.286906272597795</v>
      </c>
    </row>
    <row r="14" customFormat="false" ht="15" hidden="false" customHeight="false" outlineLevel="0" collapsed="false">
      <c r="A14" s="15" t="n">
        <f aca="false">A13+1</f>
        <v>12</v>
      </c>
      <c r="B14" s="15" t="n">
        <f aca="false">$F$1*((-8+2*C13-3*D13)/5)+(1-$F$1)*B13</f>
        <v>8.06451555987159</v>
      </c>
      <c r="C14" s="15" t="n">
        <f aca="false">$F$1*((102-B13+4*D13)/4)+(1-$F$1)*C13</f>
        <v>22.1291397654677</v>
      </c>
      <c r="D14" s="15" t="n">
        <f aca="false">$F$1*((-90+5*B13+2*C13)/4)+(1-$F$1)*D13</f>
        <v>-1.35498214232317</v>
      </c>
      <c r="E14" s="15" t="n">
        <f aca="false">SQRT((B14-B13)^2+(C14-C13)^2+(D14-D13)^2)/SQRT((B14)^2+(C14)^2+(D14)^2)</f>
        <v>1.20574464234912E-005</v>
      </c>
      <c r="H14" s="15" t="n">
        <f aca="false">H13+1</f>
        <v>12</v>
      </c>
      <c r="I14" s="15" t="n">
        <f aca="false">$M$1*((-8+2*J13-3*K13)/5)+(1-$M$1)*I13</f>
        <v>9.8151343056727</v>
      </c>
      <c r="J14" s="15" t="n">
        <f aca="false">$M$1*((102-I14+4*K13)/4)+(1-$M$1)*J13</f>
        <v>20.2256215363492</v>
      </c>
      <c r="K14" s="15" t="n">
        <f aca="false">$M$1*((-90+5*I14+2*J14)/4)+(1-$M$1)*K13</f>
        <v>-0.118271349734554</v>
      </c>
      <c r="L14" s="15" t="n">
        <f aca="false">SQRT((I14-I13)^2+(J14-J13)^2+(K14-K13)^2)/SQRT((I14)^2+(J14)^2+(K14)^2)</f>
        <v>0.275482446156803</v>
      </c>
    </row>
    <row r="15" customFormat="false" ht="15" hidden="false" customHeight="false" outlineLevel="0" collapsed="false">
      <c r="A15" s="15" t="n">
        <f aca="false">A14+1</f>
        <v>13</v>
      </c>
      <c r="B15" s="15" t="n">
        <f aca="false">$F$1*((-8+2*C14-3*D14)/5)+(1-$F$1)*B14</f>
        <v>8.06462574682458</v>
      </c>
      <c r="C15" s="15" t="n">
        <f aca="false">$F$1*((102-B14+4*D14)/4)+(1-$F$1)*C14</f>
        <v>22.1289265873728</v>
      </c>
      <c r="D15" s="15" t="n">
        <f aca="false">$F$1*((-90+5*B14+2*C14)/4)+(1-$F$1)*D14</f>
        <v>-1.35481513866113</v>
      </c>
      <c r="E15" s="15" t="n">
        <f aca="false">SQRT((B15-B14)^2+(C15-C14)^2+(D15-D14)^2)/SQRT((B15)^2+(C15)^2+(D15)^2)</f>
        <v>1.239269097549E-005</v>
      </c>
      <c r="H15" s="15" t="n">
        <f aca="false">H14+1</f>
        <v>13</v>
      </c>
      <c r="I15" s="15" t="n">
        <f aca="false">$M$1*((-8+2*J14-3*K14)/5)+(1-$M$1)*I14</f>
        <v>6.56121142438039</v>
      </c>
      <c r="J15" s="15" t="n">
        <f aca="false">$M$1*((102-I15+4*K14)/4)+(1-$M$1)*J14</f>
        <v>23.7414257941703</v>
      </c>
      <c r="K15" s="15" t="n">
        <f aca="false">$M$1*((-90+5*I15+2*J15)/4)+(1-$M$1)*K14</f>
        <v>-2.42777282243933</v>
      </c>
      <c r="L15" s="15" t="n">
        <f aca="false">SQRT((I15-I14)^2+(J15-J14)^2+(K15-K14)^2)/SQRT((I15)^2+(J15)^2+(K15)^2)</f>
        <v>0.214868259032078</v>
      </c>
    </row>
    <row r="16" customFormat="false" ht="15" hidden="false" customHeight="false" outlineLevel="0" collapsed="false">
      <c r="A16" s="15" t="n">
        <f aca="false">A15+1</f>
        <v>14</v>
      </c>
      <c r="B16" s="15" t="n">
        <f aca="false">$F$1*((-8+2*C15-3*D15)/5)+(1-$F$1)*B15</f>
        <v>8.0644846224476</v>
      </c>
      <c r="C16" s="15" t="n">
        <f aca="false">$F$1*((102-B15+4*D15)/4)+(1-$F$1)*C15</f>
        <v>22.1290131490437</v>
      </c>
      <c r="D16" s="15" t="n">
        <f aca="false">$F$1*((-90+5*B15+2*C15)/4)+(1-$F$1)*D15</f>
        <v>-1.35476361516463</v>
      </c>
      <c r="E16" s="15" t="n">
        <f aca="false">SQRT((B16-B15)^2+(C16-C15)^2+(D16-D15)^2)/SQRT((B16)^2+(C16)^2+(D16)^2)</f>
        <v>7.34959377822014E-006</v>
      </c>
      <c r="H16" s="15" t="n">
        <f aca="false">H15+1</f>
        <v>14</v>
      </c>
      <c r="I16" s="15" t="n">
        <f aca="false">$M$1*((-8+2*J15-3*K15)/5)+(1-$M$1)*I15</f>
        <v>9.35323401113174</v>
      </c>
      <c r="J16" s="15" t="n">
        <f aca="false">$M$1*((102-I16+4*K15)/4)+(1-$M$1)*J15</f>
        <v>20.7339186747777</v>
      </c>
      <c r="K16" s="15" t="n">
        <f aca="false">$M$1*((-90+5*I16+2*J16)/4)+(1-$M$1)*K15</f>
        <v>-0.441498148696461</v>
      </c>
      <c r="L16" s="15" t="n">
        <f aca="false">SQRT((I16-I15)^2+(J16-J15)^2+(K16-K15)^2)/SQRT((I16)^2+(J16)^2+(K16)^2)</f>
        <v>0.200399759508483</v>
      </c>
    </row>
    <row r="17" customFormat="false" ht="15" hidden="false" customHeight="false" outlineLevel="0" collapsed="false">
      <c r="A17" s="15" t="n">
        <f aca="false">A16+1</f>
        <v>15</v>
      </c>
      <c r="B17" s="15" t="n">
        <f aca="false">$F$1*((-8+2*C16-3*D16)/5)+(1-$F$1)*B16</f>
        <v>8.06446660777597</v>
      </c>
      <c r="C17" s="15" t="n">
        <f aca="false">$F$1*((102-B16+4*D16)/4)+(1-$F$1)*C16</f>
        <v>22.1290999171965</v>
      </c>
      <c r="D17" s="15" t="n">
        <f aca="false">$F$1*((-90+5*B16+2*C16)/4)+(1-$F$1)*D16</f>
        <v>-1.35486904258053</v>
      </c>
      <c r="E17" s="15" t="n">
        <f aca="false">SQRT((B17-B16)^2+(C17-C16)^2+(D17-D16)^2)/SQRT((B17)^2+(C17)^2+(D17)^2)</f>
        <v>5.83785877736045E-006</v>
      </c>
      <c r="H17" s="15" t="n">
        <f aca="false">H16+1</f>
        <v>15</v>
      </c>
      <c r="I17" s="15" t="n">
        <f aca="false">$M$1*((-8+2*J16-3*K16)/5)+(1-$M$1)*I16</f>
        <v>6.95846635912897</v>
      </c>
      <c r="J17" s="15" t="n">
        <f aca="false">$M$1*((102-I17+4*K16)/4)+(1-$M$1)*J16</f>
        <v>23.3188852615213</v>
      </c>
      <c r="K17" s="15" t="n">
        <f aca="false">$M$1*((-90+5*I17+2*J17)/4)+(1-$M$1)*K16</f>
        <v>-2.14247442032814</v>
      </c>
      <c r="L17" s="15" t="n">
        <f aca="false">SQRT((I17-I16)^2+(J17-J16)^2+(K17-K16)^2)/SQRT((I17)^2+(J17)^2+(K17)^2)</f>
        <v>0.160171111463884</v>
      </c>
    </row>
    <row r="18" customFormat="false" ht="15" hidden="false" customHeight="false" outlineLevel="0" collapsed="false">
      <c r="A18" s="15" t="n">
        <f aca="false">A17+1</f>
        <v>16</v>
      </c>
      <c r="B18" s="15" t="n">
        <f aca="false">$F$1*((-8+2*C17-3*D17)/5)+(1-$F$1)*B17</f>
        <v>8.06454717472928</v>
      </c>
      <c r="C18" s="15" t="n">
        <f aca="false">$F$1*((102-B17+4*D17)/4)+(1-$F$1)*C17</f>
        <v>22.1290271472336</v>
      </c>
      <c r="D18" s="15" t="n">
        <f aca="false">$F$1*((-90+5*B17+2*C17)/4)+(1-$F$1)*D17</f>
        <v>-1.35486712081659</v>
      </c>
      <c r="E18" s="15" t="n">
        <f aca="false">SQRT((B18-B17)^2+(C18-C17)^2+(D18-D17)^2)/SQRT((B18)^2+(C18)^2+(D18)^2)</f>
        <v>4.60258676237139E-006</v>
      </c>
      <c r="H18" s="15" t="n">
        <f aca="false">H17+1</f>
        <v>16</v>
      </c>
      <c r="I18" s="15" t="n">
        <f aca="false">$M$1*((-8+2*J17-3*K17)/5)+(1-$M$1)*I17</f>
        <v>9.0130387568054</v>
      </c>
      <c r="J18" s="15" t="n">
        <f aca="false">$M$1*((102-I18+4*K17)/4)+(1-$M$1)*J17</f>
        <v>21.1042658904705</v>
      </c>
      <c r="K18" s="15" t="n">
        <f aca="false">$M$1*((-90+5*I18+2*J18)/4)+(1-$M$1)*K17</f>
        <v>-0.681568608757994</v>
      </c>
      <c r="L18" s="15" t="n">
        <f aca="false">SQRT((I18-I17)^2+(J18-J17)^2+(K18-K17)^2)/SQRT((I18)^2+(J18)^2+(K18)^2)</f>
        <v>0.146159836606612</v>
      </c>
    </row>
    <row r="19" customFormat="false" ht="15" hidden="false" customHeight="false" outlineLevel="0" collapsed="false">
      <c r="A19" s="15" t="n">
        <f aca="false">A18+1</f>
        <v>17</v>
      </c>
      <c r="B19" s="15" t="n">
        <f aca="false">$F$1*((-8+2*C18-3*D18)/5)+(1-$F$1)*B18</f>
        <v>8.06453353788529</v>
      </c>
      <c r="C19" s="15" t="n">
        <f aca="false">$F$1*((102-B18+4*D18)/4)+(1-$F$1)*C18</f>
        <v>22.129000744761</v>
      </c>
      <c r="D19" s="15" t="n">
        <f aca="false">$F$1*((-90+5*B18+2*C18)/4)+(1-$F$1)*D18</f>
        <v>-1.35481215739834</v>
      </c>
      <c r="E19" s="15" t="n">
        <f aca="false">SQRT((B19-B18)^2+(C19-C18)^2+(D19-D18)^2)/SQRT((B19)^2+(C19)^2+(D19)^2)</f>
        <v>2.64849250838081E-006</v>
      </c>
      <c r="H19" s="15" t="n">
        <f aca="false">H18+1</f>
        <v>17</v>
      </c>
      <c r="I19" s="15" t="n">
        <f aca="false">$M$1*((-8+2*J18-3*K18)/5)+(1-$M$1)*I18</f>
        <v>7.250647521443</v>
      </c>
      <c r="J19" s="15" t="n">
        <f aca="false">$M$1*((102-I19+4*K18)/4)+(1-$M$1)*J18</f>
        <v>23.0057695108813</v>
      </c>
      <c r="K19" s="15" t="n">
        <f aca="false">$M$1*((-90+5*I19+2*J19)/4)+(1-$M$1)*K18</f>
        <v>-1.93380584275562</v>
      </c>
      <c r="L19" s="15" t="n">
        <f aca="false">SQRT((I19-I18)^2+(J19-J18)^2+(K19-K18)^2)/SQRT((I19)^2+(J19)^2+(K19)^2)</f>
        <v>0.118981932238531</v>
      </c>
    </row>
    <row r="20" customFormat="false" ht="15" hidden="false" customHeight="false" outlineLevel="0" collapsed="false">
      <c r="A20" s="15" t="n">
        <f aca="false">A19+1</f>
        <v>18</v>
      </c>
      <c r="B20" s="15" t="n">
        <f aca="false">$F$1*((-8+2*C19-3*D19)/5)+(1-$F$1)*B19</f>
        <v>8.06449448417467</v>
      </c>
      <c r="C20" s="15" t="n">
        <f aca="false">$F$1*((102-B19+4*D19)/4)+(1-$F$1)*C19</f>
        <v>22.1290464011249</v>
      </c>
      <c r="D20" s="15" t="n">
        <f aca="false">$F$1*((-90+5*B19+2*C19)/4)+(1-$F$1)*D19</f>
        <v>-1.35482962308322</v>
      </c>
      <c r="E20" s="15" t="n">
        <f aca="false">SQRT((B20-B19)^2+(C20-C19)^2+(D20-D19)^2)/SQRT((B20)^2+(C20)^2+(D20)^2)</f>
        <v>2.65212098376106E-006</v>
      </c>
      <c r="H20" s="15" t="n">
        <f aca="false">H19+1</f>
        <v>18</v>
      </c>
      <c r="I20" s="15" t="n">
        <f aca="false">$M$1*((-8+2*J19-3*K19)/5)+(1-$M$1)*I19</f>
        <v>8.76259131000588</v>
      </c>
      <c r="J20" s="15" t="n">
        <f aca="false">$M$1*((102-I20+4*K19)/4)+(1-$M$1)*J19</f>
        <v>21.3755463297429</v>
      </c>
      <c r="K20" s="15" t="n">
        <f aca="false">$M$1*((-90+5*I20+2*J20)/4)+(1-$M$1)*K19</f>
        <v>-0.858987697621199</v>
      </c>
      <c r="L20" s="15" t="n">
        <f aca="false">SQRT((I20-I19)^2+(J20-J19)^2+(K20-K19)^2)/SQRT((I20)^2+(J20)^2+(K20)^2)</f>
        <v>0.106825782408317</v>
      </c>
    </row>
    <row r="21" customFormat="false" ht="15" hidden="false" customHeight="false" outlineLevel="0" collapsed="false">
      <c r="A21" s="15" t="n">
        <f aca="false">A20+1</f>
        <v>19</v>
      </c>
      <c r="B21" s="15" t="n">
        <f aca="false">$F$1*((-8+2*C20-3*D20)/5)+(1-$F$1)*B20</f>
        <v>8.06451305678112</v>
      </c>
      <c r="C21" s="15" t="n">
        <f aca="false">$F$1*((102-B20+4*D20)/4)+(1-$F$1)*C20</f>
        <v>22.1290467026609</v>
      </c>
      <c r="D21" s="15" t="n">
        <f aca="false">$F$1*((-90+5*B20+2*C20)/4)+(1-$F$1)*D20</f>
        <v>-1.3548543335488</v>
      </c>
      <c r="E21" s="15" t="n">
        <f aca="false">SQRT((B21-B20)^2+(C21-C20)^2+(D21-D20)^2)/SQRT((B21)^2+(C21)^2+(D21)^2)</f>
        <v>1.31035354713147E-006</v>
      </c>
      <c r="H21" s="15" t="n">
        <f aca="false">H20+1</f>
        <v>19</v>
      </c>
      <c r="I21" s="15" t="n">
        <f aca="false">$M$1*((-8+2*J20-3*K20)/5)+(1-$M$1)*I20</f>
        <v>7.46561115046988</v>
      </c>
      <c r="J21" s="15" t="n">
        <f aca="false">$M$1*((102-I21+4*K20)/4)+(1-$M$1)*J20</f>
        <v>22.7746095147613</v>
      </c>
      <c r="K21" s="15" t="n">
        <f aca="false">$M$1*((-90+5*I21+2*J21)/4)+(1-$M$1)*K20</f>
        <v>-1.78068130453198</v>
      </c>
      <c r="L21" s="15" t="n">
        <f aca="false">SQRT((I21-I20)^2+(J21-J20)^2+(K21-K20)^2)/SQRT((I21)^2+(J21)^2+(K21)^2)</f>
        <v>0.0881592676281672</v>
      </c>
    </row>
    <row r="22" customFormat="false" ht="15" hidden="false" customHeight="false" outlineLevel="0" collapsed="false">
      <c r="A22" s="15" t="n">
        <f aca="false">A21+1</f>
        <v>20</v>
      </c>
      <c r="B22" s="15" t="n">
        <f aca="false">$F$1*((-8+2*C21-3*D21)/5)+(1-$F$1)*B21</f>
        <v>8.06452854753176</v>
      </c>
      <c r="C22" s="15" t="n">
        <f aca="false">$F$1*((102-B21+4*D21)/4)+(1-$F$1)*C21</f>
        <v>22.1290217973167</v>
      </c>
      <c r="D22" s="15" t="n">
        <f aca="false">$F$1*((-90+5*B21+2*C21)/4)+(1-$F$1)*D21</f>
        <v>-1.3548381785715</v>
      </c>
      <c r="E22" s="15" t="n">
        <f aca="false">SQRT((B22-B21)^2+(C22-C21)^2+(D22-D21)^2)/SQRT((B22)^2+(C22)^2+(D22)^2)</f>
        <v>1.41934411207963E-006</v>
      </c>
      <c r="H22" s="15" t="n">
        <f aca="false">H21+1</f>
        <v>20</v>
      </c>
      <c r="I22" s="15" t="n">
        <f aca="false">$M$1*((-8+2*J21-3*K21)/5)+(1-$M$1)*I21</f>
        <v>8.57825258862372</v>
      </c>
      <c r="J22" s="15" t="n">
        <f aca="false">$M$1*((102-I22+4*K21)/4)+(1-$M$1)*J21</f>
        <v>21.5747555483121</v>
      </c>
      <c r="K22" s="15" t="n">
        <f aca="false">$M$1*((-90+5*I22+2*J22)/4)+(1-$M$1)*K21</f>
        <v>-0.989806490064305</v>
      </c>
      <c r="L22" s="15" t="n">
        <f aca="false">SQRT((I22-I21)^2+(J22-J21)^2+(K22-K21)^2)/SQRT((I22)^2+(J22)^2+(K22)^2)</f>
        <v>0.0782077243287647</v>
      </c>
    </row>
    <row r="23" customFormat="false" ht="15" hidden="false" customHeight="false" outlineLevel="0" collapsed="false">
      <c r="A23" s="15" t="n">
        <f aca="false">A22+1</f>
        <v>21</v>
      </c>
      <c r="B23" s="15" t="n">
        <f aca="false">$F$1*((-8+2*C22-3*D22)/5)+(1-$F$1)*B22</f>
        <v>8.0645141642889</v>
      </c>
      <c r="C23" s="15" t="n">
        <f aca="false">$F$1*((102-B22+4*D22)/4)+(1-$F$1)*C22</f>
        <v>22.1290285014612</v>
      </c>
      <c r="D23" s="15" t="n">
        <f aca="false">$F$1*((-90+5*B22+2*C22)/4)+(1-$F$1)*D22</f>
        <v>-1.35482988117365</v>
      </c>
      <c r="E23" s="15" t="n">
        <f aca="false">SQRT((B23-B22)^2+(C23-C22)^2+(D23-D22)^2)/SQRT((B23)^2+(C23)^2+(D23)^2)</f>
        <v>7.59050924733784E-007</v>
      </c>
      <c r="H23" s="15" t="n">
        <f aca="false">H22+1</f>
        <v>21</v>
      </c>
      <c r="I23" s="15" t="n">
        <f aca="false">$M$1*((-8+2*J22-3*K22)/5)+(1-$M$1)*I22</f>
        <v>7.62378611336342</v>
      </c>
      <c r="J23" s="15" t="n">
        <f aca="false">$M$1*((102-I23+4*K22)/4)+(1-$M$1)*J22</f>
        <v>22.6042469815948</v>
      </c>
      <c r="K23" s="15" t="n">
        <f aca="false">$M$1*((-90+5*I23+2*J23)/4)+(1-$M$1)*K22</f>
        <v>-1.66814386749831</v>
      </c>
      <c r="L23" s="15" t="n">
        <f aca="false">SQRT((I23-I22)^2+(J23-J22)^2+(K23-K22)^2)/SQRT((I23)^2+(J23)^2+(K23)^2)</f>
        <v>0.0652001921544524</v>
      </c>
    </row>
    <row r="24" customFormat="false" ht="15" hidden="false" customHeight="false" outlineLevel="0" collapsed="false">
      <c r="A24" s="15" t="n">
        <f aca="false">A23+1</f>
        <v>22</v>
      </c>
      <c r="B24" s="15" t="n">
        <f aca="false">$F$1*((-8+2*C23-3*D23)/5)+(1-$F$1)*B23</f>
        <v>8.06451005453871</v>
      </c>
      <c r="C24" s="15" t="n">
        <f aca="false">$F$1*((102-B23+4*D23)/4)+(1-$F$1)*C23</f>
        <v>22.1290396163102</v>
      </c>
      <c r="D24" s="15" t="n">
        <f aca="false">$F$1*((-90+5*B23+2*C23)/4)+(1-$F$1)*D23</f>
        <v>-1.35484106949807</v>
      </c>
      <c r="E24" s="15" t="n">
        <f aca="false">SQRT((B24-B23)^2+(C24-C23)^2+(D24-D23)^2)/SQRT((B24)^2+(C24)^2+(D24)^2)</f>
        <v>6.90816244554022E-007</v>
      </c>
      <c r="H24" s="15" t="n">
        <f aca="false">H23+1</f>
        <v>22</v>
      </c>
      <c r="I24" s="15" t="n">
        <f aca="false">$M$1*((-8+2*J23-3*K23)/5)+(1-$M$1)*I23</f>
        <v>8.44258511313692</v>
      </c>
      <c r="J24" s="15" t="n">
        <f aca="false">$M$1*((102-I24+4*K23)/4)+(1-$M$1)*J23</f>
        <v>21.7212098542175</v>
      </c>
      <c r="K24" s="15" t="n">
        <f aca="false">$M$1*((-90+5*I24+2*J24)/4)+(1-$M$1)*K23</f>
        <v>-1.08616368147012</v>
      </c>
      <c r="L24" s="15" t="n">
        <f aca="false">SQRT((I24-I23)^2+(J24-J23)^2+(K24-K23)^2)/SQRT((I24)^2+(J24)^2+(K24)^2)</f>
        <v>0.0573304182061787</v>
      </c>
    </row>
    <row r="25" customFormat="false" ht="15" hidden="false" customHeight="false" outlineLevel="0" collapsed="false">
      <c r="A25" s="15" t="n">
        <f aca="false">A24+1</f>
        <v>23</v>
      </c>
      <c r="B25" s="15" t="n">
        <f aca="false">$F$1*((-8+2*C24-3*D24)/5)+(1-$F$1)*B24</f>
        <v>8.06451892317029</v>
      </c>
      <c r="C25" s="15" t="n">
        <f aca="false">$F$1*((102-B24+4*D24)/4)+(1-$F$1)*C24</f>
        <v>22.1290326467837</v>
      </c>
      <c r="D25" s="15" t="n">
        <f aca="false">$F$1*((-90+5*B24+2*C24)/4)+(1-$F$1)*D24</f>
        <v>-1.3548423905455</v>
      </c>
      <c r="E25" s="15" t="n">
        <f aca="false">SQRT((B25-B24)^2+(C25-C24)^2+(D25-D24)^2)/SQRT((B25)^2+(C25)^2+(D25)^2)</f>
        <v>4.81381591042578E-007</v>
      </c>
      <c r="H25" s="15" t="n">
        <f aca="false">H24+1</f>
        <v>23</v>
      </c>
      <c r="I25" s="15" t="n">
        <f aca="false">$M$1*((-8+2*J24-3*K24)/5)+(1-$M$1)*I24</f>
        <v>7.74018215056906</v>
      </c>
      <c r="J25" s="15" t="n">
        <f aca="false">$M$1*((102-I25+4*K24)/4)+(1-$M$1)*J24</f>
        <v>22.4787907808876</v>
      </c>
      <c r="K25" s="15" t="n">
        <f aca="false">$M$1*((-90+5*I25+2*J25)/4)+(1-$M$1)*K24</f>
        <v>-1.58537692134487</v>
      </c>
      <c r="L25" s="15" t="n">
        <f aca="false">SQRT((I25-I24)^2+(J25-J24)^2+(K25-K24)^2)/SQRT((I25)^2+(J25)^2+(K25)^2)</f>
        <v>0.0481554524483846</v>
      </c>
    </row>
    <row r="26" customFormat="false" ht="15" hidden="false" customHeight="false" outlineLevel="0" collapsed="false">
      <c r="A26" s="15" t="n">
        <f aca="false">A25+1</f>
        <v>24</v>
      </c>
      <c r="B26" s="15" t="n">
        <f aca="false">$F$1*((-8+2*C25-3*D25)/5)+(1-$F$1)*B25</f>
        <v>8.0645185575602</v>
      </c>
      <c r="C26" s="15" t="n">
        <f aca="false">$F$1*((102-B25+4*D25)/4)+(1-$F$1)*C25</f>
        <v>22.1290285938802</v>
      </c>
      <c r="D26" s="15" t="n">
        <f aca="false">$F$1*((-90+5*B25+2*C25)/4)+(1-$F$1)*D25</f>
        <v>-1.35483612783033</v>
      </c>
      <c r="E26" s="15" t="n">
        <f aca="false">SQRT((B26-B25)^2+(C26-C25)^2+(D26-D25)^2)/SQRT((B26)^2+(C26)^2+(D26)^2)</f>
        <v>3.16581837517606E-007</v>
      </c>
      <c r="H26" s="15" t="n">
        <f aca="false">H25+1</f>
        <v>24</v>
      </c>
      <c r="I26" s="15" t="n">
        <f aca="false">$M$1*((-8+2*J25-3*K25)/5)+(1-$M$1)*I25</f>
        <v>8.34274246516197</v>
      </c>
      <c r="J26" s="15" t="n">
        <f aca="false">$M$1*((102-I26+4*K25)/4)+(1-$M$1)*J25</f>
        <v>21.8289374623646</v>
      </c>
      <c r="K26" s="15" t="n">
        <f aca="false">$M$1*((-90+5*I26+2*J26)/4)+(1-$M$1)*K25</f>
        <v>-1.15710318736522</v>
      </c>
      <c r="L26" s="15" t="n">
        <f aca="false">SQRT((I26-I25)^2+(J26-J25)^2+(K26-K25)^2)/SQRT((I26)^2+(J26)^2+(K26)^2)</f>
        <v>0.0420677421494164</v>
      </c>
    </row>
    <row r="27" customFormat="false" ht="15" hidden="false" customHeight="false" outlineLevel="0" collapsed="false">
      <c r="A27" s="15" t="n">
        <f aca="false">A26+1</f>
        <v>25</v>
      </c>
      <c r="B27" s="15" t="n">
        <f aca="false">$F$1*((-8+2*C26-3*D26)/5)+(1-$F$1)*B26</f>
        <v>8.06451393074676</v>
      </c>
      <c r="C27" s="15" t="n">
        <f aca="false">$F$1*((102-B26+4*D26)/4)+(1-$F$1)*C26</f>
        <v>22.1290333869447</v>
      </c>
      <c r="D27" s="15" t="n">
        <f aca="false">$F$1*((-90+5*B26+2*C26)/4)+(1-$F$1)*D26</f>
        <v>-1.35483729936775</v>
      </c>
      <c r="E27" s="15" t="n">
        <f aca="false">SQRT((B27-B26)^2+(C27-C26)^2+(D27-D26)^2)/SQRT((B27)^2+(C27)^2+(D27)^2)</f>
        <v>2.86716821584012E-007</v>
      </c>
      <c r="H27" s="15" t="n">
        <f aca="false">H26+1</f>
        <v>25</v>
      </c>
      <c r="I27" s="15" t="n">
        <f aca="false">$M$1*((-8+2*J26-3*K26)/5)+(1-$M$1)*I26</f>
        <v>7.82583689736499</v>
      </c>
      <c r="J27" s="15" t="n">
        <f aca="false">$M$1*((102-I27+4*K26)/4)+(1-$M$1)*J26</f>
        <v>22.3864375882935</v>
      </c>
      <c r="K27" s="15" t="n">
        <f aca="false">$M$1*((-90+5*I27+2*J27)/4)+(1-$M$1)*K26</f>
        <v>-1.524485084147</v>
      </c>
      <c r="L27" s="15" t="n">
        <f aca="false">SQRT((I27-I26)^2+(J27-J26)^2+(K27-K26)^2)/SQRT((I27)^2+(J27)^2+(K27)^2)</f>
        <v>0.0355318691929878</v>
      </c>
    </row>
    <row r="28" customFormat="false" ht="15" hidden="false" customHeight="false" outlineLevel="0" collapsed="false">
      <c r="A28" s="15" t="n">
        <f aca="false">A27+1</f>
        <v>26</v>
      </c>
      <c r="B28" s="15" t="n">
        <f aca="false">$F$1*((-8+2*C27-3*D27)/5)+(1-$F$1)*B27</f>
        <v>8.06451546385077</v>
      </c>
      <c r="C28" s="15" t="n">
        <f aca="false">$F$1*((102-B27+4*D27)/4)+(1-$F$1)*C27</f>
        <v>22.1290340932954</v>
      </c>
      <c r="D28" s="15" t="n">
        <f aca="false">$F$1*((-90+5*B27+2*C27)/4)+(1-$F$1)*D27</f>
        <v>-1.35484035403523</v>
      </c>
      <c r="E28" s="15" t="n">
        <f aca="false">SQRT((B28-B27)^2+(C28-C27)^2+(D28-D27)^2)/SQRT((B28)^2+(C28)^2+(D28)^2)</f>
        <v>1.47935082639546E-007</v>
      </c>
      <c r="H28" s="15" t="n">
        <f aca="false">H27+1</f>
        <v>26</v>
      </c>
      <c r="I28" s="15" t="n">
        <f aca="false">$M$1*((-8+2*J27-3*K27)/5)+(1-$M$1)*I27</f>
        <v>8.26926608580562</v>
      </c>
      <c r="J28" s="15" t="n">
        <f aca="false">$M$1*((102-I28+4*K27)/4)+(1-$M$1)*J27</f>
        <v>21.9081983944016</v>
      </c>
      <c r="K28" s="15" t="n">
        <f aca="false">$M$1*((-90+5*I28+2*J28)/4)+(1-$M$1)*K27</f>
        <v>-1.20931819554218</v>
      </c>
      <c r="L28" s="15" t="n">
        <f aca="false">SQRT((I28-I27)^2+(J28-J27)^2+(K28-K27)^2)/SQRT((I28)^2+(J28)^2+(K28)^2)</f>
        <v>0.0308913459797963</v>
      </c>
    </row>
    <row r="29" customFormat="false" ht="15" hidden="false" customHeight="false" outlineLevel="0" collapsed="false">
      <c r="A29" s="15" t="n">
        <f aca="false">A28+1</f>
        <v>27</v>
      </c>
      <c r="B29" s="15" t="n">
        <f aca="false">$F$1*((-8+2*C28-3*D28)/5)+(1-$F$1)*B28</f>
        <v>8.06451749185603</v>
      </c>
      <c r="C29" s="15" t="n">
        <f aca="false">$F$1*((102-B28+4*D28)/4)+(1-$F$1)*C28</f>
        <v>22.1290312769961</v>
      </c>
      <c r="D29" s="15" t="n">
        <f aca="false">$F$1*((-90+5*B28+2*C28)/4)+(1-$F$1)*D28</f>
        <v>-1.35483888311328</v>
      </c>
      <c r="E29" s="15" t="n">
        <f aca="false">SQRT((B29-B28)^2+(C29-C28)^2+(D29-D28)^2)/SQRT((B29)^2+(C29)^2+(D29)^2)</f>
        <v>1.59774506591936E-007</v>
      </c>
      <c r="H29" s="15" t="n">
        <f aca="false">H28+1</f>
        <v>27</v>
      </c>
      <c r="I29" s="15" t="n">
        <f aca="false">$M$1*((-8+2*J28-3*K28)/5)+(1-$M$1)*I28</f>
        <v>7.88887027508595</v>
      </c>
      <c r="J29" s="15" t="n">
        <f aca="false">$M$1*((102-I29+4*K28)/4)+(1-$M$1)*J28</f>
        <v>22.3184642356863</v>
      </c>
      <c r="K29" s="15" t="n">
        <f aca="false">$M$1*((-90+5*I29+2*J29)/4)+(1-$M$1)*K28</f>
        <v>-1.4796800382994</v>
      </c>
      <c r="L29" s="15" t="n">
        <f aca="false">SQRT((I29-I28)^2+(J29-J28)^2+(K29-K28)^2)/SQRT((I29)^2+(J29)^2+(K29)^2)</f>
        <v>0.0261988556136974</v>
      </c>
    </row>
    <row r="30" customFormat="false" ht="15" hidden="false" customHeight="false" outlineLevel="0" collapsed="false">
      <c r="A30" s="15" t="n">
        <f aca="false">A29+1</f>
        <v>28</v>
      </c>
      <c r="B30" s="15" t="n">
        <f aca="false">$F$1*((-8+2*C29-3*D29)/5)+(1-$F$1)*B29</f>
        <v>8.06451608834485</v>
      </c>
      <c r="C30" s="15" t="n">
        <f aca="false">$F$1*((102-B29+4*D29)/4)+(1-$F$1)*C29</f>
        <v>22.1290316738837</v>
      </c>
      <c r="D30" s="15" t="n">
        <f aca="false">$F$1*((-90+5*B29+2*C29)/4)+(1-$F$1)*D29</f>
        <v>-1.35483770464663</v>
      </c>
      <c r="E30" s="15" t="n">
        <f aca="false">SQRT((B30-B29)^2+(C30-C29)^2+(D30-D29)^2)/SQRT((B30)^2+(C30)^2+(D30)^2)</f>
        <v>7.94831668697493E-008</v>
      </c>
      <c r="H30" s="15" t="n">
        <f aca="false">H29+1</f>
        <v>28</v>
      </c>
      <c r="I30" s="15" t="n">
        <f aca="false">$M$1*((-8+2*J29-3*K29)/5)+(1-$M$1)*I29</f>
        <v>8.21519371725417</v>
      </c>
      <c r="J30" s="15" t="n">
        <f aca="false">$M$1*((102-I30+4*K29)/4)+(1-$M$1)*J29</f>
        <v>21.9665215323871</v>
      </c>
      <c r="K30" s="15" t="n">
        <f aca="false">$M$1*((-90+5*I30+2*J30)/4)+(1-$M$1)*K29</f>
        <v>-1.24774708723876</v>
      </c>
      <c r="L30" s="15" t="n">
        <f aca="false">SQRT((I30-I29)^2+(J30-J29)^2+(K30-K29)^2)/SQRT((I30)^2+(J30)^2+(K30)^2)</f>
        <v>0.0226969170205653</v>
      </c>
    </row>
    <row r="31" customFormat="false" ht="15" hidden="false" customHeight="false" outlineLevel="0" collapsed="false">
      <c r="A31" s="15" t="n">
        <f aca="false">A30+1</f>
        <v>29</v>
      </c>
      <c r="B31" s="15" t="n">
        <f aca="false">$F$1*((-8+2*C30-3*D30)/5)+(1-$F$1)*B30</f>
        <v>8.06451541174197</v>
      </c>
      <c r="C31" s="15" t="n">
        <f aca="false">$F$1*((102-B30+4*D30)/4)+(1-$F$1)*C30</f>
        <v>22.1290330333596</v>
      </c>
      <c r="D31" s="15" t="n">
        <f aca="false">$F$1*((-90+5*B30+2*C30)/4)+(1-$F$1)*D30</f>
        <v>-1.35483885043001</v>
      </c>
      <c r="E31" s="15" t="n">
        <f aca="false">SQRT((B31-B30)^2+(C31-C30)^2+(D31-D30)^2)/SQRT((B31)^2+(C31)^2+(D31)^2)</f>
        <v>8.06349024011194E-008</v>
      </c>
      <c r="H31" s="15" t="n">
        <f aca="false">H30+1</f>
        <v>29</v>
      </c>
      <c r="I31" s="15" t="n">
        <f aca="false">$M$1*((-8+2*J30-3*K30)/5)+(1-$M$1)*I30</f>
        <v>7.93525686529808</v>
      </c>
      <c r="J31" s="15" t="n">
        <f aca="false">$M$1*((102-I31+4*K30)/4)+(1-$M$1)*J30</f>
        <v>22.2684386964367</v>
      </c>
      <c r="K31" s="15" t="n">
        <f aca="false">$M$1*((-90+5*I31+2*J31)/4)+(1-$M$1)*K30</f>
        <v>-1.44670957015904</v>
      </c>
      <c r="L31" s="15" t="n">
        <f aca="false">SQRT((I31-I30)^2+(J31-J30)^2+(K31-K30)^2)/SQRT((I31)^2+(J31)^2+(K31)^2)</f>
        <v>0.0193073150395997</v>
      </c>
    </row>
    <row r="32" customFormat="false" ht="15" hidden="false" customHeight="false" outlineLevel="0" collapsed="false">
      <c r="A32" s="15" t="n">
        <f aca="false">A31+1</f>
        <v>30</v>
      </c>
      <c r="B32" s="15" t="n">
        <f aca="false">$F$1*((-8+2*C31-3*D31)/5)+(1-$F$1)*B31</f>
        <v>8.06451635682288</v>
      </c>
      <c r="C32" s="15" t="n">
        <f aca="false">$F$1*((102-B31+4*D31)/4)+(1-$F$1)*C31</f>
        <v>22.1290324071433</v>
      </c>
      <c r="D32" s="15" t="n">
        <f aca="false">$F$1*((-90+5*B31+2*C31)/4)+(1-$F$1)*D31</f>
        <v>-1.35483916341081</v>
      </c>
      <c r="E32" s="15" t="n">
        <f aca="false">SQRT((B32-B31)^2+(C32-C31)^2+(D32-D31)^2)/SQRT((B32)^2+(C32)^2+(D32)^2)</f>
        <v>4.98536510801497E-008</v>
      </c>
      <c r="H32" s="15" t="n">
        <f aca="false">H31+1</f>
        <v>30</v>
      </c>
      <c r="I32" s="15" t="n">
        <f aca="false">$M$1*((-8+2*J31-3*K31)/5)+(1-$M$1)*I31</f>
        <v>8.17540122067011</v>
      </c>
      <c r="J32" s="15" t="n">
        <f aca="false">$M$1*((102-I32+4*K31)/4)+(1-$M$1)*J31</f>
        <v>22.0094401246734</v>
      </c>
      <c r="K32" s="15" t="n">
        <f aca="false">$M$1*((-90+5*I32+2*J32)/4)+(1-$M$1)*K31</f>
        <v>-1.27602841182564</v>
      </c>
      <c r="L32" s="15" t="n">
        <f aca="false">SQRT((I32-I31)^2+(J32-J31)^2+(K32-K31)^2)/SQRT((I32)^2+(J32)^2+(K32)^2)</f>
        <v>0.0166831325095906</v>
      </c>
    </row>
    <row r="33" customFormat="false" ht="15" hidden="false" customHeight="false" outlineLevel="0" collapsed="false">
      <c r="A33" s="15" t="n">
        <f aca="false">A32+1</f>
        <v>31</v>
      </c>
      <c r="B33" s="15" t="n">
        <f aca="false">$F$1*((-8+2*C32-3*D32)/5)+(1-$F$1)*B32</f>
        <v>8.06451644529166</v>
      </c>
      <c r="C33" s="15" t="n">
        <f aca="false">$F$1*((102-B32+4*D32)/4)+(1-$F$1)*C32</f>
        <v>22.1290318463474</v>
      </c>
      <c r="D33" s="15" t="n">
        <f aca="false">$F$1*((-90+5*B32+2*C32)/4)+(1-$F$1)*D32</f>
        <v>-1.35483847235142</v>
      </c>
      <c r="E33" s="15" t="n">
        <f aca="false">SQRT((B33-B32)^2+(C33-C32)^2+(D33-D32)^2)/SQRT((B33)^2+(C33)^2+(D33)^2)</f>
        <v>3.79100654085832E-008</v>
      </c>
      <c r="H33" s="15" t="n">
        <f aca="false">H32+1</f>
        <v>31</v>
      </c>
      <c r="I33" s="15" t="n">
        <f aca="false">$M$1*((-8+2*J32-3*K32)/5)+(1-$M$1)*I32</f>
        <v>7.96939309696476</v>
      </c>
      <c r="J33" s="15" t="n">
        <f aca="false">$M$1*((102-I33+4*K32)/4)+(1-$M$1)*J32</f>
        <v>22.2316233139332</v>
      </c>
      <c r="K33" s="15" t="n">
        <f aca="false">$M$1*((-90+5*I33+2*J33)/4)+(1-$M$1)*K32</f>
        <v>-1.42244697182747</v>
      </c>
      <c r="L33" s="15" t="n">
        <f aca="false">SQRT((I33-I32)^2+(J33-J32)^2+(K33-K32)^2)/SQRT((I33)^2+(J33)^2+(K33)^2)</f>
        <v>0.0142232007788979</v>
      </c>
    </row>
    <row r="34" customFormat="false" ht="15" hidden="false" customHeight="false" outlineLevel="0" collapsed="false">
      <c r="A34" s="15" t="n">
        <f aca="false">A33+1</f>
        <v>32</v>
      </c>
      <c r="B34" s="15" t="n">
        <f aca="false">$F$1*((-8+2*C33-3*D33)/5)+(1-$F$1)*B33</f>
        <v>8.0645159154511</v>
      </c>
      <c r="C34" s="15" t="n">
        <f aca="false">$F$1*((102-B33+4*D33)/4)+(1-$F$1)*C33</f>
        <v>22.1290323308289</v>
      </c>
      <c r="D34" s="15" t="n">
        <f aca="false">$F$1*((-90+5*B33+2*C33)/4)+(1-$F$1)*D33</f>
        <v>-1.35483851303266</v>
      </c>
      <c r="E34" s="15" t="n">
        <f aca="false">SQRT((B34-B33)^2+(C34-C33)^2+(D34-D33)^2)/SQRT((B34)^2+(C34)^2+(D34)^2)</f>
        <v>3.04812225496442E-008</v>
      </c>
      <c r="H34" s="15" t="n">
        <f aca="false">H33+1</f>
        <v>32</v>
      </c>
      <c r="I34" s="15" t="n">
        <f aca="false">$M$1*((-8+2*J33-3*K33)/5)+(1-$M$1)*I33</f>
        <v>8.14611750866975</v>
      </c>
      <c r="J34" s="15" t="n">
        <f aca="false">$M$1*((102-I34+4*K33)/4)+(1-$M$1)*J33</f>
        <v>22.0410236510051</v>
      </c>
      <c r="K34" s="15" t="n">
        <f aca="false">$M$1*((-90+5*I34+2*J34)/4)+(1-$M$1)*K33</f>
        <v>-1.29684128866027</v>
      </c>
      <c r="L34" s="15" t="n">
        <f aca="false">SQRT((I34-I33)^2+(J34-J33)^2+(K34-K33)^2)/SQRT((I34)^2+(J34)^2+(K34)^2)</f>
        <v>0.0122665526153512</v>
      </c>
    </row>
    <row r="35" customFormat="false" ht="15" hidden="false" customHeight="false" outlineLevel="0" collapsed="false">
      <c r="A35" s="15" t="n">
        <f aca="false">A34+1</f>
        <v>33</v>
      </c>
      <c r="B35" s="15" t="n">
        <f aca="false">$F$1*((-8+2*C34-3*D34)/5)+(1-$F$1)*B34</f>
        <v>8.06451602144616</v>
      </c>
      <c r="C35" s="15" t="n">
        <f aca="false">$F$1*((102-B34+4*D34)/4)+(1-$F$1)*C34</f>
        <v>22.1290324815132</v>
      </c>
      <c r="D35" s="15" t="n">
        <f aca="false">$F$1*((-90+5*B34+2*C34)/4)+(1-$F$1)*D34</f>
        <v>-1.35483887618581</v>
      </c>
      <c r="E35" s="15" t="n">
        <f aca="false">SQRT((B35-B34)^2+(C35-C34)^2+(D35-D34)^2)/SQRT((B35)^2+(C35)^2+(D35)^2)</f>
        <v>1.72608142478706E-008</v>
      </c>
      <c r="H35" s="15" t="n">
        <f aca="false">H34+1</f>
        <v>33</v>
      </c>
      <c r="I35" s="15" t="n">
        <f aca="false">$M$1*((-8+2*J34-3*K34)/5)+(1-$M$1)*I34</f>
        <v>7.9945142335982</v>
      </c>
      <c r="J35" s="15" t="n">
        <f aca="false">$M$1*((102-I35+4*K34)/4)+(1-$M$1)*J34</f>
        <v>22.2045301529402</v>
      </c>
      <c r="K35" s="15" t="n">
        <f aca="false">$M$1*((-90+5*I35+2*J35)/4)+(1-$M$1)*K34</f>
        <v>-1.40459213153216</v>
      </c>
      <c r="L35" s="15" t="n">
        <f aca="false">SQRT((I35-I34)^2+(J35-J34)^2+(K35-K34)^2)/SQRT((I35)^2+(J35)^2+(K35)^2)</f>
        <v>0.0104749689267037</v>
      </c>
    </row>
    <row r="36" customFormat="false" ht="15" hidden="false" customHeight="false" outlineLevel="0" collapsed="false">
      <c r="A36" s="15" t="n">
        <f aca="false">A35+1</f>
        <v>34</v>
      </c>
      <c r="B36" s="15" t="n">
        <f aca="false">$F$1*((-8+2*C35-3*D35)/5)+(1-$F$1)*B35</f>
        <v>8.06451627378618</v>
      </c>
      <c r="C36" s="15" t="n">
        <f aca="false">$F$1*((102-B35+4*D35)/4)+(1-$F$1)*C35</f>
        <v>22.1290321729117</v>
      </c>
      <c r="D36" s="15" t="n">
        <f aca="false">$F$1*((-90+5*B35+2*C35)/4)+(1-$F$1)*D35</f>
        <v>-1.35483875399821</v>
      </c>
      <c r="E36" s="15" t="n">
        <f aca="false">SQRT((B36-B35)^2+(C36-C35)^2+(D36-D35)^2)/SQRT((B36)^2+(C36)^2+(D36)^2)</f>
        <v>1.76732613533938E-008</v>
      </c>
      <c r="H36" s="15" t="n">
        <f aca="false">H35+1</f>
        <v>34</v>
      </c>
      <c r="I36" s="15" t="n">
        <f aca="false">$M$1*((-8+2*J35-3*K35)/5)+(1-$M$1)*I35</f>
        <v>8.12456734009537</v>
      </c>
      <c r="J36" s="15" t="n">
        <f aca="false">$M$1*((102-I36+4*K35)/4)+(1-$M$1)*J35</f>
        <v>22.064266033444</v>
      </c>
      <c r="K36" s="15" t="n">
        <f aca="false">$M$1*((-90+5*I36+2*J36)/4)+(1-$M$1)*K35</f>
        <v>-1.31215780815879</v>
      </c>
      <c r="L36" s="15" t="n">
        <f aca="false">SQRT((I36-I35)^2+(J36-J35)^2+(K36-K35)^2)/SQRT((I36)^2+(J36)^2+(K36)^2)</f>
        <v>0.00902125301495604</v>
      </c>
    </row>
    <row r="37" customFormat="false" ht="15" hidden="false" customHeight="false" outlineLevel="0" collapsed="false">
      <c r="A37" s="15" t="n">
        <f aca="false">A36+1</f>
        <v>35</v>
      </c>
      <c r="B37" s="15" t="n">
        <f aca="false">$F$1*((-8+2*C36-3*D36)/5)+(1-$F$1)*B36</f>
        <v>8.064516144397</v>
      </c>
      <c r="C37" s="15" t="n">
        <f aca="false">$F$1*((102-B36+4*D36)/4)+(1-$F$1)*C36</f>
        <v>22.1290321768587</v>
      </c>
      <c r="D37" s="15" t="n">
        <f aca="false">$F$1*((-90+5*B36+2*C36)/4)+(1-$F$1)*D36</f>
        <v>-1.35483859871442</v>
      </c>
      <c r="E37" s="15" t="n">
        <f aca="false">SQRT((B37-B36)^2+(C37-C36)^2+(D37-D36)^2)/SQRT((B37)^2+(C37)^2+(D37)^2)</f>
        <v>8.56929252598599E-009</v>
      </c>
      <c r="H37" s="15" t="n">
        <f aca="false">H36+1</f>
        <v>35</v>
      </c>
      <c r="I37" s="15" t="n">
        <f aca="false">$M$1*((-8+2*J36-3*K36)/5)+(1-$M$1)*I36</f>
        <v>8.01300109827287</v>
      </c>
      <c r="J37" s="15" t="n">
        <f aca="false">$M$1*((102-I37+4*K36)/4)+(1-$M$1)*J36</f>
        <v>22.184591917273</v>
      </c>
      <c r="K37" s="15" t="n">
        <f aca="false">$M$1*((-90+5*I37+2*J37)/4)+(1-$M$1)*K36</f>
        <v>-1.39145266852241</v>
      </c>
      <c r="L37" s="15" t="n">
        <f aca="false">SQRT((I37-I36)^2+(J37-J36)^2+(K37-K36)^2)/SQRT((I37)^2+(J37)^2+(K37)^2)</f>
        <v>0.00771294426446431</v>
      </c>
    </row>
    <row r="38" customFormat="false" ht="15" hidden="false" customHeight="false" outlineLevel="0" collapsed="false">
      <c r="A38" s="15" t="n">
        <f aca="false">A37+1</f>
        <v>36</v>
      </c>
      <c r="B38" s="15" t="n">
        <f aca="false">$F$1*((-8+2*C37-3*D37)/5)+(1-$F$1)*B37</f>
        <v>8.06451604713587</v>
      </c>
      <c r="C38" s="15" t="n">
        <f aca="false">$F$1*((102-B37+4*D37)/4)+(1-$F$1)*C37</f>
        <v>22.1290323369372</v>
      </c>
      <c r="D38" s="15" t="n">
        <f aca="false">$F$1*((-90+5*B37+2*C37)/4)+(1-$F$1)*D37</f>
        <v>-1.35483871122039</v>
      </c>
      <c r="E38" s="15" t="n">
        <f aca="false">SQRT((B38-B37)^2+(C38-C37)^2+(D38-D37)^2)/SQRT((B38)^2+(C38)^2+(D38)^2)</f>
        <v>9.26176836430888E-009</v>
      </c>
      <c r="H38" s="15" t="n">
        <f aca="false">H37+1</f>
        <v>36</v>
      </c>
      <c r="I38" s="15" t="n">
        <f aca="false">$M$1*((-8+2*J37-3*K37)/5)+(1-$M$1)*I37</f>
        <v>8.10870836802265</v>
      </c>
      <c r="J38" s="15" t="n">
        <f aca="false">$M$1*((102-I38+4*K37)/4)+(1-$M$1)*J37</f>
        <v>22.0813702394719</v>
      </c>
      <c r="K38" s="15" t="n">
        <f aca="false">$M$1*((-90+5*I38+2*J38)/4)+(1-$M$1)*K37</f>
        <v>-1.32342942023573</v>
      </c>
      <c r="L38" s="15" t="n">
        <f aca="false">SQRT((I38-I37)^2+(J38-J37)^2+(K38-K37)^2)/SQRT((I38)^2+(J38)^2+(K38)^2)</f>
        <v>0.0066356688945485</v>
      </c>
    </row>
    <row r="39" customFormat="false" ht="15" hidden="false" customHeight="false" outlineLevel="0" collapsed="false">
      <c r="A39" s="15" t="n">
        <f aca="false">A38+1</f>
        <v>37</v>
      </c>
      <c r="B39" s="15" t="n">
        <f aca="false">$F$1*((-8+2*C38-3*D38)/5)+(1-$F$1)*B38</f>
        <v>8.06451614435142</v>
      </c>
      <c r="C39" s="15" t="n">
        <f aca="false">$F$1*((102-B38+4*D38)/4)+(1-$F$1)*C38</f>
        <v>22.1290322859869</v>
      </c>
      <c r="D39" s="15" t="n">
        <f aca="false">$F$1*((-90+5*B38+2*C38)/4)+(1-$F$1)*D38</f>
        <v>-1.35483876340289</v>
      </c>
      <c r="E39" s="15" t="n">
        <f aca="false">SQRT((B39-B38)^2+(C39-C38)^2+(D39-D38)^2)/SQRT((B39)^2+(C39)^2+(D39)^2)</f>
        <v>5.15144544787209E-009</v>
      </c>
      <c r="H39" s="15" t="n">
        <f aca="false">H38+1</f>
        <v>37</v>
      </c>
      <c r="I39" s="15" t="n">
        <f aca="false">$M$1*((-8+2*J38-3*K38)/5)+(1-$M$1)*I38</f>
        <v>8.02660574793021</v>
      </c>
      <c r="J39" s="15" t="n">
        <f aca="false">$M$1*((102-I39+4*K38)/4)+(1-$M$1)*J38</f>
        <v>22.1699191427817</v>
      </c>
      <c r="K39" s="15" t="n">
        <f aca="false">$M$1*((-90+5*I39+2*J39)/4)+(1-$M$1)*K38</f>
        <v>-1.38178324369638</v>
      </c>
      <c r="L39" s="15" t="n">
        <f aca="false">SQRT((I39-I38)^2+(J39-J38)^2+(K39-K38)^2)/SQRT((I39)^2+(J39)^2+(K39)^2)</f>
        <v>0.00567836280374776</v>
      </c>
    </row>
    <row r="40" customFormat="false" ht="15" hidden="false" customHeight="false" outlineLevel="0" collapsed="false">
      <c r="A40" s="15" t="n">
        <f aca="false">A39+1</f>
        <v>38</v>
      </c>
      <c r="B40" s="15" t="n">
        <f aca="false">$F$1*((-8+2*C39-3*D39)/5)+(1-$F$1)*B39</f>
        <v>8.06451616822372</v>
      </c>
      <c r="C40" s="15" t="n">
        <f aca="false">$F$1*((102-B39+4*D39)/4)+(1-$F$1)*C39</f>
        <v>22.1290322133309</v>
      </c>
      <c r="D40" s="15" t="n">
        <f aca="false">$F$1*((-90+5*B39+2*C39)/4)+(1-$F$1)*D39</f>
        <v>-1.35483868959263</v>
      </c>
      <c r="E40" s="15" t="n">
        <f aca="false">SQRT((B40-B39)^2+(C40-C39)^2+(D40-D39)^2)/SQRT((B40)^2+(C40)^2+(D40)^2)</f>
        <v>4.50524138193758E-009</v>
      </c>
      <c r="H40" s="15" t="n">
        <f aca="false">H39+1</f>
        <v>38</v>
      </c>
      <c r="I40" s="15" t="n">
        <f aca="false">$M$1*((-8+2*J39-3*K39)/5)+(1-$M$1)*I39</f>
        <v>8.09703760333052</v>
      </c>
      <c r="J40" s="15" t="n">
        <f aca="false">$M$1*((102-I40+4*K39)/4)+(1-$M$1)*J39</f>
        <v>22.093957355471</v>
      </c>
      <c r="K40" s="15" t="n">
        <f aca="false">$M$1*((-90+5*I40+2*J40)/4)+(1-$M$1)*K39</f>
        <v>-1.33172431810136</v>
      </c>
      <c r="L40" s="15" t="n">
        <f aca="false">SQRT((I40-I39)^2+(J40-J39)^2+(K40-K39)^2)/SQRT((I40)^2+(J40)^2+(K40)^2)</f>
        <v>0.00488153978202768</v>
      </c>
    </row>
    <row r="41" customFormat="false" ht="15" hidden="false" customHeight="false" outlineLevel="0" collapsed="false">
      <c r="A41" s="15" t="n">
        <f aca="false">A40+1</f>
        <v>39</v>
      </c>
      <c r="B41" s="15" t="n">
        <f aca="false">$F$1*((-8+2*C40-3*D40)/5)+(1-$F$1)*B40</f>
        <v>8.0645161094583</v>
      </c>
      <c r="C41" s="15" t="n">
        <f aca="false">$F$1*((102-B40+4*D40)/4)+(1-$F$1)*C40</f>
        <v>22.1290322600984</v>
      </c>
      <c r="D41" s="15" t="n">
        <f aca="false">$F$1*((-90+5*B40+2*C40)/4)+(1-$F$1)*D40</f>
        <v>-1.35483868403555</v>
      </c>
      <c r="E41" s="15" t="n">
        <f aca="false">SQRT((B41-B40)^2+(C41-C40)^2+(D41-D40)^2)/SQRT((B41)^2+(C41)^2+(D41)^2)</f>
        <v>3.19219008657539E-009</v>
      </c>
      <c r="H41" s="15" t="n">
        <f aca="false">H40+1</f>
        <v>39</v>
      </c>
      <c r="I41" s="15" t="n">
        <f aca="false">$M$1*((-8+2*J40-3*K40)/5)+(1-$M$1)*I40</f>
        <v>8.03661753304921</v>
      </c>
      <c r="J41" s="15" t="n">
        <f aca="false">$M$1*((102-I41+4*K40)/4)+(1-$M$1)*J40</f>
        <v>22.1591212986363</v>
      </c>
      <c r="K41" s="15" t="n">
        <f aca="false">$M$1*((-90+5*I41+2*J41)/4)+(1-$M$1)*K40</f>
        <v>-1.37466743437032</v>
      </c>
      <c r="L41" s="15" t="n">
        <f aca="false">SQRT((I41-I40)^2+(J41-J40)^2+(K41-K40)^2)/SQRT((I41)^2+(J41)^2+(K41)^2)</f>
        <v>0.00418002358296076</v>
      </c>
    </row>
    <row r="42" customFormat="false" ht="15" hidden="false" customHeight="false" outlineLevel="0" collapsed="false">
      <c r="A42" s="15" t="n">
        <f aca="false">A41+1</f>
        <v>40</v>
      </c>
      <c r="B42" s="15" t="n">
        <f aca="false">$F$1*((-8+2*C41-3*D41)/5)+(1-$F$1)*B41</f>
        <v>8.06451611371032</v>
      </c>
      <c r="C42" s="15" t="n">
        <f aca="false">$F$1*((102-B41+4*D41)/4)+(1-$F$1)*C41</f>
        <v>22.1290322843246</v>
      </c>
      <c r="D42" s="15" t="n">
        <f aca="false">$F$1*((-90+5*B41+2*C41)/4)+(1-$F$1)*D41</f>
        <v>-1.35483872576408</v>
      </c>
      <c r="E42" s="15" t="n">
        <f aca="false">SQRT((B42-B41)^2+(C42-C41)^2+(D42-D41)^2)/SQRT((B42)^2+(C42)^2+(D42)^2)</f>
        <v>2.05319368277844E-009</v>
      </c>
      <c r="H42" s="15" t="n">
        <f aca="false">H41+1</f>
        <v>40</v>
      </c>
      <c r="I42" s="15" t="n">
        <f aca="false">$M$1*((-8+2*J41-3*K41)/5)+(1-$M$1)*I41</f>
        <v>8.08844898007673</v>
      </c>
      <c r="J42" s="15" t="n">
        <f aca="false">$M$1*((102-I42+4*K41)/4)+(1-$M$1)*J41</f>
        <v>22.1032203206105</v>
      </c>
      <c r="K42" s="15" t="n">
        <f aca="false">$M$1*((-90+5*I42+2*J42)/4)+(1-$M$1)*K41</f>
        <v>-1.33782861459884</v>
      </c>
      <c r="L42" s="15" t="n">
        <f aca="false">SQRT((I42-I41)^2+(J42-J41)^2+(K42-K41)^2)/SQRT((I42)^2+(J42)^2+(K42)^2)</f>
        <v>0.00359144322050408</v>
      </c>
    </row>
    <row r="43" customFormat="false" ht="15" hidden="false" customHeight="false" outlineLevel="0" collapsed="false">
      <c r="A43" s="15" t="n">
        <f aca="false">A42+1</f>
        <v>41</v>
      </c>
      <c r="B43" s="15" t="n">
        <f aca="false">$F$1*((-8+2*C42-3*D42)/5)+(1-$F$1)*B42</f>
        <v>8.06451614386661</v>
      </c>
      <c r="C43" s="15" t="n">
        <f aca="false">$F$1*((102-B42+4*D42)/4)+(1-$F$1)*C42</f>
        <v>22.1290322515858</v>
      </c>
      <c r="D43" s="15" t="n">
        <f aca="false">$F$1*((-90+5*B42+2*C42)/4)+(1-$F$1)*D42</f>
        <v>-1.35483871720942</v>
      </c>
      <c r="E43" s="15" t="n">
        <f aca="false">SQRT((B43-B42)^2+(C43-C42)^2+(D43-D42)^2)/SQRT((B43)^2+(C43)^2+(D43)^2)</f>
        <v>1.92125911337621E-009</v>
      </c>
      <c r="H43" s="15" t="n">
        <f aca="false">H42+1</f>
        <v>41</v>
      </c>
      <c r="I43" s="15" t="n">
        <f aca="false">$M$1*((-8+2*J42-3*K42)/5)+(1-$M$1)*I42</f>
        <v>8.04398529700351</v>
      </c>
      <c r="J43" s="15" t="n">
        <f aca="false">$M$1*((102-I43+4*K42)/4)+(1-$M$1)*J42</f>
        <v>22.1511750611503</v>
      </c>
      <c r="K43" s="15" t="n">
        <f aca="false">$M$1*((-90+5*I43+2*J43)/4)+(1-$M$1)*K42</f>
        <v>-1.36943084817048</v>
      </c>
      <c r="L43" s="15" t="n">
        <f aca="false">SQRT((I43-I42)^2+(J43-J42)^2+(K43-K42)^2)/SQRT((I43)^2+(J43)^2+(K43)^2)</f>
        <v>0.003076801994974</v>
      </c>
    </row>
    <row r="44" customFormat="false" ht="15" hidden="false" customHeight="false" outlineLevel="0" collapsed="false">
      <c r="A44" s="15" t="n">
        <f aca="false">A43+1</f>
        <v>42</v>
      </c>
      <c r="B44" s="15" t="n">
        <f aca="false">$F$1*((-8+2*C43-3*D43)/5)+(1-$F$1)*B43</f>
        <v>8.06451613289596</v>
      </c>
      <c r="C44" s="15" t="n">
        <f aca="false">$F$1*((102-B43+4*D43)/4)+(1-$F$1)*C43</f>
        <v>22.1290322475382</v>
      </c>
      <c r="D44" s="15" t="n">
        <f aca="false">$F$1*((-90+5*B43+2*C43)/4)+(1-$F$1)*D43</f>
        <v>-1.35483869779918</v>
      </c>
      <c r="E44" s="15" t="n">
        <f aca="false">SQRT((B44-B43)^2+(C44-C43)^2+(D44-D43)^2)/SQRT((B44)^2+(C44)^2+(D44)^2)</f>
        <v>9.60527611811155E-010</v>
      </c>
      <c r="H44" s="15" t="n">
        <f aca="false">H43+1</f>
        <v>42</v>
      </c>
      <c r="I44" s="15" t="n">
        <f aca="false">$M$1*((-8+2*J43-3*K43)/5)+(1-$M$1)*I43</f>
        <v>8.0821285333624</v>
      </c>
      <c r="J44" s="15" t="n">
        <f aca="false">$M$1*((102-I44+4*K43)/4)+(1-$M$1)*J43</f>
        <v>22.1100370184889</v>
      </c>
      <c r="K44" s="15" t="n">
        <f aca="false">$M$1*((-90+5*I44+2*J44)/4)+(1-$M$1)*K43</f>
        <v>-1.34232082405254</v>
      </c>
      <c r="L44" s="15" t="n">
        <f aca="false">SQRT((I44-I43)^2+(J44-J43)^2+(K44-K43)^2)/SQRT((I44)^2+(J44)^2+(K44)^2)</f>
        <v>0.00264247386729446</v>
      </c>
    </row>
    <row r="45" customFormat="false" ht="15" hidden="false" customHeight="false" outlineLevel="0" collapsed="false">
      <c r="A45" s="15" t="n">
        <f aca="false">A44+1</f>
        <v>43</v>
      </c>
      <c r="B45" s="15" t="n">
        <f aca="false">$F$1*((-8+2*C44-3*D44)/5)+(1-$F$1)*B44</f>
        <v>8.06451611997497</v>
      </c>
      <c r="C45" s="15" t="n">
        <f aca="false">$F$1*((102-B44+4*D44)/4)+(1-$F$1)*C44</f>
        <v>22.129032265761</v>
      </c>
      <c r="D45" s="15" t="n">
        <f aca="false">$F$1*((-90+5*B44+2*C44)/4)+(1-$F$1)*D44</f>
        <v>-1.35483870826418</v>
      </c>
      <c r="E45" s="15" t="n">
        <f aca="false">SQRT((B45-B44)^2+(C45-C44)^2+(D45-D44)^2)/SQRT((B45)^2+(C45)^2+(D45)^2)</f>
        <v>1.04564938300749E-009</v>
      </c>
      <c r="H45" s="15" t="n">
        <f aca="false">H44+1</f>
        <v>43</v>
      </c>
      <c r="I45" s="15" t="n">
        <f aca="false">$M$1*((-8+2*J44-3*K44)/5)+(1-$M$1)*I44</f>
        <v>8.04940730182709</v>
      </c>
      <c r="J45" s="15" t="n">
        <f aca="false">$M$1*((102-I45+4*K44)/4)+(1-$M$1)*J44</f>
        <v>22.1453273504907</v>
      </c>
      <c r="K45" s="15" t="n">
        <f aca="false">$M$1*((-90+5*I45+2*J45)/4)+(1-$M$1)*K44</f>
        <v>-1.36557719747079</v>
      </c>
      <c r="L45" s="15" t="n">
        <f aca="false">SQRT((I45-I44)^2+(J45-J44)^2+(K45-K44)^2)/SQRT((I45)^2+(J45)^2+(K45)^2)</f>
        <v>0.00226461723183023</v>
      </c>
    </row>
    <row r="46" customFormat="false" ht="15" hidden="false" customHeight="false" outlineLevel="0" collapsed="false">
      <c r="A46" s="15" t="n">
        <f aca="false">A45+1</f>
        <v>44</v>
      </c>
      <c r="B46" s="15" t="n">
        <f aca="false">$F$1*((-8+2*C45-3*D45)/5)+(1-$F$1)*B45</f>
        <v>8.06451612956973</v>
      </c>
      <c r="C46" s="15" t="n">
        <f aca="false">$F$1*((102-B45+4*D45)/4)+(1-$F$1)*C45</f>
        <v>22.1290322623449</v>
      </c>
      <c r="D46" s="15" t="n">
        <f aca="false">$F$1*((-90+5*B45+2*C45)/4)+(1-$F$1)*D45</f>
        <v>-1.35483871581778</v>
      </c>
      <c r="E46" s="15" t="n">
        <f aca="false">SQRT((B46-B45)^2+(C46-C45)^2+(D46-D45)^2)/SQRT((B46)^2+(C46)^2+(D46)^2)</f>
        <v>5.37484575961344E-010</v>
      </c>
      <c r="H46" s="15" t="n">
        <f aca="false">H45+1</f>
        <v>44</v>
      </c>
      <c r="I46" s="15" t="n">
        <f aca="false">$M$1*((-8+2*J45-3*K45)/5)+(1-$M$1)*I45</f>
        <v>8.07747725867875</v>
      </c>
      <c r="J46" s="15" t="n">
        <f aca="false">$M$1*((102-I46+4*K45)/4)+(1-$M$1)*J45</f>
        <v>22.1150534878595</v>
      </c>
      <c r="K46" s="15" t="n">
        <f aca="false">$M$1*((-90+5*I46+2*J46)/4)+(1-$M$1)*K45</f>
        <v>-1.3456266827218</v>
      </c>
      <c r="L46" s="15" t="n">
        <f aca="false">SQRT((I46-I45)^2+(J46-J45)^2+(K46-K45)^2)/SQRT((I46)^2+(J46)^2+(K46)^2)</f>
        <v>0.00194434869801939</v>
      </c>
    </row>
    <row r="47" customFormat="false" ht="15" hidden="false" customHeight="false" outlineLevel="0" collapsed="false">
      <c r="A47" s="15" t="n">
        <f aca="false">A46+1</f>
        <v>45</v>
      </c>
      <c r="B47" s="15" t="n">
        <f aca="false">$F$1*((-8+2*C46-3*D46)/5)+(1-$F$1)*B46</f>
        <v>8.0645161336998</v>
      </c>
      <c r="C47" s="15" t="n">
        <f aca="false">$F$1*((102-B46+4*D46)/4)+(1-$F$1)*C46</f>
        <v>22.1290322533731</v>
      </c>
      <c r="D47" s="15" t="n">
        <f aca="false">$F$1*((-90+5*B46+2*C46)/4)+(1-$F$1)*D46</f>
        <v>-1.35483870820824</v>
      </c>
      <c r="E47" s="15" t="n">
        <f aca="false">SQRT((B47-B46)^2+(C47-C46)^2+(D47-D46)^2)/SQRT((B47)^2+(C47)^2+(D47)^2)</f>
        <v>5.28502365017855E-010</v>
      </c>
      <c r="H47" s="15" t="n">
        <f aca="false">H46+1</f>
        <v>45</v>
      </c>
      <c r="I47" s="15" t="n">
        <f aca="false">$M$1*((-8+2*J46-3*K46)/5)+(1-$M$1)*I46</f>
        <v>8.05339740477689</v>
      </c>
      <c r="J47" s="15" t="n">
        <f aca="false">$M$1*((102-I47+4*K46)/4)+(1-$M$1)*J46</f>
        <v>22.141023966084</v>
      </c>
      <c r="K47" s="15" t="n">
        <f aca="false">$M$1*((-90+5*I47+2*J47)/4)+(1-$M$1)*K46</f>
        <v>-1.3627412609869</v>
      </c>
      <c r="L47" s="15" t="n">
        <f aca="false">SQRT((I47-I46)^2+(J47-J46)^2+(K47-K46)^2)/SQRT((I47)^2+(J47)^2+(K47)^2)</f>
        <v>0.00166675312728533</v>
      </c>
    </row>
    <row r="48" customFormat="false" ht="15" hidden="false" customHeight="false" outlineLevel="0" collapsed="false">
      <c r="A48" s="15" t="n">
        <f aca="false">A47+1</f>
        <v>46</v>
      </c>
      <c r="B48" s="15" t="n">
        <f aca="false">$F$1*((-8+2*C47-3*D47)/5)+(1-$F$1)*B47</f>
        <v>8.06451612738801</v>
      </c>
      <c r="C48" s="15" t="n">
        <f aca="false">$F$1*((102-B47+4*D47)/4)+(1-$F$1)*C47</f>
        <v>22.1290322576177</v>
      </c>
      <c r="D48" s="15" t="n">
        <f aca="false">$F$1*((-90+5*B47+2*C47)/4)+(1-$F$1)*D47</f>
        <v>-1.35483870649165</v>
      </c>
      <c r="E48" s="15" t="n">
        <f aca="false">SQRT((B48-B47)^2+(C48-C47)^2+(D48-D47)^2)/SQRT((B48)^2+(C48)^2+(D48)^2)</f>
        <v>3.30524381604812E-010</v>
      </c>
      <c r="H48" s="15" t="n">
        <f aca="false">H47+1</f>
        <v>46</v>
      </c>
      <c r="I48" s="15" t="n">
        <f aca="false">$M$1*((-8+2*J47-3*K47)/5)+(1-$M$1)*I47</f>
        <v>8.07405434302573</v>
      </c>
      <c r="J48" s="15" t="n">
        <f aca="false">$M$1*((102-I48+4*K47)/4)+(1-$M$1)*J47</f>
        <v>22.1187451532567</v>
      </c>
      <c r="K48" s="15" t="n">
        <f aca="false">$M$1*((-90+5*I48+2*J48)/4)+(1-$M$1)*K47</f>
        <v>-1.3480594945895</v>
      </c>
      <c r="L48" s="15" t="n">
        <f aca="false">SQRT((I48-I47)^2+(J48-J47)^2+(K48-K47)^2)/SQRT((I48)^2+(J48)^2+(K48)^2)</f>
        <v>0.00143071665377817</v>
      </c>
    </row>
    <row r="49" customFormat="false" ht="15" hidden="false" customHeight="false" outlineLevel="0" collapsed="false">
      <c r="A49" s="15" t="n">
        <f aca="false">A48+1</f>
        <v>47</v>
      </c>
      <c r="B49" s="15" t="n">
        <f aca="false">$F$1*((-8+2*C48-3*D48)/5)+(1-$F$1)*B48</f>
        <v>8.06451612700897</v>
      </c>
      <c r="C49" s="15" t="n">
        <f aca="false">$F$1*((102-B48+4*D48)/4)+(1-$F$1)*C48</f>
        <v>22.1290322610548</v>
      </c>
      <c r="D49" s="15" t="n">
        <f aca="false">$F$1*((-90+5*B48+2*C48)/4)+(1-$F$1)*D48</f>
        <v>-1.35483871113644</v>
      </c>
      <c r="E49" s="15" t="n">
        <f aca="false">SQRT((B49-B48)^2+(C49-C48)^2+(D49-D48)^2)/SQRT((B49)^2+(C49)^2+(D49)^2)</f>
        <v>2.45452042064375E-010</v>
      </c>
      <c r="H49" s="15" t="n">
        <f aca="false">H48+1</f>
        <v>47</v>
      </c>
      <c r="I49" s="15" t="n">
        <f aca="false">$M$1*((-8+2*J48-3*K48)/5)+(1-$M$1)*I48</f>
        <v>8.05633375805637</v>
      </c>
      <c r="J49" s="15" t="n">
        <f aca="false">$M$1*((102-I49+4*K48)/4)+(1-$M$1)*J48</f>
        <v>22.1378570658964</v>
      </c>
      <c r="K49" s="15" t="n">
        <f aca="false">$M$1*((-90+5*I49+2*J49)/4)+(1-$M$1)*K48</f>
        <v>-1.36065426948134</v>
      </c>
      <c r="L49" s="15" t="n">
        <f aca="false">SQRT((I49-I48)^2+(J49-J48)^2+(K49-K48)^2)/SQRT((I49)^2+(J49)^2+(K49)^2)</f>
        <v>0.00122668748412907</v>
      </c>
    </row>
    <row r="50" customFormat="false" ht="15" hidden="false" customHeight="false" outlineLevel="0" collapsed="false">
      <c r="A50" s="15" t="n">
        <f aca="false">A49+1</f>
        <v>48</v>
      </c>
      <c r="B50" s="15" t="n">
        <f aca="false">$F$1*((-8+2*C49-3*D49)/5)+(1-$F$1)*B49</f>
        <v>8.06451613048957</v>
      </c>
      <c r="C50" s="15" t="n">
        <f aca="false">$F$1*((102-B49+4*D49)/4)+(1-$F$1)*C49</f>
        <v>22.1290322577028</v>
      </c>
      <c r="D50" s="15" t="n">
        <f aca="false">$F$1*((-90+5*B49+2*C49)/4)+(1-$F$1)*D49</f>
        <v>-1.35483871077514</v>
      </c>
      <c r="E50" s="15" t="n">
        <f aca="false">SQRT((B50-B49)^2+(C50-C49)^2+(D50-D49)^2)/SQRT((B50)^2+(C50)^2+(D50)^2)</f>
        <v>2.05398977026016E-010</v>
      </c>
      <c r="H50" s="15" t="n">
        <f aca="false">H49+1</f>
        <v>48</v>
      </c>
      <c r="I50" s="15" t="n">
        <f aca="false">$M$1*((-8+2*J49-3*K49)/5)+(1-$M$1)*I49</f>
        <v>8.07153538804736</v>
      </c>
      <c r="J50" s="15" t="n">
        <f aca="false">$M$1*((102-I50+4*K49)/4)+(1-$M$1)*J49</f>
        <v>22.1214618835068</v>
      </c>
      <c r="K50" s="15" t="n">
        <f aca="false">$M$1*((-90+5*I50+2*J50)/4)+(1-$M$1)*K49</f>
        <v>-1.34984982318738</v>
      </c>
      <c r="L50" s="15" t="n">
        <f aca="false">SQRT((I50-I49)^2+(J50-J49)^2+(K50-K49)^2)/SQRT((I50)^2+(J50)^2+(K50)^2)</f>
        <v>0.00105279766621036</v>
      </c>
    </row>
    <row r="51" customFormat="false" ht="15" hidden="false" customHeight="false" outlineLevel="0" collapsed="false">
      <c r="A51" s="15" t="n">
        <f aca="false">A50+1</f>
        <v>49</v>
      </c>
      <c r="B51" s="15" t="n">
        <f aca="false">$F$1*((-8+2*C50-3*D50)/5)+(1-$F$1)*B50</f>
        <v>8.06451612968772</v>
      </c>
      <c r="C51" s="15" t="n">
        <f aca="false">$F$1*((102-B50+4*D50)/4)+(1-$F$1)*C50</f>
        <v>22.1290322567675</v>
      </c>
      <c r="D51" s="15" t="n">
        <f aca="false">$F$1*((-90+5*B50+2*C50)/4)+(1-$F$1)*D50</f>
        <v>-1.3548387084474</v>
      </c>
      <c r="E51" s="15" t="n">
        <f aca="false">SQRT((B51-B50)^2+(C51-C50)^2+(D51-D50)^2)/SQRT((B51)^2+(C51)^2+(D51)^2)</f>
        <v>1.11635097250727E-010</v>
      </c>
      <c r="H51" s="15" t="n">
        <f aca="false">H50+1</f>
        <v>49</v>
      </c>
      <c r="I51" s="15" t="n">
        <f aca="false">$M$1*((-8+2*J50-3*K50)/5)+(1-$M$1)*I50</f>
        <v>8.05849464731516</v>
      </c>
      <c r="J51" s="15" t="n">
        <f aca="false">$M$1*((102-I51+4*K50)/4)+(1-$M$1)*J50</f>
        <v>22.1355265149838</v>
      </c>
      <c r="K51" s="15" t="n">
        <f aca="false">$M$1*((-90+5*I51+2*J51)/4)+(1-$M$1)*K50</f>
        <v>-1.35911843336414</v>
      </c>
      <c r="L51" s="15" t="n">
        <f aca="false">SQRT((I51-I50)^2+(J51-J50)^2+(K51-K50)^2)/SQRT((I51)^2+(J51)^2+(K51)^2)</f>
        <v>0.000902789353133748</v>
      </c>
    </row>
    <row r="52" customFormat="false" ht="15" hidden="false" customHeight="false" outlineLevel="0" collapsed="false">
      <c r="A52" s="15" t="n">
        <f aca="false">A51+1</f>
        <v>50</v>
      </c>
      <c r="B52" s="15" t="n">
        <f aca="false">$F$1*((-8+2*C51-3*D51)/5)+(1-$F$1)*B51</f>
        <v>8.06451612806229</v>
      </c>
      <c r="C52" s="15" t="n">
        <f aca="false">$F$1*((102-B51+4*D51)/4)+(1-$F$1)*C51</f>
        <v>22.1290322587762</v>
      </c>
      <c r="D52" s="15" t="n">
        <f aca="false">$F$1*((-90+5*B51+2*C51)/4)+(1-$F$1)*D51</f>
        <v>-1.35483870934771</v>
      </c>
      <c r="E52" s="15" t="n">
        <f aca="false">SQRT((B52-B51)^2+(C52-C51)^2+(D52-D51)^2)/SQRT((B52)^2+(C52)^2+(D52)^2)</f>
        <v>1.15986158606222E-010</v>
      </c>
      <c r="H52" s="15" t="n">
        <f aca="false">H51+1</f>
        <v>50</v>
      </c>
      <c r="I52" s="15" t="n">
        <f aca="false">$M$1*((-8+2*J51-3*K51)/5)+(1-$M$1)*I51</f>
        <v>8.06968166601201</v>
      </c>
      <c r="J52" s="15" t="n">
        <f aca="false">$M$1*((102-I52+4*K51)/4)+(1-$M$1)*J51</f>
        <v>22.1234611501329</v>
      </c>
      <c r="K52" s="15" t="n">
        <f aca="false">$M$1*((-90+5*I52+2*J52)/4)+(1-$M$1)*K51</f>
        <v>-1.35116734241855</v>
      </c>
      <c r="L52" s="15" t="n">
        <f aca="false">SQRT((I52-I51)^2+(J52-J51)^2+(K52-K51)^2)/SQRT((I52)^2+(J52)^2+(K52)^2)</f>
        <v>0.000774720208419129</v>
      </c>
    </row>
    <row r="53" customFormat="false" ht="15" hidden="false" customHeight="false" outlineLevel="0" collapsed="false">
      <c r="A53" s="15" t="n">
        <f aca="false">A52+1</f>
        <v>51</v>
      </c>
      <c r="B53" s="15" t="n">
        <f aca="false">$F$1*((-8+2*C52-3*D52)/5)+(1-$F$1)*B52</f>
        <v>8.06451612896058</v>
      </c>
      <c r="C53" s="15" t="n">
        <f aca="false">$F$1*((102-B52+4*D52)/4)+(1-$F$1)*C52</f>
        <v>22.1290322586576</v>
      </c>
      <c r="D53" s="15" t="n">
        <f aca="false">$F$1*((-90+5*B52+2*C52)/4)+(1-$F$1)*D52</f>
        <v>-1.35483871035609</v>
      </c>
      <c r="E53" s="15" t="n">
        <f aca="false">SQRT((B53-B52)^2+(C53-C52)^2+(D53-D52)^2)/SQRT((B53)^2+(C53)^2+(D53)^2)</f>
        <v>5.74636262033571E-011</v>
      </c>
      <c r="H53" s="15" t="n">
        <f aca="false">H52+1</f>
        <v>51</v>
      </c>
      <c r="I53" s="15" t="n">
        <f aca="false">$M$1*((-8+2*J52-3*K52)/5)+(1-$M$1)*I52</f>
        <v>8.06008486550428</v>
      </c>
      <c r="J53" s="15" t="n">
        <f aca="false">$M$1*((102-I53+4*K52)/4)+(1-$M$1)*J52</f>
        <v>22.1338114412054</v>
      </c>
      <c r="K53" s="15" t="n">
        <f aca="false">$M$1*((-90+5*I53+2*J53)/4)+(1-$M$1)*K52</f>
        <v>-1.35798819751697</v>
      </c>
      <c r="L53" s="15" t="n">
        <f aca="false">SQRT((I53-I52)^2+(J53-J52)^2+(K53-K52)^2)/SQRT((I53)^2+(J53)^2+(K53)^2)</f>
        <v>0.000664402791866353</v>
      </c>
    </row>
    <row r="54" customFormat="false" ht="15" hidden="false" customHeight="false" outlineLevel="0" collapsed="false">
      <c r="A54" s="15" t="n">
        <f aca="false">A53+1</f>
        <v>52</v>
      </c>
      <c r="B54" s="15" t="n">
        <f aca="false">$F$1*((-8+2*C53-3*D53)/5)+(1-$F$1)*B53</f>
        <v>8.06451612956929</v>
      </c>
      <c r="C54" s="15" t="n">
        <f aca="false">$F$1*((102-B53+4*D53)/4)+(1-$F$1)*C53</f>
        <v>22.1290322575918</v>
      </c>
      <c r="D54" s="15" t="n">
        <f aca="false">$F$1*((-90+5*B53+2*C53)/4)+(1-$F$1)*D53</f>
        <v>-1.3548387096033</v>
      </c>
      <c r="E54" s="15" t="n">
        <f aca="false">SQRT((B54-B53)^2+(C54-C53)^2+(D54-D53)^2)/SQRT((B54)^2+(C54)^2+(D54)^2)</f>
        <v>6.10317177414814E-011</v>
      </c>
      <c r="H54" s="15" t="n">
        <f aca="false">H53+1</f>
        <v>52</v>
      </c>
      <c r="I54" s="15" t="n">
        <f aca="false">$M$1*((-8+2*J53-3*K53)/5)+(1-$M$1)*I53</f>
        <v>8.06831749499233</v>
      </c>
      <c r="J54" s="15" t="n">
        <f aca="false">$M$1*((102-I54+4*K53)/4)+(1-$M$1)*J53</f>
        <v>22.1249324287349</v>
      </c>
      <c r="K54" s="15" t="n">
        <f aca="false">$M$1*((-90+5*I54+2*J54)/4)+(1-$M$1)*K53</f>
        <v>-1.35213691689211</v>
      </c>
      <c r="L54" s="15" t="n">
        <f aca="false">SQRT((I54-I53)^2+(J54-J53)^2+(K54-K53)^2)/SQRT((I54)^2+(J54)^2+(K54)^2)</f>
        <v>0.000570100278424505</v>
      </c>
    </row>
    <row r="55" customFormat="false" ht="15" hidden="false" customHeight="false" outlineLevel="0" collapsed="false">
      <c r="A55" s="15" t="n">
        <f aca="false">A54+1</f>
        <v>53</v>
      </c>
      <c r="B55" s="15" t="n">
        <f aca="false">$F$1*((-8+2*C54-3*D54)/5)+(1-$F$1)*B54</f>
        <v>8.0645161289143</v>
      </c>
      <c r="C55" s="15" t="n">
        <f aca="false">$F$1*((102-B54+4*D54)/4)+(1-$F$1)*C54</f>
        <v>22.1290322579425</v>
      </c>
      <c r="D55" s="15" t="n">
        <f aca="false">$F$1*((-90+5*B54+2*C54)/4)+(1-$F$1)*D54</f>
        <v>-1.35483870929659</v>
      </c>
      <c r="E55" s="15" t="n">
        <f aca="false">SQRT((B55-B54)^2+(C55-C54)^2+(D55-D54)^2)/SQRT((B55)^2+(C55)^2+(D55)^2)</f>
        <v>3.40699614997668E-011</v>
      </c>
      <c r="H55" s="15" t="n">
        <f aca="false">H54+1</f>
        <v>53</v>
      </c>
      <c r="I55" s="15" t="n">
        <f aca="false">$M$1*((-8+2*J54-3*K54)/5)+(1-$M$1)*I54</f>
        <v>8.06125512162925</v>
      </c>
      <c r="J55" s="15" t="n">
        <f aca="false">$M$1*((102-I55+4*K54)/4)+(1-$M$1)*J54</f>
        <v>22.1325493027006</v>
      </c>
      <c r="K55" s="15" t="n">
        <f aca="false">$M$1*((-90+5*I55+2*J55)/4)+(1-$M$1)*K54</f>
        <v>-1.35715644661315</v>
      </c>
      <c r="L55" s="15" t="n">
        <f aca="false">SQRT((I55-I54)^2+(J55-J54)^2+(K55-K54)^2)/SQRT((I55)^2+(J55)^2+(K55)^2)</f>
        <v>0.000488957340076523</v>
      </c>
    </row>
    <row r="56" customFormat="false" ht="15" hidden="false" customHeight="false" outlineLevel="0" collapsed="false">
      <c r="A56" s="15" t="n">
        <f aca="false">A55+1</f>
        <v>54</v>
      </c>
      <c r="B56" s="15" t="n">
        <f aca="false">$F$1*((-8+2*C55-3*D55)/5)+(1-$F$1)*B55</f>
        <v>8.06451612877886</v>
      </c>
      <c r="C56" s="15" t="n">
        <f aca="false">$F$1*((102-B55+4*D55)/4)+(1-$F$1)*C55</f>
        <v>22.129032258395</v>
      </c>
      <c r="D56" s="15" t="n">
        <f aca="false">$F$1*((-90+5*B55+2*C55)/4)+(1-$F$1)*D55</f>
        <v>-1.35483870979748</v>
      </c>
      <c r="E56" s="15" t="n">
        <f aca="false">SQRT((B56-B55)^2+(C56-C55)^2+(D56-D55)^2)/SQRT((B56)^2+(C56)^2+(D56)^2)</f>
        <v>2.91823974587721E-011</v>
      </c>
      <c r="H56" s="15" t="n">
        <f aca="false">H55+1</f>
        <v>54</v>
      </c>
      <c r="I56" s="15" t="n">
        <f aca="false">$M$1*((-8+2*J55-3*K55)/5)+(1-$M$1)*I55</f>
        <v>8.06731358904812</v>
      </c>
      <c r="J56" s="15" t="n">
        <f aca="false">$M$1*((102-I56+4*K55)/4)+(1-$M$1)*J55</f>
        <v>22.1260151561248</v>
      </c>
      <c r="K56" s="15" t="n">
        <f aca="false">$M$1*((-90+5*I56+2*J56)/4)+(1-$M$1)*K55</f>
        <v>-1.35285043562744</v>
      </c>
      <c r="L56" s="15" t="n">
        <f aca="false">SQRT((I56-I55)^2+(J56-J55)^2+(K56-K55)^2)/SQRT((I56)^2+(J56)^2+(K56)^2)</f>
        <v>0.000419529332315957</v>
      </c>
    </row>
    <row r="57" customFormat="false" ht="15" hidden="false" customHeight="false" outlineLevel="0" collapsed="false">
      <c r="A57" s="15" t="n">
        <f aca="false">A56+1</f>
        <v>55</v>
      </c>
      <c r="B57" s="15" t="n">
        <f aca="false">$F$1*((-8+2*C56-3*D56)/5)+(1-$F$1)*B56</f>
        <v>8.06451612916784</v>
      </c>
      <c r="C57" s="15" t="n">
        <f aca="false">$F$1*((102-B56+4*D56)/4)+(1-$F$1)*C56</f>
        <v>22.1290322580659</v>
      </c>
      <c r="D57" s="15" t="n">
        <f aca="false">$F$1*((-90+5*B56+2*C56)/4)+(1-$F$1)*D56</f>
        <v>-1.35483870982422</v>
      </c>
      <c r="E57" s="15" t="n">
        <f aca="false">SQRT((B57-B56)^2+(C57-C56)^2+(D57-D56)^2)/SQRT((B57)^2+(C57)^2+(D57)^2)</f>
        <v>2.16272623529282E-011</v>
      </c>
      <c r="H57" s="15" t="n">
        <f aca="false">H56+1</f>
        <v>55</v>
      </c>
      <c r="I57" s="15" t="n">
        <f aca="false">$M$1*((-8+2*J56-3*K56)/5)+(1-$M$1)*I56</f>
        <v>8.06211632382639</v>
      </c>
      <c r="J57" s="15" t="n">
        <f aca="false">$M$1*((102-I57+4*K56)/4)+(1-$M$1)*J56</f>
        <v>22.131620483416</v>
      </c>
      <c r="K57" s="15" t="n">
        <f aca="false">$M$1*((-90+5*I57+2*J57)/4)+(1-$M$1)*K56</f>
        <v>-1.35654435350903</v>
      </c>
      <c r="L57" s="15" t="n">
        <f aca="false">SQRT((I57-I56)^2+(J57-J56)^2+(K57-K56)^2)/SQRT((I57)^2+(J57)^2+(K57)^2)</f>
        <v>0.000359837520588964</v>
      </c>
    </row>
    <row r="58" customFormat="false" ht="15" hidden="false" customHeight="false" outlineLevel="0" collapsed="false">
      <c r="A58" s="15" t="n">
        <f aca="false">A57+1</f>
        <v>56</v>
      </c>
      <c r="B58" s="15" t="n">
        <f aca="false">$F$1*((-8+2*C57-3*D57)/5)+(1-$F$1)*B57</f>
        <v>8.06451612912793</v>
      </c>
      <c r="C58" s="15" t="n">
        <f aca="false">$F$1*((102-B57+4*D57)/4)+(1-$F$1)*C57</f>
        <v>22.1290322579111</v>
      </c>
      <c r="D58" s="15" t="n">
        <f aca="false">$F$1*((-90+5*B57+2*C57)/4)+(1-$F$1)*D57</f>
        <v>-1.3548387095548</v>
      </c>
      <c r="E58" s="15" t="n">
        <f aca="false">SQRT((B58-B57)^2+(C58-C57)^2+(D58-D57)^2)/SQRT((B58)^2+(C58)^2+(D58)^2)</f>
        <v>1.32780509260832E-011</v>
      </c>
      <c r="H58" s="15" t="n">
        <f aca="false">H57+1</f>
        <v>56</v>
      </c>
      <c r="I58" s="15" t="n">
        <f aca="false">$M$1*((-8+2*J57-3*K57)/5)+(1-$M$1)*I57</f>
        <v>8.06657480547181</v>
      </c>
      <c r="J58" s="15" t="n">
        <f aca="false">$M$1*((102-I58+4*K57)/4)+(1-$M$1)*J57</f>
        <v>22.126811945123</v>
      </c>
      <c r="K58" s="15" t="n">
        <f aca="false">$M$1*((-90+5*I58+2*J58)/4)+(1-$M$1)*K57</f>
        <v>-1.35337552059874</v>
      </c>
      <c r="L58" s="15" t="n">
        <f aca="false">SQRT((I58-I57)^2+(J58-J57)^2+(K58-K57)^2)/SQRT((I58)^2+(J58)^2+(K58)^2)</f>
        <v>0.000308728608137611</v>
      </c>
    </row>
    <row r="59" customFormat="false" ht="15" hidden="false" customHeight="false" outlineLevel="0" collapsed="false">
      <c r="A59" s="15" t="n">
        <f aca="false">A58+1</f>
        <v>57</v>
      </c>
      <c r="B59" s="15" t="n">
        <f aca="false">$F$1*((-8+2*C58-3*D58)/5)+(1-$F$1)*B58</f>
        <v>8.06451612893192</v>
      </c>
      <c r="C59" s="15" t="n">
        <f aca="false">$F$1*((102-B58+4*D58)/4)+(1-$F$1)*C58</f>
        <v>22.1290322581254</v>
      </c>
      <c r="D59" s="15" t="n">
        <f aca="false">$F$1*((-90+5*B58+2*C58)/4)+(1-$F$1)*D58</f>
        <v>-1.35483870962257</v>
      </c>
      <c r="E59" s="15" t="n">
        <f aca="false">SQRT((B59-B58)^2+(C59-C58)^2+(D59-D58)^2)/SQRT((B59)^2+(C59)^2+(D59)^2)</f>
        <v>1.26399245111622E-011</v>
      </c>
      <c r="H59" s="15" t="n">
        <f aca="false">H58+1</f>
        <v>57</v>
      </c>
      <c r="I59" s="15" t="n">
        <f aca="false">$M$1*((-8+2*J58-3*K58)/5)+(1-$M$1)*I58</f>
        <v>8.06275009040845</v>
      </c>
      <c r="J59" s="15" t="n">
        <f aca="false">$M$1*((102-I59+4*K58)/4)+(1-$M$1)*J58</f>
        <v>22.1309369567992</v>
      </c>
      <c r="K59" s="15" t="n">
        <f aca="false">$M$1*((-90+5*I59+2*J59)/4)+(1-$M$1)*K58</f>
        <v>-1.35609390858986</v>
      </c>
      <c r="L59" s="15" t="n">
        <f aca="false">SQRT((I59-I58)^2+(J59-J58)^2+(K59-K58)^2)/SQRT((I59)^2+(J59)^2+(K59)^2)</f>
        <v>0.000264812782465346</v>
      </c>
    </row>
    <row r="60" customFormat="false" ht="15" hidden="false" customHeight="false" outlineLevel="0" collapsed="false">
      <c r="A60" s="15" t="n">
        <f aca="false">A59+1</f>
        <v>58</v>
      </c>
      <c r="B60" s="15" t="n">
        <f aca="false">$F$1*((-8+2*C59-3*D59)/5)+(1-$F$1)*B59</f>
        <v>8.06451612900993</v>
      </c>
      <c r="C60" s="15" t="n">
        <f aca="false">$F$1*((102-B59+4*D59)/4)+(1-$F$1)*C59</f>
        <v>22.1290322581416</v>
      </c>
      <c r="D60" s="15" t="n">
        <f aca="false">$F$1*((-90+5*B59+2*C59)/4)+(1-$F$1)*D59</f>
        <v>-1.35483870974992</v>
      </c>
      <c r="E60" s="15" t="n">
        <f aca="false">SQRT((B60-B59)^2+(C60-C59)^2+(D60-D59)^2)/SQRT((B60)^2+(C60)^2+(D60)^2)</f>
        <v>6.36751108752075E-012</v>
      </c>
      <c r="H60" s="15" t="n">
        <f aca="false">H59+1</f>
        <v>58</v>
      </c>
      <c r="I60" s="15" t="n">
        <f aca="false">$M$1*((-8+2*J59-3*K59)/5)+(1-$M$1)*I59</f>
        <v>8.06603112787358</v>
      </c>
      <c r="J60" s="15" t="n">
        <f aca="false">$M$1*((102-I60+4*K59)/4)+(1-$M$1)*J59</f>
        <v>22.1273983094417</v>
      </c>
      <c r="K60" s="15" t="n">
        <f aca="false">$M$1*((-90+5*I60+2*J60)/4)+(1-$M$1)*K59</f>
        <v>-1.35376193543715</v>
      </c>
      <c r="L60" s="15" t="n">
        <f aca="false">SQRT((I60-I59)^2+(J60-J59)^2+(K60-K59)^2)/SQRT((I60)^2+(J60)^2+(K60)^2)</f>
        <v>0.000227192489447189</v>
      </c>
    </row>
    <row r="61" customFormat="false" ht="15" hidden="false" customHeight="false" outlineLevel="0" collapsed="false">
      <c r="A61" s="15" t="n">
        <f aca="false">A60+1</f>
        <v>59</v>
      </c>
      <c r="B61" s="15" t="n">
        <f aca="false">$F$1*((-8+2*C60-3*D60)/5)+(1-$F$1)*B60</f>
        <v>8.06451612909209</v>
      </c>
      <c r="C61" s="15" t="n">
        <f aca="false">$F$1*((102-B60+4*D60)/4)+(1-$F$1)*C60</f>
        <v>22.1290322580192</v>
      </c>
      <c r="D61" s="15" t="n">
        <f aca="false">$F$1*((-90+5*B60+2*C60)/4)+(1-$F$1)*D60</f>
        <v>-1.35483870967926</v>
      </c>
      <c r="E61" s="15" t="n">
        <f aca="false">SQRT((B61-B60)^2+(C61-C60)^2+(D61-D60)^2)/SQRT((B61)^2+(C61)^2+(D61)^2)</f>
        <v>6.92922129522003E-012</v>
      </c>
      <c r="H61" s="15" t="n">
        <f aca="false">H60+1</f>
        <v>59</v>
      </c>
      <c r="I61" s="15" t="n">
        <f aca="false">$M$1*((-8+2*J60-3*K60)/5)+(1-$M$1)*I60</f>
        <v>8.06321648503899</v>
      </c>
      <c r="J61" s="15" t="n">
        <f aca="false">$M$1*((102-I61+4*K60)/4)+(1-$M$1)*J60</f>
        <v>22.1304339433031</v>
      </c>
      <c r="K61" s="15" t="n">
        <f aca="false">$M$1*((-90+5*I61+2*J61)/4)+(1-$M$1)*K60</f>
        <v>-1.35576242204971</v>
      </c>
      <c r="L61" s="15" t="n">
        <f aca="false">SQRT((I61-I60)^2+(J61-J60)^2+(K61-K60)^2)/SQRT((I61)^2+(J61)^2+(K61)^2)</f>
        <v>0.000194880889497077</v>
      </c>
    </row>
    <row r="62" customFormat="false" ht="15" hidden="false" customHeight="false" outlineLevel="0" collapsed="false">
      <c r="A62" s="15" t="n">
        <f aca="false">A61+1</f>
        <v>60</v>
      </c>
      <c r="B62" s="15" t="n">
        <f aca="false">$F$1*((-8+2*C61-3*D61)/5)+(1-$F$1)*B61</f>
        <v>8.06451612902676</v>
      </c>
      <c r="C62" s="15" t="n">
        <f aca="false">$F$1*((102-B61+4*D61)/4)+(1-$F$1)*C61</f>
        <v>22.1290322580434</v>
      </c>
      <c r="D62" s="15" t="n">
        <f aca="false">$F$1*((-90+5*B61+2*C61)/4)+(1-$F$1)*D61</f>
        <v>-1.35483870963338</v>
      </c>
      <c r="E62" s="15" t="n">
        <f aca="false">SQRT((B62-B61)^2+(C62-C61)^2+(D62-D61)^2)/SQRT((B62)^2+(C62)^2+(D62)^2)</f>
        <v>3.53623729139305E-012</v>
      </c>
      <c r="H62" s="15" t="n">
        <f aca="false">H61+1</f>
        <v>60</v>
      </c>
      <c r="I62" s="15" t="n">
        <f aca="false">$M$1*((-8+2*J61-3*K61)/5)+(1-$M$1)*I61</f>
        <v>8.06563103055107</v>
      </c>
      <c r="J62" s="15" t="n">
        <f aca="false">$M$1*((102-I62+4*K61)/4)+(1-$M$1)*J61</f>
        <v>22.1278298203125</v>
      </c>
      <c r="K62" s="15" t="n">
        <f aca="false">$M$1*((-90+5*I62+2*J62)/4)+(1-$M$1)*K61</f>
        <v>-1.35404630165491</v>
      </c>
      <c r="L62" s="15" t="n">
        <f aca="false">SQRT((I62-I61)^2+(J62-J61)^2+(K62-K61)^2)/SQRT((I62)^2+(J62)^2+(K62)^2)</f>
        <v>0.000167191018486417</v>
      </c>
    </row>
    <row r="63" customFormat="false" ht="15" hidden="false" customHeight="false" outlineLevel="0" collapsed="false">
      <c r="A63" s="15" t="n">
        <f aca="false">A62+1</f>
        <v>61</v>
      </c>
      <c r="B63" s="15" t="n">
        <f aca="false">$F$1*((-8+2*C62-3*D62)/5)+(1-$F$1)*B62</f>
        <v>8.06451612900181</v>
      </c>
      <c r="C63" s="15" t="n">
        <f aca="false">$F$1*((102-B62+4*D62)/4)+(1-$F$1)*C62</f>
        <v>22.1290322581</v>
      </c>
      <c r="D63" s="15" t="n">
        <f aca="false">$F$1*((-90+5*B62+2*C62)/4)+(1-$F$1)*D62</f>
        <v>-1.35483870968561</v>
      </c>
      <c r="E63" s="15" t="n">
        <f aca="false">SQRT((B63-B62)^2+(C63-C62)^2+(D63-D62)^2)/SQRT((B63)^2+(C63)^2+(D63)^2)</f>
        <v>3.4287642664855E-012</v>
      </c>
      <c r="H63" s="15" t="n">
        <f aca="false">H62+1</f>
        <v>61</v>
      </c>
      <c r="I63" s="15" t="n">
        <f aca="false">$M$1*((-8+2*J62-3*K62)/5)+(1-$M$1)*I62</f>
        <v>8.06355970911795</v>
      </c>
      <c r="J63" s="15" t="n">
        <f aca="false">$M$1*((102-I63+4*K62)/4)+(1-$M$1)*J62</f>
        <v>22.1300637710656</v>
      </c>
      <c r="K63" s="15" t="n">
        <f aca="false">$M$1*((-90+5*I63+2*J63)/4)+(1-$M$1)*K62</f>
        <v>-1.35551847806976</v>
      </c>
      <c r="L63" s="15" t="n">
        <f aca="false">SQRT((I63-I62)^2+(J63-J62)^2+(K63-K62)^2)/SQRT((I63)^2+(J63)^2+(K63)^2)</f>
        <v>0.000143416113810047</v>
      </c>
    </row>
    <row r="64" customFormat="false" ht="15" hidden="false" customHeight="false" outlineLevel="0" collapsed="false">
      <c r="A64" s="15" t="n">
        <f aca="false">A63+1</f>
        <v>62</v>
      </c>
      <c r="B64" s="15" t="n">
        <f aca="false">$F$1*((-8+2*C63-3*D63)/5)+(1-$F$1)*B63</f>
        <v>8.06451612904392</v>
      </c>
      <c r="C64" s="15" t="n">
        <f aca="false">$F$1*((102-B63+4*D63)/4)+(1-$F$1)*C63</f>
        <v>22.1290322580693</v>
      </c>
      <c r="D64" s="15" t="n">
        <f aca="false">$F$1*((-90+5*B63+2*C63)/4)+(1-$F$1)*D63</f>
        <v>-1.35483870969594</v>
      </c>
      <c r="E64" s="15" t="n">
        <f aca="false">SQRT((B64-B63)^2+(C64-C63)^2+(D64-D63)^2)/SQRT((B64)^2+(C64)^2+(D64)^2)</f>
        <v>2.24963509386137E-012</v>
      </c>
      <c r="H64" s="15" t="n">
        <f aca="false">H63+1</f>
        <v>62</v>
      </c>
      <c r="I64" s="15" t="n">
        <f aca="false">$M$1*((-8+2*J63-3*K63)/5)+(1-$M$1)*I63</f>
        <v>8.0653365952681</v>
      </c>
      <c r="J64" s="15" t="n">
        <f aca="false">$M$1*((102-I64+4*K63)/4)+(1-$M$1)*J63</f>
        <v>22.1281473731132</v>
      </c>
      <c r="K64" s="15" t="n">
        <f aca="false">$M$1*((-90+5*I64+2*J64)/4)+(1-$M$1)*K63</f>
        <v>-1.35425556935827</v>
      </c>
      <c r="L64" s="15" t="n">
        <f aca="false">SQRT((I64-I63)^2+(J64-J63)^2+(K64-K63)^2)/SQRT((I64)^2+(J64)^2+(K64)^2)</f>
        <v>0.000123036310212484</v>
      </c>
    </row>
    <row r="65" customFormat="false" ht="15" hidden="false" customHeight="false" outlineLevel="0" collapsed="false">
      <c r="A65" s="15" t="n">
        <f aca="false">A64+1</f>
        <v>63</v>
      </c>
      <c r="B65" s="15" t="n">
        <f aca="false">$F$1*((-8+2*C64-3*D64)/5)+(1-$F$1)*B64</f>
        <v>8.06451612904509</v>
      </c>
      <c r="C65" s="15" t="n">
        <f aca="false">$F$1*((102-B64+4*D64)/4)+(1-$F$1)*C64</f>
        <v>22.129032258047</v>
      </c>
      <c r="D65" s="15" t="n">
        <f aca="false">$F$1*((-90+5*B64+2*C64)/4)+(1-$F$1)*D64</f>
        <v>-1.35483870966576</v>
      </c>
      <c r="E65" s="15" t="n">
        <f aca="false">SQRT((B65-B64)^2+(C65-C64)^2+(D65-D64)^2)/SQRT((B65)^2+(C65)^2+(D65)^2)</f>
        <v>1.5916460133512E-012</v>
      </c>
      <c r="H65" s="15" t="n">
        <f aca="false">H64+1</f>
        <v>63</v>
      </c>
      <c r="I65" s="15" t="n">
        <f aca="false">$M$1*((-8+2*J64-3*K64)/5)+(1-$M$1)*I64</f>
        <v>8.06381229086025</v>
      </c>
      <c r="J65" s="15" t="n">
        <f aca="false">$M$1*((102-I65+4*K64)/4)+(1-$M$1)*J64</f>
        <v>22.1297913579267</v>
      </c>
      <c r="K65" s="15" t="n">
        <f aca="false">$M$1*((-90+5*I65+2*J65)/4)+(1-$M$1)*K64</f>
        <v>-1.35533895746135</v>
      </c>
      <c r="L65" s="15" t="n">
        <f aca="false">SQRT((I65-I64)^2+(J65-J64)^2+(K65-K64)^2)/SQRT((I65)^2+(J65)^2+(K65)^2)</f>
        <v>0.000105542034340404</v>
      </c>
    </row>
    <row r="66" customFormat="false" ht="15" hidden="false" customHeight="false" outlineLevel="0" collapsed="false">
      <c r="A66" s="15" t="n">
        <f aca="false">A65+1</f>
        <v>64</v>
      </c>
      <c r="B66" s="15" t="n">
        <f aca="false">$F$1*((-8+2*C65-3*D65)/5)+(1-$F$1)*B65</f>
        <v>8.06451612902229</v>
      </c>
      <c r="C66" s="15" t="n">
        <f aca="false">$F$1*((102-B65+4*D65)/4)+(1-$F$1)*C65</f>
        <v>22.1290322580691</v>
      </c>
      <c r="D66" s="15" t="n">
        <f aca="false">$F$1*((-90+5*B65+2*C65)/4)+(1-$F$1)*D65</f>
        <v>-1.35483870966947</v>
      </c>
      <c r="E66" s="15" t="n">
        <f aca="false">SQRT((B66-B65)^2+(C66-C65)^2+(D66-D65)^2)/SQRT((B66)^2+(C66)^2+(D66)^2)</f>
        <v>1.35361683081005E-012</v>
      </c>
      <c r="H66" s="15" t="n">
        <f aca="false">H65+1</f>
        <v>64</v>
      </c>
      <c r="I66" s="15" t="n">
        <f aca="false">$M$1*((-8+2*J65-3*K65)/5)+(1-$M$1)*I65</f>
        <v>8.06511991764748</v>
      </c>
      <c r="J66" s="15" t="n">
        <f aca="false">$M$1*((102-I66+4*K65)/4)+(1-$M$1)*J65</f>
        <v>22.1283810631268</v>
      </c>
      <c r="K66" s="15" t="n">
        <f aca="false">$M$1*((-90+5*I66+2*J66)/4)+(1-$M$1)*K65</f>
        <v>-1.35440957137726</v>
      </c>
      <c r="L66" s="15" t="n">
        <f aca="false">SQRT((I66-I65)^2+(J66-J65)^2+(K66-K65)^2)/SQRT((I66)^2+(J66)^2+(K66)^2)</f>
        <v>9.05429563038875E-005</v>
      </c>
    </row>
    <row r="67" customFormat="false" ht="15" hidden="false" customHeight="false" outlineLevel="0" collapsed="false">
      <c r="A67" s="15" t="n">
        <f aca="false">A66+1</f>
        <v>65</v>
      </c>
      <c r="B67" s="15" t="n">
        <f aca="false">$F$1*((-8+2*C66-3*D66)/5)+(1-$F$1)*B66</f>
        <v>8.06451612902826</v>
      </c>
      <c r="C67" s="15" t="n">
        <f aca="false">$F$1*((102-B66+4*D66)/4)+(1-$F$1)*C66</f>
        <v>22.1290322580741</v>
      </c>
      <c r="D67" s="15" t="n">
        <f aca="false">$F$1*((-90+5*B66+2*C66)/4)+(1-$F$1)*D66</f>
        <v>-1.35483870968488</v>
      </c>
      <c r="E67" s="15" t="n">
        <f aca="false">SQRT((B67-B66)^2+(C67-C66)^2+(D67-D66)^2)/SQRT((B67)^2+(C67)^2+(D67)^2)</f>
        <v>7.31921360842141E-013</v>
      </c>
      <c r="H67" s="15" t="n">
        <f aca="false">H66+1</f>
        <v>65</v>
      </c>
      <c r="I67" s="15" t="n">
        <f aca="false">$M$1*((-8+2*J66-3*K66)/5)+(1-$M$1)*I66</f>
        <v>8.06399816807707</v>
      </c>
      <c r="J67" s="15" t="n">
        <f aca="false">$M$1*((102-I67+4*K66)/4)+(1-$M$1)*J66</f>
        <v>22.1295908866035</v>
      </c>
      <c r="K67" s="15" t="n">
        <f aca="false">$M$1*((-90+5*I67+2*J67)/4)+(1-$M$1)*K66</f>
        <v>-1.35520684660193</v>
      </c>
      <c r="L67" s="15" t="n">
        <f aca="false">SQRT((I67-I66)^2+(J67-J66)^2+(K67-K66)^2)/SQRT((I67)^2+(J67)^2+(K67)^2)</f>
        <v>7.76697843224965E-005</v>
      </c>
    </row>
    <row r="68" customFormat="false" ht="15" hidden="false" customHeight="false" outlineLevel="0" collapsed="false">
      <c r="A68" s="15" t="n">
        <f aca="false">A67+1</f>
        <v>66</v>
      </c>
      <c r="B68" s="15" t="n">
        <f aca="false">$F$1*((-8+2*C67-3*D67)/5)+(1-$F$1)*B67</f>
        <v>8.06451612903871</v>
      </c>
      <c r="C68" s="15" t="n">
        <f aca="false">$F$1*((102-B67+4*D67)/4)+(1-$F$1)*C67</f>
        <v>22.1290322580605</v>
      </c>
      <c r="D68" s="15" t="n">
        <f aca="false">$F$1*((-90+5*B67+2*C67)/4)+(1-$F$1)*D67</f>
        <v>-1.35483870967873</v>
      </c>
      <c r="E68" s="15" t="n">
        <f aca="false">SQRT((B68-B67)^2+(C68-C67)^2+(D68-D67)^2)/SQRT((B68)^2+(C68)^2+(D68)^2)</f>
        <v>7.73078679320056E-013</v>
      </c>
      <c r="H68" s="15" t="n">
        <f aca="false">H67+1</f>
        <v>66</v>
      </c>
      <c r="I68" s="15" t="n">
        <f aca="false">$M$1*((-8+2*J67-3*K67)/5)+(1-$M$1)*I67</f>
        <v>8.06496046260255</v>
      </c>
      <c r="J68" s="15" t="n">
        <f aca="false">$M$1*((102-I68+4*K67)/4)+(1-$M$1)*J67</f>
        <v>22.1285530377474</v>
      </c>
      <c r="K68" s="15" t="n">
        <f aca="false">$M$1*((-90+5*I68+2*J68)/4)+(1-$M$1)*K67</f>
        <v>-1.3545229028731</v>
      </c>
      <c r="L68" s="15" t="n">
        <f aca="false">SQRT((I68-I67)^2+(J68-J67)^2+(K68-K67)^2)/SQRT((I68)^2+(J68)^2+(K68)^2)</f>
        <v>6.66310705431264E-005</v>
      </c>
    </row>
    <row r="69" customFormat="false" ht="15" hidden="false" customHeight="false" outlineLevel="0" collapsed="false">
      <c r="A69" s="15" t="n">
        <f aca="false">A68+1</f>
        <v>67</v>
      </c>
      <c r="B69" s="15" t="n">
        <f aca="false">$F$1*((-8+2*C68-3*D68)/5)+(1-$F$1)*B68</f>
        <v>8.06451612903251</v>
      </c>
      <c r="C69" s="15" t="n">
        <f aca="false">$F$1*((102-B68+4*D68)/4)+(1-$F$1)*C68</f>
        <v>22.1290322580614</v>
      </c>
      <c r="D69" s="15" t="n">
        <f aca="false">$F$1*((-90+5*B68+2*C68)/4)+(1-$F$1)*D68</f>
        <v>-1.35483870967248</v>
      </c>
      <c r="E69" s="15" t="n">
        <f aca="false">SQRT((B69-B68)^2+(C69-C68)^2+(D69-D68)^2)/SQRT((B69)^2+(C69)^2+(D69)^2)</f>
        <v>3.75253736982683E-013</v>
      </c>
      <c r="H69" s="15" t="n">
        <f aca="false">H68+1</f>
        <v>67</v>
      </c>
      <c r="I69" s="15" t="n">
        <f aca="false">$M$1*((-8+2*J68-3*K68)/5)+(1-$M$1)*I68</f>
        <v>8.06413495682284</v>
      </c>
      <c r="J69" s="15" t="n">
        <f aca="false">$M$1*((102-I69+4*K68)/4)+(1-$M$1)*J68</f>
        <v>22.1294433579212</v>
      </c>
      <c r="K69" s="15" t="n">
        <f aca="false">$M$1*((-90+5*I69+2*J69)/4)+(1-$M$1)*K68</f>
        <v>-1.35510962501086</v>
      </c>
      <c r="L69" s="15" t="n">
        <f aca="false">SQRT((I69-I68)^2+(J69-J68)^2+(K69-K68)^2)/SQRT((I69)^2+(J69)^2+(K69)^2)</f>
        <v>5.71581409566943E-005</v>
      </c>
    </row>
    <row r="70" customFormat="false" ht="15" hidden="false" customHeight="false" outlineLevel="0" collapsed="false">
      <c r="A70" s="15" t="n">
        <f aca="false">A69+1</f>
        <v>68</v>
      </c>
      <c r="B70" s="15" t="n">
        <f aca="false">$F$1*((-8+2*C69-3*D69)/5)+(1-$F$1)*B69</f>
        <v>8.06451612902873</v>
      </c>
      <c r="C70" s="15" t="n">
        <f aca="false">$F$1*((102-B69+4*D69)/4)+(1-$F$1)*C69</f>
        <v>22.1290322580682</v>
      </c>
      <c r="D70" s="15" t="n">
        <f aca="false">$F$1*((-90+5*B69+2*C69)/4)+(1-$F$1)*D69</f>
        <v>-1.35483870967772</v>
      </c>
      <c r="E70" s="15" t="n">
        <f aca="false">SQRT((B70-B69)^2+(C70-C69)^2+(D70-D69)^2)/SQRT((B70)^2+(C70)^2+(D70)^2)</f>
        <v>3.96855355230035E-013</v>
      </c>
      <c r="H70" s="15" t="n">
        <f aca="false">H69+1</f>
        <v>68</v>
      </c>
      <c r="I70" s="15" t="n">
        <f aca="false">$M$1*((-8+2*J69-3*K69)/5)+(1-$M$1)*I69</f>
        <v>8.06484311817499</v>
      </c>
      <c r="J70" s="15" t="n">
        <f aca="false">$M$1*((102-I70+4*K69)/4)+(1-$M$1)*J69</f>
        <v>22.1286795954454</v>
      </c>
      <c r="K70" s="15" t="n">
        <f aca="false">$M$1*((-90+5*I70+2*J70)/4)+(1-$M$1)*K69</f>
        <v>-1.35460630455856</v>
      </c>
      <c r="L70" s="15" t="n">
        <f aca="false">SQRT((I70-I69)^2+(J70-J69)^2+(K70-K69)^2)/SQRT((I70)^2+(J70)^2+(K70)^2)</f>
        <v>4.90342415802691E-005</v>
      </c>
    </row>
    <row r="71" customFormat="false" ht="15" hidden="false" customHeight="false" outlineLevel="0" collapsed="false">
      <c r="A71" s="15" t="n">
        <f aca="false">A70+1</f>
        <v>69</v>
      </c>
      <c r="B71" s="15" t="n">
        <f aca="false">$F$1*((-8+2*C70-3*D70)/5)+(1-$F$1)*B70</f>
        <v>8.06451612903313</v>
      </c>
      <c r="C71" s="15" t="n">
        <f aca="false">$F$1*((102-B70+4*D70)/4)+(1-$F$1)*C70</f>
        <v>22.1290322580656</v>
      </c>
      <c r="D71" s="15" t="n">
        <f aca="false">$F$1*((-90+5*B70+2*C70)/4)+(1-$F$1)*D70</f>
        <v>-1.35483870967965</v>
      </c>
      <c r="E71" s="15" t="n">
        <f aca="false">SQRT((B71-B70)^2+(C71-C70)^2+(D71-D70)^2)/SQRT((B71)^2+(C71)^2+(D71)^2)</f>
        <v>2.32436418376942E-013</v>
      </c>
      <c r="H71" s="15" t="n">
        <f aca="false">H70+1</f>
        <v>69</v>
      </c>
      <c r="I71" s="15" t="n">
        <f aca="false">$M$1*((-8+2*J70-3*K70)/5)+(1-$M$1)*I70</f>
        <v>8.06423562091329</v>
      </c>
      <c r="J71" s="15" t="n">
        <f aca="false">$M$1*((102-I71+4*K70)/4)+(1-$M$1)*J70</f>
        <v>22.1293347902131</v>
      </c>
      <c r="K71" s="15" t="n">
        <f aca="false">$M$1*((-90+5*I71+2*J71)/4)+(1-$M$1)*K70</f>
        <v>-1.35503807875183</v>
      </c>
      <c r="L71" s="15" t="n">
        <f aca="false">SQRT((I71-I70)^2+(J71-J70)^2+(K71-K70)^2)/SQRT((I71)^2+(J71)^2+(K71)^2)</f>
        <v>4.20633268242812E-005</v>
      </c>
    </row>
    <row r="72" customFormat="false" ht="15" hidden="false" customHeight="false" outlineLevel="0" collapsed="false">
      <c r="A72" s="15" t="n">
        <f aca="false">A71+1</f>
        <v>70</v>
      </c>
      <c r="B72" s="15" t="n">
        <f aca="false">$F$1*((-8+2*C71-3*D71)/5)+(1-$F$1)*B71</f>
        <v>8.06451612903388</v>
      </c>
      <c r="C72" s="15" t="n">
        <f aca="false">$F$1*((102-B71+4*D71)/4)+(1-$F$1)*C71</f>
        <v>22.1290322580626</v>
      </c>
      <c r="D72" s="15" t="n">
        <f aca="false">$F$1*((-90+5*B71+2*C71)/4)+(1-$F$1)*D71</f>
        <v>-1.35483870967638</v>
      </c>
      <c r="E72" s="15" t="n">
        <f aca="false">SQRT((B72-B71)^2+(C72-C71)^2+(D72-D71)^2)/SQRT((B72)^2+(C72)^2+(D72)^2)</f>
        <v>1.90100663745659E-013</v>
      </c>
      <c r="H72" s="15" t="n">
        <f aca="false">H71+1</f>
        <v>70</v>
      </c>
      <c r="I72" s="15" t="n">
        <f aca="false">$M$1*((-8+2*J71-3*K71)/5)+(1-$M$1)*I71</f>
        <v>8.06475676333634</v>
      </c>
      <c r="J72" s="15" t="n">
        <f aca="false">$M$1*((102-I72+4*K71)/4)+(1-$M$1)*J71</f>
        <v>22.1287727304141</v>
      </c>
      <c r="K72" s="15" t="n">
        <f aca="false">$M$1*((-90+5*I72+2*J72)/4)+(1-$M$1)*K71</f>
        <v>-1.35466768062253</v>
      </c>
      <c r="L72" s="15" t="n">
        <f aca="false">SQRT((I72-I71)^2+(J72-J71)^2+(K72-K71)^2)/SQRT((I72)^2+(J72)^2+(K72)^2)</f>
        <v>3.60846534808135E-005</v>
      </c>
    </row>
    <row r="73" customFormat="false" ht="15" hidden="false" customHeight="false" outlineLevel="0" collapsed="false">
      <c r="A73" s="15" t="n">
        <f aca="false">A72+1</f>
        <v>71</v>
      </c>
      <c r="B73" s="15" t="n">
        <f aca="false">$F$1*((-8+2*C72-3*D72)/5)+(1-$F$1)*B72</f>
        <v>8.06451612903132</v>
      </c>
      <c r="C73" s="15" t="n">
        <f aca="false">$F$1*((102-B72+4*D72)/4)+(1-$F$1)*C72</f>
        <v>22.1290322580648</v>
      </c>
      <c r="D73" s="15" t="n">
        <f aca="false">$F$1*((-90+5*B72+2*C72)/4)+(1-$F$1)*D72</f>
        <v>-1.35483870967636</v>
      </c>
      <c r="E73" s="15" t="n">
        <f aca="false">SQRT((B73-B72)^2+(C73-C72)^2+(D73-D72)^2)/SQRT((B73)^2+(C73)^2+(D73)^2)</f>
        <v>1.42594209647421E-013</v>
      </c>
      <c r="H73" s="15" t="n">
        <f aca="false">H72+1</f>
        <v>71</v>
      </c>
      <c r="I73" s="15" t="n">
        <f aca="false">$M$1*((-8+2*J72-3*K72)/5)+(1-$M$1)*I72</f>
        <v>8.06430970053915</v>
      </c>
      <c r="J73" s="15" t="n">
        <f aca="false">$M$1*((102-I73+4*K72)/4)+(1-$M$1)*J72</f>
        <v>22.1292548942427</v>
      </c>
      <c r="K73" s="15" t="n">
        <f aca="false">$M$1*((-90+5*I73+2*J73)/4)+(1-$M$1)*K72</f>
        <v>-1.35498542720472</v>
      </c>
      <c r="L73" s="15" t="n">
        <f aca="false">SQRT((I73-I72)^2+(J73-J72)^2+(K73-K72)^2)/SQRT((I73)^2+(J73)^2+(K73)^2)</f>
        <v>3.09548564210158E-005</v>
      </c>
    </row>
    <row r="74" customFormat="false" ht="15" hidden="false" customHeight="false" outlineLevel="0" collapsed="false">
      <c r="A74" s="15" t="n">
        <f aca="false">A73+1</f>
        <v>72</v>
      </c>
      <c r="B74" s="15" t="n">
        <f aca="false">$F$1*((-8+2*C73-3*D73)/5)+(1-$F$1)*B73</f>
        <v>8.06451612903166</v>
      </c>
      <c r="C74" s="15" t="n">
        <f aca="false">$F$1*((102-B73+4*D73)/4)+(1-$F$1)*C73</f>
        <v>22.1290322580657</v>
      </c>
      <c r="D74" s="15" t="n">
        <f aca="false">$F$1*((-90+5*B73+2*C73)/4)+(1-$F$1)*D73</f>
        <v>-1.35483870967816</v>
      </c>
      <c r="E74" s="15" t="n">
        <f aca="false">SQRT((B74-B73)^2+(C74-C73)^2+(D74-D73)^2)/SQRT((B74)^2+(C74)^2+(D74)^2)</f>
        <v>8.63417365211149E-014</v>
      </c>
      <c r="H74" s="15" t="n">
        <f aca="false">H73+1</f>
        <v>72</v>
      </c>
      <c r="I74" s="15" t="n">
        <f aca="false">$M$1*((-8+2*J73-3*K73)/5)+(1-$M$1)*I73</f>
        <v>8.0646932140199</v>
      </c>
      <c r="J74" s="15" t="n">
        <f aca="false">$M$1*((102-I74+4*K73)/4)+(1-$M$1)*J73</f>
        <v>22.1288412692903</v>
      </c>
      <c r="K74" s="15" t="n">
        <f aca="false">$M$1*((-90+5*I74+2*J74)/4)+(1-$M$1)*K73</f>
        <v>-1.35471284782997</v>
      </c>
      <c r="L74" s="15" t="n">
        <f aca="false">SQRT((I74-I73)^2+(J74-J73)^2+(K74-K73)^2)/SQRT((I74)^2+(J74)^2+(K74)^2)</f>
        <v>2.65549760594935E-005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5"/>
  <cols>
    <col collapsed="false" hidden="false" max="5" min="1" style="0" width="8.36734693877551"/>
    <col collapsed="false" hidden="false" max="6" min="6" style="0" width="12.4183673469388"/>
    <col collapsed="false" hidden="false" max="1025" min="7" style="0" width="8.36734693877551"/>
  </cols>
  <sheetData>
    <row r="1" customFormat="false" ht="15" hidden="false" customHeight="false" outlineLevel="0" collapsed="false">
      <c r="A1" s="15" t="n">
        <v>0</v>
      </c>
      <c r="B1" s="15" t="n">
        <v>1</v>
      </c>
      <c r="C1" s="15" t="n">
        <v>2</v>
      </c>
      <c r="D1" s="15" t="n">
        <v>3</v>
      </c>
      <c r="E1" s="15" t="n">
        <v>4</v>
      </c>
    </row>
    <row r="2" customFormat="false" ht="15" hidden="false" customHeight="false" outlineLevel="0" collapsed="false">
      <c r="A2" s="15" t="n">
        <v>1</v>
      </c>
      <c r="B2" s="15" t="n">
        <v>3</v>
      </c>
      <c r="C2" s="15" t="n">
        <v>4</v>
      </c>
      <c r="D2" s="15" t="n">
        <v>5</v>
      </c>
      <c r="E2" s="15" t="n">
        <v>7</v>
      </c>
    </row>
    <row r="3" customFormat="false" ht="15" hidden="false" customHeight="false" outlineLevel="0" collapsed="false">
      <c r="A3" s="15" t="n">
        <v>4.31</v>
      </c>
      <c r="B3" s="15" t="n">
        <v>1.5</v>
      </c>
      <c r="C3" s="15" t="n">
        <v>3.2</v>
      </c>
      <c r="D3" s="15" t="n">
        <v>2.6</v>
      </c>
      <c r="E3" s="15" t="n">
        <v>1.8</v>
      </c>
    </row>
    <row r="5" customFormat="false" ht="15" hidden="false" customHeight="false" outlineLevel="0" collapsed="false">
      <c r="A5" s="35" t="s">
        <v>38</v>
      </c>
      <c r="B5" s="35" t="s">
        <v>39</v>
      </c>
      <c r="C5" s="35" t="s">
        <v>40</v>
      </c>
      <c r="D5" s="35" t="s">
        <v>41</v>
      </c>
      <c r="E5" s="35"/>
      <c r="F5" s="35" t="s">
        <v>42</v>
      </c>
      <c r="H5" s="35" t="s">
        <v>43</v>
      </c>
    </row>
    <row r="6" customFormat="false" ht="15" hidden="false" customHeight="false" outlineLevel="0" collapsed="false">
      <c r="A6" s="35" t="n">
        <f aca="false">(B3-A3)/(B2-A2)</f>
        <v>-1.405</v>
      </c>
      <c r="B6" s="35" t="n">
        <f aca="false">(C3-B3)/(C2-B2)</f>
        <v>1.7</v>
      </c>
      <c r="C6" s="35" t="n">
        <f aca="false">(D3-C3)/(D2-C2)</f>
        <v>-0.6</v>
      </c>
      <c r="D6" s="35" t="n">
        <f aca="false">(E3-D3)/(E2-D2)</f>
        <v>-0.4</v>
      </c>
      <c r="E6" s="35"/>
      <c r="F6" s="35"/>
    </row>
    <row r="7" customFormat="false" ht="15" hidden="false" customHeight="false" outlineLevel="0" collapsed="false">
      <c r="A7" s="35" t="s">
        <v>44</v>
      </c>
      <c r="B7" s="35" t="s">
        <v>45</v>
      </c>
      <c r="C7" s="35" t="s">
        <v>46</v>
      </c>
      <c r="D7" s="35" t="s">
        <v>47</v>
      </c>
      <c r="E7" s="35"/>
      <c r="F7" s="35" t="s">
        <v>48</v>
      </c>
    </row>
    <row r="8" customFormat="false" ht="15" hidden="false" customHeight="false" outlineLevel="0" collapsed="false">
      <c r="A8" s="35" t="n">
        <f aca="false">(A6*B2*-1)+B3</f>
        <v>5.715</v>
      </c>
      <c r="B8" s="35" t="n">
        <f aca="false">(B6*C2*-1)+C3</f>
        <v>-3.6</v>
      </c>
      <c r="C8" s="35" t="n">
        <f aca="false">(C6*D2*-1)+D3</f>
        <v>5.6</v>
      </c>
      <c r="D8" s="35" t="n">
        <f aca="false">(D6*E2*-1)+E3</f>
        <v>4.6</v>
      </c>
      <c r="E8" s="35"/>
      <c r="F8" s="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2" activeCellId="0" sqref="Q12"/>
    </sheetView>
  </sheetViews>
  <sheetFormatPr defaultRowHeight="15"/>
  <cols>
    <col collapsed="false" hidden="false" max="1" min="1" style="0" width="8.36734693877551"/>
    <col collapsed="false" hidden="false" max="2" min="2" style="0" width="8.77551020408163"/>
    <col collapsed="false" hidden="false" max="3" min="3" style="0" width="12.8265306122449"/>
    <col collapsed="false" hidden="false" max="4" min="4" style="0" width="8.36734693877551"/>
    <col collapsed="false" hidden="false" max="5" min="5" style="0" width="12.1479591836735"/>
    <col collapsed="false" hidden="false" max="6" min="6" style="0" width="8.36734693877551"/>
    <col collapsed="false" hidden="false" max="7" min="7" style="0" width="11.0714285714286"/>
    <col collapsed="false" hidden="false" max="8" min="8" style="0" width="8.36734693877551"/>
    <col collapsed="false" hidden="false" max="9" min="9" style="0" width="13.3622448979592"/>
    <col collapsed="false" hidden="false" max="1025" min="10" style="0" width="8.36734693877551"/>
  </cols>
  <sheetData>
    <row r="1" customFormat="false" ht="15" hidden="false" customHeight="false" outlineLevel="0" collapsed="false">
      <c r="A1" s="36" t="s">
        <v>49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7"/>
      <c r="Q1" s="37"/>
    </row>
    <row r="2" customFormat="false" ht="15" hidden="false" customHeight="false" outlineLevel="0" collapsed="false">
      <c r="A2" s="0" t="s">
        <v>37</v>
      </c>
      <c r="B2" s="15" t="n">
        <v>1</v>
      </c>
      <c r="C2" s="15" t="n">
        <v>3</v>
      </c>
      <c r="D2" s="15" t="n">
        <v>4</v>
      </c>
      <c r="E2" s="15" t="n">
        <v>5</v>
      </c>
      <c r="G2" s="15"/>
      <c r="H2" s="15"/>
      <c r="I2" s="15"/>
      <c r="J2" s="15"/>
    </row>
    <row r="3" customFormat="false" ht="15" hidden="false" customHeight="false" outlineLevel="0" collapsed="false">
      <c r="A3" s="0" t="s">
        <v>50</v>
      </c>
      <c r="B3" s="15" t="n">
        <v>3</v>
      </c>
      <c r="C3" s="15" t="n">
        <v>1</v>
      </c>
      <c r="D3" s="15" t="n">
        <v>3.5</v>
      </c>
      <c r="E3" s="15" t="n">
        <v>2</v>
      </c>
      <c r="G3" s="15"/>
      <c r="H3" s="15"/>
      <c r="I3" s="15"/>
      <c r="J3" s="15"/>
    </row>
    <row r="5" customFormat="false" ht="15" hidden="false" customHeight="true" outlineLevel="0" collapsed="false">
      <c r="B5" s="38" t="s">
        <v>51</v>
      </c>
      <c r="C5" s="39" t="s">
        <v>52</v>
      </c>
      <c r="D5" s="39"/>
      <c r="E5" s="39"/>
      <c r="F5" s="40" t="n">
        <f aca="false">B2</f>
        <v>1</v>
      </c>
      <c r="G5" s="41" t="s">
        <v>53</v>
      </c>
      <c r="H5" s="42" t="n">
        <f aca="false">C2</f>
        <v>3</v>
      </c>
      <c r="I5" s="38" t="s">
        <v>54</v>
      </c>
    </row>
    <row r="6" customFormat="false" ht="15" hidden="false" customHeight="false" outlineLevel="0" collapsed="false">
      <c r="A6" s="0" t="s">
        <v>55</v>
      </c>
      <c r="B6" s="38"/>
      <c r="C6" s="39" t="s">
        <v>56</v>
      </c>
      <c r="D6" s="39"/>
      <c r="E6" s="39"/>
      <c r="F6" s="40" t="n">
        <f aca="false">C2</f>
        <v>3</v>
      </c>
      <c r="G6" s="41" t="s">
        <v>53</v>
      </c>
      <c r="H6" s="42" t="n">
        <f aca="false">D2</f>
        <v>4</v>
      </c>
      <c r="I6" s="38"/>
    </row>
    <row r="7" customFormat="false" ht="15" hidden="false" customHeight="false" outlineLevel="0" collapsed="false">
      <c r="B7" s="38"/>
      <c r="C7" s="39" t="s">
        <v>57</v>
      </c>
      <c r="D7" s="39"/>
      <c r="E7" s="39"/>
      <c r="F7" s="43" t="n">
        <f aca="false">D2</f>
        <v>4</v>
      </c>
      <c r="G7" s="44" t="s">
        <v>53</v>
      </c>
      <c r="H7" s="45" t="n">
        <f aca="false">E2</f>
        <v>5</v>
      </c>
      <c r="I7" s="38"/>
    </row>
    <row r="9" customFormat="false" ht="15" hidden="false" customHeight="false" outlineLevel="0" collapsed="false">
      <c r="B9" s="46" t="n">
        <f aca="false">B2^3</f>
        <v>1</v>
      </c>
      <c r="C9" s="47" t="s">
        <v>58</v>
      </c>
      <c r="D9" s="47" t="n">
        <f aca="false">B2^2</f>
        <v>1</v>
      </c>
      <c r="E9" s="47" t="s">
        <v>59</v>
      </c>
      <c r="F9" s="47" t="n">
        <f aca="false">B2</f>
        <v>1</v>
      </c>
      <c r="G9" s="48" t="s">
        <v>60</v>
      </c>
      <c r="H9" s="47" t="n">
        <v>1</v>
      </c>
      <c r="I9" s="47" t="s">
        <v>61</v>
      </c>
      <c r="J9" s="47" t="s">
        <v>62</v>
      </c>
      <c r="K9" s="49" t="n">
        <f aca="false">B3</f>
        <v>3</v>
      </c>
      <c r="M9" s="50" t="n">
        <v>1</v>
      </c>
    </row>
    <row r="10" customFormat="false" ht="15" hidden="false" customHeight="false" outlineLevel="0" collapsed="false">
      <c r="B10" s="46" t="n">
        <f aca="false">C2^3</f>
        <v>27</v>
      </c>
      <c r="C10" s="47" t="s">
        <v>58</v>
      </c>
      <c r="D10" s="47" t="n">
        <f aca="false">C2^2</f>
        <v>9</v>
      </c>
      <c r="E10" s="47" t="s">
        <v>59</v>
      </c>
      <c r="F10" s="47" t="n">
        <f aca="false">C2</f>
        <v>3</v>
      </c>
      <c r="G10" s="48" t="s">
        <v>60</v>
      </c>
      <c r="H10" s="47" t="n">
        <v>1</v>
      </c>
      <c r="I10" s="47" t="s">
        <v>61</v>
      </c>
      <c r="J10" s="47" t="s">
        <v>62</v>
      </c>
      <c r="K10" s="49" t="n">
        <f aca="false">C3</f>
        <v>1</v>
      </c>
      <c r="M10" s="50" t="n">
        <v>2</v>
      </c>
      <c r="Q10" s="0" t="n">
        <f aca="false">64*4</f>
        <v>256</v>
      </c>
    </row>
    <row r="11" customFormat="false" ht="15" hidden="false" customHeight="false" outlineLevel="0" collapsed="false">
      <c r="B11" s="51"/>
      <c r="C11" s="51"/>
      <c r="D11" s="51"/>
      <c r="E11" s="51"/>
      <c r="F11" s="51"/>
      <c r="G11" s="52"/>
      <c r="H11" s="51"/>
      <c r="I11" s="51"/>
      <c r="J11" s="51"/>
      <c r="K11" s="51"/>
      <c r="M11" s="53"/>
      <c r="Q11" s="0" t="n">
        <f aca="false">7*16</f>
        <v>112</v>
      </c>
    </row>
    <row r="12" customFormat="false" ht="15" hidden="false" customHeight="false" outlineLevel="0" collapsed="false">
      <c r="B12" s="46" t="n">
        <f aca="false">C2^3</f>
        <v>27</v>
      </c>
      <c r="C12" s="47" t="s">
        <v>63</v>
      </c>
      <c r="D12" s="47" t="n">
        <f aca="false">C2^2</f>
        <v>9</v>
      </c>
      <c r="E12" s="47" t="s">
        <v>64</v>
      </c>
      <c r="F12" s="47" t="n">
        <f aca="false">C2</f>
        <v>3</v>
      </c>
      <c r="G12" s="48" t="s">
        <v>65</v>
      </c>
      <c r="H12" s="47" t="n">
        <v>1</v>
      </c>
      <c r="I12" s="47" t="s">
        <v>66</v>
      </c>
      <c r="J12" s="47" t="s">
        <v>62</v>
      </c>
      <c r="K12" s="49" t="n">
        <f aca="false">C3</f>
        <v>1</v>
      </c>
      <c r="M12" s="50" t="n">
        <v>3</v>
      </c>
      <c r="Q12" s="0" t="n">
        <f aca="false">13*4</f>
        <v>52</v>
      </c>
    </row>
    <row r="13" customFormat="false" ht="15" hidden="false" customHeight="false" outlineLevel="0" collapsed="false">
      <c r="B13" s="46" t="n">
        <f aca="false">D2^3</f>
        <v>64</v>
      </c>
      <c r="C13" s="47" t="s">
        <v>63</v>
      </c>
      <c r="D13" s="47" t="n">
        <f aca="false">D2^2</f>
        <v>16</v>
      </c>
      <c r="E13" s="47" t="s">
        <v>64</v>
      </c>
      <c r="F13" s="47" t="n">
        <f aca="false">D2</f>
        <v>4</v>
      </c>
      <c r="G13" s="48" t="s">
        <v>65</v>
      </c>
      <c r="H13" s="47" t="n">
        <v>1</v>
      </c>
      <c r="I13" s="47" t="s">
        <v>66</v>
      </c>
      <c r="J13" s="47" t="s">
        <v>62</v>
      </c>
      <c r="K13" s="49" t="n">
        <f aca="false">D3</f>
        <v>3.5</v>
      </c>
      <c r="M13" s="50" t="n">
        <v>4</v>
      </c>
    </row>
    <row r="14" customFormat="false" ht="15" hidden="false" customHeight="false" outlineLevel="0" collapsed="false">
      <c r="B14" s="51"/>
      <c r="C14" s="51"/>
      <c r="D14" s="51"/>
      <c r="E14" s="51"/>
      <c r="F14" s="51"/>
      <c r="G14" s="52"/>
      <c r="H14" s="51"/>
      <c r="I14" s="51"/>
      <c r="J14" s="51"/>
      <c r="K14" s="51"/>
      <c r="M14" s="53"/>
    </row>
    <row r="15" customFormat="false" ht="15" hidden="false" customHeight="false" outlineLevel="0" collapsed="false">
      <c r="B15" s="46" t="n">
        <f aca="false">D2^3</f>
        <v>64</v>
      </c>
      <c r="C15" s="47" t="s">
        <v>67</v>
      </c>
      <c r="D15" s="47" t="n">
        <f aca="false">D2^2</f>
        <v>16</v>
      </c>
      <c r="E15" s="47" t="s">
        <v>68</v>
      </c>
      <c r="F15" s="47" t="n">
        <f aca="false">D2</f>
        <v>4</v>
      </c>
      <c r="G15" s="48" t="s">
        <v>69</v>
      </c>
      <c r="H15" s="47" t="n">
        <v>1</v>
      </c>
      <c r="I15" s="47" t="s">
        <v>70</v>
      </c>
      <c r="J15" s="47" t="s">
        <v>62</v>
      </c>
      <c r="K15" s="49" t="n">
        <f aca="false">D3</f>
        <v>3.5</v>
      </c>
      <c r="M15" s="50" t="n">
        <v>5</v>
      </c>
    </row>
    <row r="16" customFormat="false" ht="15" hidden="false" customHeight="false" outlineLevel="0" collapsed="false">
      <c r="B16" s="46" t="n">
        <f aca="false">E2^3</f>
        <v>125</v>
      </c>
      <c r="C16" s="47" t="s">
        <v>67</v>
      </c>
      <c r="D16" s="47" t="n">
        <f aca="false">E2^2</f>
        <v>25</v>
      </c>
      <c r="E16" s="47" t="s">
        <v>68</v>
      </c>
      <c r="F16" s="47" t="n">
        <f aca="false">E2</f>
        <v>5</v>
      </c>
      <c r="G16" s="48" t="s">
        <v>69</v>
      </c>
      <c r="H16" s="47" t="n">
        <v>1</v>
      </c>
      <c r="I16" s="47" t="s">
        <v>70</v>
      </c>
      <c r="J16" s="47" t="s">
        <v>62</v>
      </c>
      <c r="K16" s="49" t="n">
        <f aca="false">E3</f>
        <v>2</v>
      </c>
      <c r="M16" s="50" t="n">
        <v>6</v>
      </c>
    </row>
    <row r="18" customFormat="false" ht="15" hidden="false" customHeight="true" outlineLevel="0" collapsed="false">
      <c r="B18" s="38" t="s">
        <v>51</v>
      </c>
      <c r="C18" s="39" t="s">
        <v>71</v>
      </c>
      <c r="D18" s="39"/>
      <c r="E18" s="39"/>
      <c r="F18" s="40" t="n">
        <f aca="false">B2</f>
        <v>1</v>
      </c>
      <c r="G18" s="41" t="str">
        <f aca="false">G5</f>
        <v>≤  X  ≤</v>
      </c>
      <c r="H18" s="54" t="n">
        <f aca="false">C2</f>
        <v>3</v>
      </c>
      <c r="I18" s="38" t="s">
        <v>54</v>
      </c>
    </row>
    <row r="19" customFormat="false" ht="15" hidden="false" customHeight="false" outlineLevel="0" collapsed="false">
      <c r="A19" s="0" t="s">
        <v>72</v>
      </c>
      <c r="B19" s="38"/>
      <c r="C19" s="39" t="s">
        <v>73</v>
      </c>
      <c r="D19" s="39"/>
      <c r="E19" s="39"/>
      <c r="F19" s="40" t="n">
        <f aca="false">C2</f>
        <v>3</v>
      </c>
      <c r="G19" s="41" t="str">
        <f aca="false">G6</f>
        <v>≤  X  ≤</v>
      </c>
      <c r="H19" s="54" t="n">
        <f aca="false">D2</f>
        <v>4</v>
      </c>
      <c r="I19" s="38"/>
    </row>
    <row r="20" customFormat="false" ht="15" hidden="false" customHeight="false" outlineLevel="0" collapsed="false">
      <c r="B20" s="38"/>
      <c r="C20" s="39" t="s">
        <v>74</v>
      </c>
      <c r="D20" s="39"/>
      <c r="E20" s="39"/>
      <c r="F20" s="40" t="n">
        <f aca="false">D2</f>
        <v>4</v>
      </c>
      <c r="G20" s="41" t="str">
        <f aca="false">G7</f>
        <v>≤  X  ≤</v>
      </c>
      <c r="H20" s="54" t="n">
        <f aca="false">E2</f>
        <v>5</v>
      </c>
      <c r="I20" s="38"/>
    </row>
    <row r="22" customFormat="false" ht="15" hidden="false" customHeight="false" outlineLevel="0" collapsed="false">
      <c r="B22" s="46" t="n">
        <f aca="false">3*C2^2</f>
        <v>27</v>
      </c>
      <c r="C22" s="55" t="s">
        <v>58</v>
      </c>
      <c r="D22" s="47" t="n">
        <f aca="false">2*C2</f>
        <v>6</v>
      </c>
      <c r="E22" s="47" t="s">
        <v>59</v>
      </c>
      <c r="F22" s="47" t="n">
        <v>1</v>
      </c>
      <c r="G22" s="48" t="s">
        <v>75</v>
      </c>
      <c r="H22" s="47" t="n">
        <f aca="false">B22</f>
        <v>27</v>
      </c>
      <c r="I22" s="47" t="s">
        <v>76</v>
      </c>
      <c r="J22" s="47" t="n">
        <f aca="false">D22</f>
        <v>6</v>
      </c>
      <c r="K22" s="47" t="s">
        <v>77</v>
      </c>
      <c r="L22" s="47" t="n">
        <v>1</v>
      </c>
      <c r="M22" s="47" t="s">
        <v>78</v>
      </c>
      <c r="N22" s="47" t="s">
        <v>62</v>
      </c>
      <c r="O22" s="49" t="n">
        <v>0</v>
      </c>
      <c r="P22" s="56" t="n">
        <v>7</v>
      </c>
    </row>
    <row r="23" customFormat="false" ht="15" hidden="false" customHeight="false" outlineLevel="0" collapsed="false">
      <c r="B23" s="46" t="n">
        <f aca="false">3*D2^2</f>
        <v>48</v>
      </c>
      <c r="C23" s="55" t="s">
        <v>63</v>
      </c>
      <c r="D23" s="47" t="n">
        <f aca="false">2*D2</f>
        <v>8</v>
      </c>
      <c r="E23" s="47" t="s">
        <v>64</v>
      </c>
      <c r="F23" s="47" t="n">
        <v>1</v>
      </c>
      <c r="G23" s="48" t="s">
        <v>79</v>
      </c>
      <c r="H23" s="47" t="n">
        <f aca="false">B23</f>
        <v>48</v>
      </c>
      <c r="I23" s="47" t="s">
        <v>80</v>
      </c>
      <c r="J23" s="47" t="n">
        <f aca="false">D23</f>
        <v>8</v>
      </c>
      <c r="K23" s="47" t="s">
        <v>81</v>
      </c>
      <c r="L23" s="47" t="n">
        <v>1</v>
      </c>
      <c r="M23" s="47" t="s">
        <v>82</v>
      </c>
      <c r="N23" s="47" t="s">
        <v>62</v>
      </c>
      <c r="O23" s="49" t="n">
        <v>0</v>
      </c>
      <c r="P23" s="56" t="n">
        <v>8</v>
      </c>
    </row>
    <row r="24" customFormat="false" ht="15" hidden="false" customHeight="false" outlineLevel="0" collapsed="false">
      <c r="B24" s="57"/>
    </row>
    <row r="25" customFormat="false" ht="15" hidden="false" customHeight="true" outlineLevel="0" collapsed="false">
      <c r="B25" s="38" t="s">
        <v>51</v>
      </c>
      <c r="C25" s="39" t="s">
        <v>83</v>
      </c>
      <c r="D25" s="39"/>
      <c r="E25" s="39"/>
      <c r="F25" s="40" t="n">
        <f aca="false">B2</f>
        <v>1</v>
      </c>
      <c r="G25" s="41" t="str">
        <f aca="false">G18</f>
        <v>≤  X  ≤</v>
      </c>
      <c r="H25" s="54" t="n">
        <f aca="false">C2</f>
        <v>3</v>
      </c>
      <c r="I25" s="38" t="s">
        <v>54</v>
      </c>
    </row>
    <row r="26" customFormat="false" ht="15" hidden="false" customHeight="false" outlineLevel="0" collapsed="false">
      <c r="A26" s="0" t="s">
        <v>84</v>
      </c>
      <c r="B26" s="38"/>
      <c r="C26" s="39" t="s">
        <v>85</v>
      </c>
      <c r="D26" s="39"/>
      <c r="E26" s="39"/>
      <c r="F26" s="40" t="n">
        <f aca="false">C2</f>
        <v>3</v>
      </c>
      <c r="G26" s="41" t="str">
        <f aca="false">G19</f>
        <v>≤  X  ≤</v>
      </c>
      <c r="H26" s="54" t="n">
        <f aca="false">D2</f>
        <v>4</v>
      </c>
      <c r="I26" s="38"/>
    </row>
    <row r="27" customFormat="false" ht="15" hidden="false" customHeight="false" outlineLevel="0" collapsed="false">
      <c r="B27" s="38"/>
      <c r="C27" s="39" t="s">
        <v>86</v>
      </c>
      <c r="D27" s="39"/>
      <c r="E27" s="39"/>
      <c r="F27" s="40" t="n">
        <f aca="false">D2</f>
        <v>4</v>
      </c>
      <c r="G27" s="41" t="str">
        <f aca="false">G20</f>
        <v>≤  X  ≤</v>
      </c>
      <c r="H27" s="54" t="n">
        <f aca="false">E2</f>
        <v>5</v>
      </c>
      <c r="I27" s="38"/>
    </row>
    <row r="29" customFormat="false" ht="15" hidden="false" customHeight="false" outlineLevel="0" collapsed="false">
      <c r="B29" s="58" t="n">
        <f aca="false">6*C2</f>
        <v>18</v>
      </c>
      <c r="C29" s="59" t="s">
        <v>58</v>
      </c>
      <c r="D29" s="59" t="n">
        <f aca="false">2</f>
        <v>2</v>
      </c>
      <c r="E29" s="59" t="s">
        <v>87</v>
      </c>
      <c r="F29" s="59" t="n">
        <f aca="false">6*C2</f>
        <v>18</v>
      </c>
      <c r="G29" s="60" t="s">
        <v>88</v>
      </c>
      <c r="H29" s="59" t="n">
        <v>2</v>
      </c>
      <c r="I29" s="59" t="s">
        <v>89</v>
      </c>
      <c r="J29" s="59" t="s">
        <v>62</v>
      </c>
      <c r="K29" s="61" t="n">
        <v>0</v>
      </c>
      <c r="M29" s="62" t="n">
        <v>9</v>
      </c>
    </row>
    <row r="30" customFormat="false" ht="15" hidden="false" customHeight="false" outlineLevel="0" collapsed="false">
      <c r="B30" s="46" t="n">
        <f aca="false">6*D2</f>
        <v>24</v>
      </c>
      <c r="C30" s="47" t="s">
        <v>63</v>
      </c>
      <c r="D30" s="47" t="n">
        <f aca="false">2</f>
        <v>2</v>
      </c>
      <c r="E30" s="47" t="s">
        <v>77</v>
      </c>
      <c r="F30" s="47" t="n">
        <f aca="false">6*D2</f>
        <v>24</v>
      </c>
      <c r="G30" s="47" t="s">
        <v>90</v>
      </c>
      <c r="H30" s="63" t="n">
        <v>2</v>
      </c>
      <c r="I30" s="63" t="s">
        <v>91</v>
      </c>
      <c r="J30" s="63" t="s">
        <v>62</v>
      </c>
      <c r="K30" s="54" t="n">
        <v>0</v>
      </c>
      <c r="M30" s="62" t="n">
        <v>10</v>
      </c>
    </row>
    <row r="31" customFormat="false" ht="15" hidden="false" customHeight="false" outlineLevel="0" collapsed="false">
      <c r="B31" s="46" t="n">
        <f aca="false">6*B2</f>
        <v>6</v>
      </c>
      <c r="C31" s="47" t="s">
        <v>58</v>
      </c>
      <c r="D31" s="47" t="n">
        <v>2</v>
      </c>
      <c r="E31" s="47" t="s">
        <v>92</v>
      </c>
      <c r="F31" s="47" t="s">
        <v>62</v>
      </c>
      <c r="G31" s="49" t="n">
        <v>0</v>
      </c>
      <c r="M31" s="62" t="n">
        <v>11</v>
      </c>
    </row>
    <row r="32" customFormat="false" ht="15" hidden="false" customHeight="false" outlineLevel="0" collapsed="false">
      <c r="B32" s="46" t="n">
        <f aca="false">6*E2</f>
        <v>30</v>
      </c>
      <c r="C32" s="47" t="s">
        <v>67</v>
      </c>
      <c r="D32" s="47" t="n">
        <v>2</v>
      </c>
      <c r="E32" s="47" t="s">
        <v>91</v>
      </c>
      <c r="F32" s="47" t="s">
        <v>62</v>
      </c>
      <c r="G32" s="49" t="n">
        <v>0</v>
      </c>
      <c r="M32" s="62" t="n">
        <v>12</v>
      </c>
    </row>
    <row r="34" customFormat="false" ht="15" hidden="false" customHeight="false" outlineLevel="0" collapsed="false">
      <c r="A34" s="64" t="s">
        <v>93</v>
      </c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5"/>
      <c r="Q34" s="66"/>
    </row>
    <row r="35" customFormat="false" ht="15" hidden="false" customHeight="false" outlineLevel="0" collapsed="false">
      <c r="A35" s="0" t="s">
        <v>37</v>
      </c>
      <c r="B35" s="15" t="n">
        <v>2</v>
      </c>
      <c r="C35" s="15" t="n">
        <v>3</v>
      </c>
      <c r="D35" s="15" t="n">
        <v>5</v>
      </c>
      <c r="E35" s="3"/>
      <c r="G35" s="3"/>
      <c r="H35" s="3"/>
      <c r="I35" s="3"/>
      <c r="J35" s="3"/>
    </row>
    <row r="36" customFormat="false" ht="15" hidden="false" customHeight="false" outlineLevel="0" collapsed="false">
      <c r="A36" s="0" t="s">
        <v>50</v>
      </c>
      <c r="B36" s="15" t="n">
        <v>3.45</v>
      </c>
      <c r="C36" s="15" t="n">
        <v>7.56</v>
      </c>
      <c r="D36" s="15" t="n">
        <v>8.85</v>
      </c>
      <c r="E36" s="3"/>
      <c r="G36" s="3"/>
      <c r="H36" s="3"/>
      <c r="I36" s="3"/>
      <c r="J36" s="3"/>
    </row>
    <row r="38" customFormat="false" ht="15" hidden="false" customHeight="false" outlineLevel="0" collapsed="false">
      <c r="B38" s="38" t="s">
        <v>51</v>
      </c>
      <c r="C38" s="39" t="s">
        <v>52</v>
      </c>
      <c r="D38" s="39"/>
      <c r="E38" s="39"/>
      <c r="F38" s="40" t="n">
        <f aca="false">B35</f>
        <v>2</v>
      </c>
      <c r="G38" s="41" t="s">
        <v>53</v>
      </c>
      <c r="H38" s="42" t="n">
        <f aca="false">C35</f>
        <v>3</v>
      </c>
      <c r="I38" s="38" t="s">
        <v>54</v>
      </c>
    </row>
    <row r="39" customFormat="false" ht="15" hidden="false" customHeight="false" outlineLevel="0" collapsed="false">
      <c r="A39" s="0" t="s">
        <v>55</v>
      </c>
      <c r="B39" s="38"/>
      <c r="C39" s="39" t="s">
        <v>56</v>
      </c>
      <c r="D39" s="39"/>
      <c r="E39" s="39"/>
      <c r="F39" s="40" t="n">
        <f aca="false">C35</f>
        <v>3</v>
      </c>
      <c r="G39" s="41" t="s">
        <v>53</v>
      </c>
      <c r="H39" s="42" t="n">
        <f aca="false">D35</f>
        <v>5</v>
      </c>
      <c r="I39" s="38"/>
    </row>
    <row r="40" customFormat="false" ht="15" hidden="false" customHeight="false" outlineLevel="0" collapsed="false">
      <c r="B40" s="38"/>
      <c r="C40" s="67"/>
      <c r="D40" s="67"/>
      <c r="E40" s="67"/>
      <c r="F40" s="3"/>
      <c r="G40" s="68"/>
      <c r="H40" s="69"/>
      <c r="I40" s="38"/>
    </row>
    <row r="42" customFormat="false" ht="15" hidden="false" customHeight="false" outlineLevel="0" collapsed="false">
      <c r="B42" s="46" t="n">
        <f aca="false">B35^3</f>
        <v>8</v>
      </c>
      <c r="C42" s="47" t="s">
        <v>58</v>
      </c>
      <c r="D42" s="47" t="n">
        <f aca="false">B35^2</f>
        <v>4</v>
      </c>
      <c r="E42" s="47" t="s">
        <v>59</v>
      </c>
      <c r="F42" s="47" t="n">
        <f aca="false">B35</f>
        <v>2</v>
      </c>
      <c r="G42" s="48" t="s">
        <v>60</v>
      </c>
      <c r="H42" s="47" t="n">
        <v>1</v>
      </c>
      <c r="I42" s="47" t="s">
        <v>61</v>
      </c>
      <c r="J42" s="47" t="s">
        <v>62</v>
      </c>
      <c r="K42" s="49" t="n">
        <f aca="false">B36</f>
        <v>3.45</v>
      </c>
      <c r="M42" s="50" t="n">
        <v>1</v>
      </c>
    </row>
    <row r="43" customFormat="false" ht="15" hidden="false" customHeight="false" outlineLevel="0" collapsed="false">
      <c r="B43" s="46" t="n">
        <f aca="false">C35^3</f>
        <v>27</v>
      </c>
      <c r="C43" s="47" t="s">
        <v>58</v>
      </c>
      <c r="D43" s="47" t="n">
        <f aca="false">C35^2</f>
        <v>9</v>
      </c>
      <c r="E43" s="47" t="s">
        <v>59</v>
      </c>
      <c r="F43" s="47" t="n">
        <f aca="false">C35</f>
        <v>3</v>
      </c>
      <c r="G43" s="48" t="s">
        <v>60</v>
      </c>
      <c r="H43" s="47" t="n">
        <v>1</v>
      </c>
      <c r="I43" s="47" t="s">
        <v>61</v>
      </c>
      <c r="J43" s="47" t="s">
        <v>62</v>
      </c>
      <c r="K43" s="49" t="n">
        <f aca="false">C36</f>
        <v>7.56</v>
      </c>
      <c r="M43" s="50" t="n">
        <v>2</v>
      </c>
    </row>
    <row r="44" customFormat="false" ht="15" hidden="false" customHeight="false" outlineLevel="0" collapsed="false">
      <c r="B44" s="51"/>
      <c r="C44" s="51"/>
      <c r="D44" s="51"/>
      <c r="E44" s="51"/>
      <c r="F44" s="51"/>
      <c r="G44" s="52"/>
      <c r="H44" s="51"/>
      <c r="I44" s="51"/>
      <c r="J44" s="51"/>
      <c r="K44" s="51"/>
      <c r="M44" s="53"/>
    </row>
    <row r="45" customFormat="false" ht="15" hidden="false" customHeight="false" outlineLevel="0" collapsed="false">
      <c r="B45" s="46" t="n">
        <f aca="false">C35^3</f>
        <v>27</v>
      </c>
      <c r="C45" s="47" t="s">
        <v>63</v>
      </c>
      <c r="D45" s="47" t="n">
        <f aca="false">C35^2</f>
        <v>9</v>
      </c>
      <c r="E45" s="47" t="s">
        <v>64</v>
      </c>
      <c r="F45" s="47" t="n">
        <f aca="false">C35</f>
        <v>3</v>
      </c>
      <c r="G45" s="48" t="s">
        <v>65</v>
      </c>
      <c r="H45" s="47" t="n">
        <v>1</v>
      </c>
      <c r="I45" s="47" t="s">
        <v>66</v>
      </c>
      <c r="J45" s="47" t="s">
        <v>62</v>
      </c>
      <c r="K45" s="49" t="n">
        <f aca="false">C36</f>
        <v>7.56</v>
      </c>
      <c r="M45" s="50" t="n">
        <v>3</v>
      </c>
    </row>
    <row r="46" customFormat="false" ht="15" hidden="false" customHeight="false" outlineLevel="0" collapsed="false">
      <c r="B46" s="46" t="n">
        <f aca="false">D35^3</f>
        <v>125</v>
      </c>
      <c r="C46" s="47" t="s">
        <v>63</v>
      </c>
      <c r="D46" s="47" t="n">
        <f aca="false">D35^2</f>
        <v>25</v>
      </c>
      <c r="E46" s="47" t="s">
        <v>64</v>
      </c>
      <c r="F46" s="47" t="n">
        <f aca="false">D35</f>
        <v>5</v>
      </c>
      <c r="G46" s="48" t="s">
        <v>65</v>
      </c>
      <c r="H46" s="47" t="n">
        <v>1</v>
      </c>
      <c r="I46" s="47" t="s">
        <v>66</v>
      </c>
      <c r="J46" s="47" t="s">
        <v>62</v>
      </c>
      <c r="K46" s="49" t="n">
        <f aca="false">D36</f>
        <v>8.85</v>
      </c>
      <c r="M46" s="50" t="n">
        <v>4</v>
      </c>
    </row>
    <row r="47" customFormat="false" ht="15" hidden="false" customHeight="false" outlineLevel="0" collapsed="false">
      <c r="B47" s="51"/>
      <c r="C47" s="51"/>
      <c r="D47" s="51"/>
      <c r="E47" s="51"/>
      <c r="F47" s="51"/>
      <c r="G47" s="52"/>
      <c r="H47" s="51"/>
      <c r="I47" s="51"/>
      <c r="J47" s="51"/>
      <c r="K47" s="51"/>
      <c r="M47" s="53"/>
    </row>
    <row r="48" customFormat="false" ht="15" hidden="false" customHeight="false" outlineLevel="0" collapsed="false">
      <c r="B48" s="3"/>
      <c r="C48" s="3"/>
      <c r="D48" s="3"/>
      <c r="E48" s="3"/>
      <c r="F48" s="3"/>
      <c r="G48" s="69"/>
      <c r="H48" s="3"/>
      <c r="I48" s="3"/>
      <c r="J48" s="3"/>
      <c r="K48" s="3"/>
      <c r="M48" s="68"/>
    </row>
    <row r="49" customFormat="false" ht="15" hidden="false" customHeight="false" outlineLevel="0" collapsed="false">
      <c r="B49" s="3"/>
      <c r="C49" s="3"/>
      <c r="D49" s="3"/>
      <c r="E49" s="3"/>
      <c r="F49" s="3"/>
      <c r="G49" s="69"/>
      <c r="H49" s="3"/>
      <c r="I49" s="3"/>
      <c r="J49" s="3"/>
      <c r="K49" s="3"/>
      <c r="M49" s="68"/>
    </row>
    <row r="51" customFormat="false" ht="15" hidden="false" customHeight="false" outlineLevel="0" collapsed="false">
      <c r="B51" s="38" t="s">
        <v>51</v>
      </c>
      <c r="C51" s="39" t="s">
        <v>71</v>
      </c>
      <c r="D51" s="39"/>
      <c r="E51" s="39"/>
      <c r="F51" s="40" t="n">
        <f aca="false">B35</f>
        <v>2</v>
      </c>
      <c r="G51" s="41" t="str">
        <f aca="false">G38</f>
        <v>≤  X  ≤</v>
      </c>
      <c r="H51" s="54" t="n">
        <f aca="false">C35</f>
        <v>3</v>
      </c>
      <c r="I51" s="38" t="s">
        <v>54</v>
      </c>
    </row>
    <row r="52" customFormat="false" ht="15" hidden="false" customHeight="false" outlineLevel="0" collapsed="false">
      <c r="A52" s="0" t="s">
        <v>72</v>
      </c>
      <c r="B52" s="38"/>
      <c r="C52" s="39" t="s">
        <v>73</v>
      </c>
      <c r="D52" s="39"/>
      <c r="E52" s="39"/>
      <c r="F52" s="40" t="n">
        <f aca="false">C35</f>
        <v>3</v>
      </c>
      <c r="G52" s="41" t="str">
        <f aca="false">G39</f>
        <v>≤  X  ≤</v>
      </c>
      <c r="H52" s="54" t="n">
        <f aca="false">D35</f>
        <v>5</v>
      </c>
      <c r="I52" s="38"/>
    </row>
    <row r="53" customFormat="false" ht="15" hidden="false" customHeight="false" outlineLevel="0" collapsed="false">
      <c r="B53" s="38"/>
      <c r="C53" s="68"/>
      <c r="D53" s="68"/>
      <c r="E53" s="68"/>
      <c r="F53" s="3"/>
      <c r="G53" s="68"/>
      <c r="H53" s="3"/>
      <c r="I53" s="38"/>
    </row>
    <row r="55" customFormat="false" ht="15" hidden="false" customHeight="false" outlineLevel="0" collapsed="false">
      <c r="B55" s="46" t="n">
        <f aca="false">3*C35^2</f>
        <v>27</v>
      </c>
      <c r="C55" s="55" t="s">
        <v>58</v>
      </c>
      <c r="D55" s="47" t="n">
        <f aca="false">2*C35</f>
        <v>6</v>
      </c>
      <c r="E55" s="47" t="s">
        <v>59</v>
      </c>
      <c r="F55" s="47" t="n">
        <v>1</v>
      </c>
      <c r="G55" s="48" t="s">
        <v>75</v>
      </c>
      <c r="H55" s="47" t="n">
        <f aca="false">B55</f>
        <v>27</v>
      </c>
      <c r="I55" s="47" t="s">
        <v>76</v>
      </c>
      <c r="J55" s="47" t="n">
        <f aca="false">D55</f>
        <v>6</v>
      </c>
      <c r="K55" s="47" t="s">
        <v>77</v>
      </c>
      <c r="L55" s="47" t="n">
        <v>1</v>
      </c>
      <c r="M55" s="47" t="s">
        <v>78</v>
      </c>
      <c r="N55" s="47" t="s">
        <v>62</v>
      </c>
      <c r="O55" s="49" t="n">
        <v>0</v>
      </c>
      <c r="P55" s="56" t="n">
        <v>5</v>
      </c>
    </row>
    <row r="56" customFormat="false" ht="15" hidden="false" customHeight="false" outlineLevel="0" collapsed="false">
      <c r="B56" s="3"/>
      <c r="C56" s="67"/>
      <c r="D56" s="3"/>
      <c r="E56" s="3"/>
      <c r="F56" s="3"/>
      <c r="G56" s="69"/>
      <c r="H56" s="3"/>
      <c r="I56" s="3"/>
      <c r="J56" s="3"/>
      <c r="K56" s="3"/>
      <c r="L56" s="3"/>
      <c r="M56" s="3"/>
      <c r="N56" s="3"/>
      <c r="O56" s="3"/>
      <c r="P56" s="70"/>
    </row>
    <row r="57" customFormat="false" ht="15" hidden="false" customHeight="false" outlineLevel="0" collapsed="false">
      <c r="B57" s="57"/>
    </row>
    <row r="58" customFormat="false" ht="15" hidden="false" customHeight="false" outlineLevel="0" collapsed="false">
      <c r="B58" s="38" t="s">
        <v>51</v>
      </c>
      <c r="C58" s="39" t="s">
        <v>83</v>
      </c>
      <c r="D58" s="39"/>
      <c r="E58" s="39"/>
      <c r="F58" s="40" t="n">
        <f aca="false">B35</f>
        <v>2</v>
      </c>
      <c r="G58" s="41" t="str">
        <f aca="false">G51</f>
        <v>≤  X  ≤</v>
      </c>
      <c r="H58" s="54" t="n">
        <f aca="false">C35</f>
        <v>3</v>
      </c>
      <c r="I58" s="38" t="s">
        <v>54</v>
      </c>
    </row>
    <row r="59" customFormat="false" ht="15" hidden="false" customHeight="false" outlineLevel="0" collapsed="false">
      <c r="A59" s="0" t="s">
        <v>84</v>
      </c>
      <c r="B59" s="38"/>
      <c r="C59" s="39" t="s">
        <v>85</v>
      </c>
      <c r="D59" s="39"/>
      <c r="E59" s="39"/>
      <c r="F59" s="40" t="n">
        <f aca="false">C35</f>
        <v>3</v>
      </c>
      <c r="G59" s="41" t="str">
        <f aca="false">G52</f>
        <v>≤  X  ≤</v>
      </c>
      <c r="H59" s="54" t="n">
        <f aca="false">D35</f>
        <v>5</v>
      </c>
      <c r="I59" s="38"/>
    </row>
    <row r="60" customFormat="false" ht="15" hidden="false" customHeight="false" outlineLevel="0" collapsed="false">
      <c r="B60" s="38"/>
      <c r="C60" s="68"/>
      <c r="D60" s="68"/>
      <c r="E60" s="68"/>
      <c r="F60" s="3"/>
      <c r="G60" s="68"/>
      <c r="H60" s="3"/>
      <c r="I60" s="38"/>
    </row>
    <row r="62" customFormat="false" ht="15" hidden="false" customHeight="false" outlineLevel="0" collapsed="false">
      <c r="B62" s="46" t="n">
        <f aca="false">6*C35</f>
        <v>18</v>
      </c>
      <c r="C62" s="47" t="s">
        <v>58</v>
      </c>
      <c r="D62" s="47" t="n">
        <f aca="false">2</f>
        <v>2</v>
      </c>
      <c r="E62" s="47" t="s">
        <v>87</v>
      </c>
      <c r="F62" s="47" t="n">
        <f aca="false">6*C35</f>
        <v>18</v>
      </c>
      <c r="G62" s="48" t="s">
        <v>88</v>
      </c>
      <c r="H62" s="47" t="n">
        <v>2</v>
      </c>
      <c r="I62" s="47" t="s">
        <v>89</v>
      </c>
      <c r="J62" s="47" t="s">
        <v>62</v>
      </c>
      <c r="K62" s="49" t="n">
        <v>0</v>
      </c>
      <c r="M62" s="62" t="n">
        <v>6</v>
      </c>
    </row>
    <row r="63" customFormat="false" ht="15" hidden="false" customHeight="false" outlineLevel="0" collapsed="false">
      <c r="B63" s="3"/>
      <c r="C63" s="3"/>
      <c r="D63" s="3"/>
      <c r="E63" s="3"/>
      <c r="F63" s="3"/>
      <c r="G63" s="3"/>
      <c r="H63" s="3"/>
      <c r="I63" s="3"/>
      <c r="J63" s="3"/>
      <c r="K63" s="3"/>
      <c r="M63" s="53"/>
    </row>
    <row r="64" customFormat="false" ht="15" hidden="false" customHeight="false" outlineLevel="0" collapsed="false">
      <c r="B64" s="46" t="n">
        <f aca="false">6*B35</f>
        <v>12</v>
      </c>
      <c r="C64" s="47" t="s">
        <v>58</v>
      </c>
      <c r="D64" s="47" t="n">
        <v>2</v>
      </c>
      <c r="E64" s="47" t="s">
        <v>92</v>
      </c>
      <c r="F64" s="47" t="s">
        <v>62</v>
      </c>
      <c r="G64" s="49" t="n">
        <v>0</v>
      </c>
      <c r="M64" s="62" t="n">
        <v>7</v>
      </c>
    </row>
    <row r="65" customFormat="false" ht="15" hidden="false" customHeight="false" outlineLevel="0" collapsed="false">
      <c r="B65" s="46" t="n">
        <f aca="false">6*D35</f>
        <v>30</v>
      </c>
      <c r="C65" s="47" t="s">
        <v>63</v>
      </c>
      <c r="D65" s="47" t="n">
        <v>2</v>
      </c>
      <c r="E65" s="47" t="s">
        <v>89</v>
      </c>
      <c r="F65" s="47" t="s">
        <v>62</v>
      </c>
      <c r="G65" s="49" t="n">
        <v>0</v>
      </c>
      <c r="M65" s="62" t="n">
        <v>8</v>
      </c>
    </row>
  </sheetData>
  <mergeCells count="31">
    <mergeCell ref="A1:O1"/>
    <mergeCell ref="B5:B7"/>
    <mergeCell ref="C5:E5"/>
    <mergeCell ref="I5:I7"/>
    <mergeCell ref="C6:E6"/>
    <mergeCell ref="C7:E7"/>
    <mergeCell ref="B18:B20"/>
    <mergeCell ref="C18:E18"/>
    <mergeCell ref="I18:I20"/>
    <mergeCell ref="C19:E19"/>
    <mergeCell ref="C20:E20"/>
    <mergeCell ref="B25:B27"/>
    <mergeCell ref="C25:E25"/>
    <mergeCell ref="I25:I27"/>
    <mergeCell ref="C26:E26"/>
    <mergeCell ref="C27:E27"/>
    <mergeCell ref="A34:O34"/>
    <mergeCell ref="B38:B40"/>
    <mergeCell ref="C38:E38"/>
    <mergeCell ref="I38:I40"/>
    <mergeCell ref="C39:E39"/>
    <mergeCell ref="B51:B53"/>
    <mergeCell ref="C51:E51"/>
    <mergeCell ref="I51:I53"/>
    <mergeCell ref="C52:E52"/>
    <mergeCell ref="C53:E53"/>
    <mergeCell ref="B58:B60"/>
    <mergeCell ref="C58:E58"/>
    <mergeCell ref="I58:I60"/>
    <mergeCell ref="C59:E59"/>
    <mergeCell ref="C60:E6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J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5"/>
  <cols>
    <col collapsed="false" hidden="false" max="1025" min="1" style="0" width="8.36734693877551"/>
  </cols>
  <sheetData>
    <row r="5" customFormat="false" ht="15" hidden="false" customHeight="false" outlineLevel="0" collapsed="false">
      <c r="J5" s="0" t="n">
        <f aca="false">1388-691</f>
        <v>697</v>
      </c>
    </row>
    <row r="6" customFormat="false" ht="15" hidden="false" customHeight="false" outlineLevel="0" collapsed="false">
      <c r="J6" s="0" t="n">
        <f aca="false">207+77</f>
        <v>284</v>
      </c>
    </row>
    <row r="7" customFormat="false" ht="15" hidden="false" customHeight="false" outlineLevel="0" collapsed="false">
      <c r="J7" s="0" t="n">
        <f aca="false">697-284</f>
        <v>413</v>
      </c>
    </row>
    <row r="8" customFormat="false" ht="15" hidden="false" customHeight="false" outlineLevel="0" collapsed="false">
      <c r="J8" s="0" t="n">
        <f aca="false">(413-207)/(2)</f>
        <v>103</v>
      </c>
    </row>
    <row r="9" customFormat="false" ht="15" hidden="false" customHeight="false" outlineLevel="0" collapsed="false">
      <c r="A9" s="0" t="n">
        <v>2.2</v>
      </c>
      <c r="B9" s="0" t="n">
        <v>2.1</v>
      </c>
      <c r="C9" s="0" t="n">
        <v>2</v>
      </c>
      <c r="D9" s="0" t="s">
        <v>37</v>
      </c>
      <c r="J9" s="0" t="n">
        <f aca="false">(691-413)/2</f>
        <v>139</v>
      </c>
    </row>
    <row r="10" customFormat="false" ht="15" hidden="false" customHeight="false" outlineLevel="0" collapsed="false">
      <c r="A10" s="0" t="n">
        <f aca="false">EXP(-A9)-6*A9</f>
        <v>-13.0891968416377</v>
      </c>
      <c r="B10" s="0" t="n">
        <f aca="false">EXP(-B9)-6*B9</f>
        <v>-12.477543571747</v>
      </c>
      <c r="C10" s="0" t="n">
        <f aca="false">EXP(-C9)-6*C9</f>
        <v>-11.8646647167634</v>
      </c>
      <c r="D10" s="0" t="s">
        <v>94</v>
      </c>
      <c r="J10" s="0" t="n">
        <f aca="false">(139-103)/3</f>
        <v>12</v>
      </c>
    </row>
    <row r="12" customFormat="false" ht="15" hidden="false" customHeight="false" outlineLevel="0" collapsed="false">
      <c r="A12" s="0" t="s">
        <v>95</v>
      </c>
      <c r="B12" s="0" t="s">
        <v>96</v>
      </c>
      <c r="C12" s="0" t="s">
        <v>97</v>
      </c>
      <c r="F12" s="0" t="s">
        <v>12</v>
      </c>
    </row>
    <row r="13" customFormat="false" ht="15" hidden="false" customHeight="false" outlineLevel="0" collapsed="false">
      <c r="A13" s="0" t="n">
        <f aca="false">A9^2</f>
        <v>4.84</v>
      </c>
      <c r="B13" s="0" t="n">
        <f aca="false">A9</f>
        <v>2.2</v>
      </c>
      <c r="C13" s="0" t="n">
        <v>1</v>
      </c>
      <c r="D13" s="0" t="n">
        <f aca="false">A10</f>
        <v>-13.0891968416377</v>
      </c>
      <c r="I13" s="0" t="n">
        <v>0.650285252436079</v>
      </c>
    </row>
    <row r="14" customFormat="false" ht="15" hidden="false" customHeight="false" outlineLevel="0" collapsed="false">
      <c r="A14" s="0" t="n">
        <f aca="false">B9^2</f>
        <v>4.41</v>
      </c>
      <c r="B14" s="0" t="n">
        <f aca="false">B9</f>
        <v>2.1</v>
      </c>
      <c r="C14" s="0" t="n">
        <v>1</v>
      </c>
      <c r="D14" s="0" t="n">
        <f aca="false">B10</f>
        <v>-12.477543571747</v>
      </c>
      <c r="G14" s="0" t="n">
        <f aca="false">(2*(I15)*2.2)+I14</f>
        <v>-6.11040477344155</v>
      </c>
      <c r="I14" s="0" t="n">
        <v>-6.38003349389822</v>
      </c>
    </row>
    <row r="15" customFormat="false" ht="15" hidden="false" customHeight="false" outlineLevel="0" collapsed="false">
      <c r="A15" s="0" t="n">
        <f aca="false">C9^2</f>
        <v>4</v>
      </c>
      <c r="B15" s="0" t="n">
        <f aca="false">C9</f>
        <v>2</v>
      </c>
      <c r="C15" s="0" t="n">
        <v>1</v>
      </c>
      <c r="D15" s="0" t="n">
        <f aca="false">C10</f>
        <v>-11.8646647167634</v>
      </c>
      <c r="I15" s="0" t="n">
        <v>0.0612792546492427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11.8775510204082"/>
    <col collapsed="false" hidden="false" max="2" min="2" style="0" width="19.8418367346939"/>
    <col collapsed="false" hidden="false" max="3" min="3" style="0" width="17.280612244898"/>
    <col collapsed="false" hidden="false" max="1025" min="4" style="0" width="8.36734693877551"/>
  </cols>
  <sheetData>
    <row r="1" customFormat="false" ht="15" hidden="false" customHeight="false" outlineLevel="0" collapsed="false">
      <c r="A1" s="71" t="s">
        <v>98</v>
      </c>
    </row>
    <row r="2" customFormat="false" ht="15" hidden="false" customHeight="false" outlineLevel="0" collapsed="false">
      <c r="A2" s="0" t="s">
        <v>99</v>
      </c>
    </row>
    <row r="3" customFormat="false" ht="15" hidden="false" customHeight="false" outlineLevel="0" collapsed="false">
      <c r="A3" s="71" t="s">
        <v>100</v>
      </c>
    </row>
    <row r="4" customFormat="false" ht="15" hidden="false" customHeight="false" outlineLevel="0" collapsed="false">
      <c r="A4" s="72" t="s">
        <v>101</v>
      </c>
      <c r="B4" s="73" t="n">
        <v>0.2</v>
      </c>
      <c r="C4" s="0" t="s">
        <v>102</v>
      </c>
    </row>
    <row r="5" customFormat="false" ht="15" hidden="false" customHeight="false" outlineLevel="0" collapsed="false">
      <c r="A5" s="72" t="s">
        <v>103</v>
      </c>
      <c r="B5" s="73" t="n">
        <v>3.2</v>
      </c>
      <c r="C5" s="0" t="s">
        <v>104</v>
      </c>
    </row>
    <row r="7" customFormat="false" ht="15" hidden="false" customHeight="false" outlineLevel="0" collapsed="false">
      <c r="A7" s="71" t="s">
        <v>105</v>
      </c>
    </row>
    <row r="8" customFormat="false" ht="15" hidden="false" customHeight="false" outlineLevel="0" collapsed="false">
      <c r="A8" s="71" t="s">
        <v>106</v>
      </c>
      <c r="D8" s="0" t="s">
        <v>107</v>
      </c>
    </row>
    <row r="9" customFormat="false" ht="15" hidden="false" customHeight="false" outlineLevel="0" collapsed="false">
      <c r="A9" s="0" t="s">
        <v>108</v>
      </c>
      <c r="B9" s="74" t="n">
        <f aca="false">B5+B4</f>
        <v>3.4</v>
      </c>
    </row>
    <row r="10" customFormat="false" ht="15" hidden="false" customHeight="false" outlineLevel="0" collapsed="false">
      <c r="A10" s="0" t="s">
        <v>109</v>
      </c>
      <c r="B10" s="74" t="n">
        <f aca="false">B5+(2*B4)</f>
        <v>3.6</v>
      </c>
    </row>
    <row r="11" customFormat="false" ht="15" hidden="false" customHeight="false" outlineLevel="0" collapsed="false">
      <c r="A11" s="0" t="s">
        <v>110</v>
      </c>
      <c r="B11" s="0" t="n">
        <f aca="false">EXP(-B5)-6*B5</f>
        <v>-19.1592377960216</v>
      </c>
      <c r="C11" s="0" t="s">
        <v>111</v>
      </c>
    </row>
    <row r="12" customFormat="false" ht="15" hidden="false" customHeight="false" outlineLevel="0" collapsed="false">
      <c r="A12" s="0" t="s">
        <v>112</v>
      </c>
      <c r="B12" s="0" t="n">
        <f aca="false">EXP(-B9)-6*B9</f>
        <v>-20.3666267300397</v>
      </c>
      <c r="C12" s="0" t="s">
        <v>113</v>
      </c>
    </row>
    <row r="13" customFormat="false" ht="15" hidden="false" customHeight="false" outlineLevel="0" collapsed="false">
      <c r="A13" s="0" t="s">
        <v>114</v>
      </c>
      <c r="B13" s="0" t="n">
        <f aca="false">EXP(-B10)-6*B10</f>
        <v>-21.5726762775527</v>
      </c>
    </row>
    <row r="14" customFormat="false" ht="15" hidden="false" customHeight="false" outlineLevel="0" collapsed="false">
      <c r="A14" s="0" t="s">
        <v>115</v>
      </c>
      <c r="B14" s="74" t="n">
        <f aca="false">((-3)*B11+4*B12-B13)/(2*B4)</f>
        <v>-6.04029313635273</v>
      </c>
    </row>
    <row r="17" customFormat="false" ht="15" hidden="false" customHeight="false" outlineLevel="0" collapsed="false">
      <c r="A17" s="71" t="s">
        <v>116</v>
      </c>
    </row>
    <row r="18" customFormat="false" ht="15" hidden="false" customHeight="false" outlineLevel="0" collapsed="false">
      <c r="A18" s="71" t="s">
        <v>117</v>
      </c>
      <c r="C18" s="0" t="s">
        <v>118</v>
      </c>
    </row>
    <row r="19" customFormat="false" ht="15" hidden="false" customHeight="false" outlineLevel="0" collapsed="false">
      <c r="A19" s="75" t="s">
        <v>108</v>
      </c>
      <c r="B19" s="74" t="n">
        <f aca="false">B5+B4</f>
        <v>3.4</v>
      </c>
    </row>
    <row r="20" customFormat="false" ht="15" hidden="false" customHeight="false" outlineLevel="0" collapsed="false">
      <c r="A20" s="75" t="s">
        <v>119</v>
      </c>
      <c r="B20" s="74" t="n">
        <f aca="false">B5-B4</f>
        <v>3</v>
      </c>
    </row>
    <row r="21" customFormat="false" ht="15" hidden="false" customHeight="false" outlineLevel="0" collapsed="false">
      <c r="A21" s="0" t="s">
        <v>112</v>
      </c>
      <c r="B21" s="0" t="n">
        <v>8</v>
      </c>
      <c r="C21" s="0" t="s">
        <v>111</v>
      </c>
    </row>
    <row r="22" customFormat="false" ht="15" hidden="false" customHeight="false" outlineLevel="0" collapsed="false">
      <c r="A22" s="0" t="s">
        <v>120</v>
      </c>
      <c r="B22" s="0" t="n">
        <v>-10</v>
      </c>
      <c r="C22" s="0" t="s">
        <v>113</v>
      </c>
    </row>
    <row r="23" customFormat="false" ht="15" hidden="false" customHeight="false" outlineLevel="0" collapsed="false">
      <c r="A23" s="0" t="s">
        <v>121</v>
      </c>
      <c r="B23" s="74" t="n">
        <f aca="false">(1/(2*B4))*(B21-B22)</f>
        <v>45</v>
      </c>
    </row>
    <row r="27" customFormat="false" ht="15" hidden="false" customHeight="false" outlineLevel="0" collapsed="false">
      <c r="A27" s="71" t="s">
        <v>122</v>
      </c>
      <c r="C27" s="76" t="s">
        <v>123</v>
      </c>
      <c r="D27" s="73" t="n">
        <f aca="false">0.2</f>
        <v>0.2</v>
      </c>
    </row>
    <row r="28" customFormat="false" ht="15" hidden="false" customHeight="false" outlineLevel="0" collapsed="false">
      <c r="A28" s="76" t="s">
        <v>37</v>
      </c>
      <c r="B28" s="76" t="s">
        <v>50</v>
      </c>
      <c r="C28" s="77" t="s">
        <v>124</v>
      </c>
      <c r="D28" s="78"/>
      <c r="E28" s="78"/>
    </row>
    <row r="29" customFormat="false" ht="15" hidden="false" customHeight="false" outlineLevel="0" collapsed="false">
      <c r="A29" s="73" t="n">
        <v>-0.3</v>
      </c>
      <c r="B29" s="73" t="n">
        <v>-0.20431</v>
      </c>
      <c r="C29" s="79" t="n">
        <f aca="false">(1/(2*$D$27))*((-3)*B29+4*B30-B31)</f>
        <v>0.35785</v>
      </c>
      <c r="D29" s="0" t="s">
        <v>125</v>
      </c>
      <c r="E29" s="0" t="s">
        <v>126</v>
      </c>
    </row>
    <row r="30" customFormat="false" ht="15" hidden="false" customHeight="false" outlineLevel="0" collapsed="false">
      <c r="A30" s="73" t="n">
        <v>-0.1</v>
      </c>
      <c r="B30" s="73" t="n">
        <v>-0.08993</v>
      </c>
      <c r="C30" s="79" t="n">
        <f aca="false">(1/(2*$D$27))*(B31-B29)</f>
        <v>0.78595</v>
      </c>
      <c r="D30" s="0" t="s">
        <v>127</v>
      </c>
      <c r="E30" s="0" t="s">
        <v>126</v>
      </c>
    </row>
    <row r="31" customFormat="false" ht="15" hidden="false" customHeight="false" outlineLevel="0" collapsed="false">
      <c r="A31" s="73" t="n">
        <v>0.1</v>
      </c>
      <c r="B31" s="73" t="n">
        <v>0.11007</v>
      </c>
      <c r="C31" s="79" t="n">
        <f aca="false">(1/(2*$D$27))*(B32-B30)</f>
        <v>1.21405</v>
      </c>
      <c r="D31" s="0" t="s">
        <v>127</v>
      </c>
      <c r="E31" s="0" t="s">
        <v>126</v>
      </c>
    </row>
    <row r="32" customFormat="false" ht="15" hidden="false" customHeight="false" outlineLevel="0" collapsed="false">
      <c r="A32" s="73" t="n">
        <v>0.3</v>
      </c>
      <c r="B32" s="73" t="n">
        <v>0.39569</v>
      </c>
      <c r="C32" s="79" t="n">
        <f aca="false">(1/(2*(-$D$27)))*((-3)*B32+4*B31-B30)</f>
        <v>1.64215</v>
      </c>
      <c r="D32" s="0" t="s">
        <v>125</v>
      </c>
      <c r="E32" s="0" t="s">
        <v>128</v>
      </c>
    </row>
    <row r="37" customFormat="false" ht="15" hidden="false" customHeight="false" outlineLevel="0" collapsed="false">
      <c r="A37" s="71" t="s">
        <v>98</v>
      </c>
    </row>
    <row r="38" customFormat="false" ht="15" hidden="false" customHeight="false" outlineLevel="0" collapsed="false">
      <c r="A38" s="0" t="s">
        <v>99</v>
      </c>
    </row>
    <row r="39" customFormat="false" ht="15" hidden="false" customHeight="false" outlineLevel="0" collapsed="false">
      <c r="A39" s="71" t="s">
        <v>100</v>
      </c>
    </row>
    <row r="40" customFormat="false" ht="15" hidden="false" customHeight="false" outlineLevel="0" collapsed="false">
      <c r="A40" s="72" t="s">
        <v>101</v>
      </c>
      <c r="B40" s="73" t="n">
        <v>0.1</v>
      </c>
      <c r="C40" s="0" t="s">
        <v>102</v>
      </c>
    </row>
    <row r="41" customFormat="false" ht="15" hidden="false" customHeight="false" outlineLevel="0" collapsed="false">
      <c r="A41" s="72" t="s">
        <v>103</v>
      </c>
      <c r="B41" s="73" t="n">
        <v>0.7</v>
      </c>
      <c r="C41" s="0" t="s">
        <v>104</v>
      </c>
    </row>
    <row r="43" customFormat="false" ht="15" hidden="false" customHeight="false" outlineLevel="0" collapsed="false">
      <c r="A43" s="71" t="s">
        <v>105</v>
      </c>
    </row>
    <row r="44" customFormat="false" ht="15" hidden="false" customHeight="false" outlineLevel="0" collapsed="false">
      <c r="A44" s="71" t="s">
        <v>129</v>
      </c>
      <c r="D44" s="0" t="s">
        <v>107</v>
      </c>
    </row>
    <row r="45" customFormat="false" ht="15" hidden="false" customHeight="false" outlineLevel="0" collapsed="false">
      <c r="A45" s="0" t="s">
        <v>119</v>
      </c>
      <c r="B45" s="74" t="n">
        <f aca="false">B41-B40</f>
        <v>0.6</v>
      </c>
    </row>
    <row r="46" customFormat="false" ht="15" hidden="false" customHeight="false" outlineLevel="0" collapsed="false">
      <c r="A46" s="0" t="s">
        <v>130</v>
      </c>
      <c r="B46" s="74" t="n">
        <f aca="false">B41-(2*B40)</f>
        <v>0.5</v>
      </c>
    </row>
    <row r="47" customFormat="false" ht="15" hidden="false" customHeight="false" outlineLevel="0" collapsed="false">
      <c r="A47" s="0" t="s">
        <v>110</v>
      </c>
      <c r="B47" s="0" t="n">
        <v>0.6442</v>
      </c>
      <c r="C47" s="0" t="s">
        <v>111</v>
      </c>
    </row>
    <row r="48" customFormat="false" ht="15" hidden="false" customHeight="false" outlineLevel="0" collapsed="false">
      <c r="A48" s="0" t="s">
        <v>120</v>
      </c>
      <c r="B48" s="0" t="n">
        <v>0.5646</v>
      </c>
      <c r="C48" s="0" t="s">
        <v>113</v>
      </c>
    </row>
    <row r="49" customFormat="false" ht="15" hidden="false" customHeight="false" outlineLevel="0" collapsed="false">
      <c r="A49" s="0" t="s">
        <v>131</v>
      </c>
      <c r="B49" s="0" t="n">
        <v>0.45</v>
      </c>
    </row>
    <row r="50" customFormat="false" ht="15" hidden="false" customHeight="false" outlineLevel="0" collapsed="false">
      <c r="A50" s="0" t="s">
        <v>115</v>
      </c>
      <c r="B50" s="74" t="n">
        <f aca="false">(B49-4*B48+3*B47)/(2*B40)</f>
        <v>0.620999999999999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3"/>
  <sheetViews>
    <sheetView windowProtection="false" showFormulas="false" showGridLines="true" showRowColHeaders="true" showZeros="true" rightToLeft="false" tabSelected="false" showOutlineSymbols="true" defaultGridColor="true" view="normal" topLeftCell="A38" colorId="64" zoomScale="100" zoomScaleNormal="100" zoomScalePageLayoutView="100" workbookViewId="0">
      <selection pane="topLeft" activeCell="H50" activeCellId="0" sqref="H50"/>
    </sheetView>
  </sheetViews>
  <sheetFormatPr defaultRowHeight="15"/>
  <cols>
    <col collapsed="false" hidden="false" max="1" min="1" style="0" width="13.2295918367347"/>
    <col collapsed="false" hidden="false" max="7" min="2" style="0" width="8.36734693877551"/>
    <col collapsed="false" hidden="false" max="8" min="8" style="0" width="30.9132653061224"/>
    <col collapsed="false" hidden="false" max="1025" min="9" style="0" width="8.36734693877551"/>
  </cols>
  <sheetData>
    <row r="1" customFormat="false" ht="15" hidden="false" customHeight="false" outlineLevel="0" collapsed="false">
      <c r="A1" s="71" t="s">
        <v>98</v>
      </c>
    </row>
    <row r="2" customFormat="false" ht="15" hidden="false" customHeight="false" outlineLevel="0" collapsed="false">
      <c r="A2" s="0" t="s">
        <v>99</v>
      </c>
    </row>
    <row r="3" customFormat="false" ht="15" hidden="false" customHeight="false" outlineLevel="0" collapsed="false">
      <c r="A3" s="71" t="s">
        <v>100</v>
      </c>
    </row>
    <row r="4" customFormat="false" ht="15" hidden="false" customHeight="false" outlineLevel="0" collapsed="false">
      <c r="A4" s="72" t="s">
        <v>101</v>
      </c>
      <c r="B4" s="73" t="n">
        <v>0.2</v>
      </c>
      <c r="C4" s="0" t="s">
        <v>102</v>
      </c>
    </row>
    <row r="5" customFormat="false" ht="15" hidden="false" customHeight="false" outlineLevel="0" collapsed="false">
      <c r="A5" s="72" t="s">
        <v>103</v>
      </c>
      <c r="B5" s="73" t="n">
        <v>3</v>
      </c>
      <c r="C5" s="0" t="s">
        <v>104</v>
      </c>
    </row>
    <row r="7" customFormat="false" ht="15" hidden="false" customHeight="false" outlineLevel="0" collapsed="false">
      <c r="A7" s="71" t="s">
        <v>105</v>
      </c>
    </row>
    <row r="8" customFormat="false" ht="15" hidden="false" customHeight="false" outlineLevel="0" collapsed="false">
      <c r="A8" s="71" t="s">
        <v>132</v>
      </c>
      <c r="G8" s="0" t="s">
        <v>133</v>
      </c>
    </row>
    <row r="9" customFormat="false" ht="15" hidden="false" customHeight="false" outlineLevel="0" collapsed="false">
      <c r="A9" s="0" t="s">
        <v>108</v>
      </c>
      <c r="B9" s="74" t="n">
        <v>3.2</v>
      </c>
    </row>
    <row r="10" customFormat="false" ht="15" hidden="false" customHeight="false" outlineLevel="0" collapsed="false">
      <c r="A10" s="0" t="s">
        <v>109</v>
      </c>
      <c r="B10" s="74" t="n">
        <v>3.4</v>
      </c>
    </row>
    <row r="11" customFormat="false" ht="15" hidden="false" customHeight="false" outlineLevel="0" collapsed="false">
      <c r="A11" s="0" t="s">
        <v>134</v>
      </c>
      <c r="B11" s="74" t="n">
        <v>3.6</v>
      </c>
    </row>
    <row r="12" customFormat="false" ht="15" hidden="false" customHeight="false" outlineLevel="0" collapsed="false">
      <c r="A12" s="0" t="s">
        <v>135</v>
      </c>
      <c r="B12" s="74" t="n">
        <v>3.8</v>
      </c>
    </row>
    <row r="13" customFormat="false" ht="15" hidden="false" customHeight="false" outlineLevel="0" collapsed="false">
      <c r="A13" s="0" t="s">
        <v>110</v>
      </c>
      <c r="B13" s="0" t="n">
        <v>-10</v>
      </c>
      <c r="C13" s="0" t="s">
        <v>111</v>
      </c>
      <c r="G13" s="0" t="s">
        <v>115</v>
      </c>
      <c r="H13" s="80" t="n">
        <f aca="false">(1/(12*B4))*(-25*B13+48*B14-36*B15+16*B16-3*B17)</f>
        <v>444.166666666667</v>
      </c>
    </row>
    <row r="14" customFormat="false" ht="15" hidden="false" customHeight="false" outlineLevel="0" collapsed="false">
      <c r="A14" s="0" t="s">
        <v>112</v>
      </c>
      <c r="B14" s="0" t="n">
        <v>21</v>
      </c>
      <c r="C14" s="0" t="s">
        <v>113</v>
      </c>
    </row>
    <row r="15" customFormat="false" ht="15" hidden="false" customHeight="false" outlineLevel="0" collapsed="false">
      <c r="A15" s="0" t="s">
        <v>114</v>
      </c>
      <c r="B15" s="0" t="n">
        <v>8</v>
      </c>
    </row>
    <row r="16" customFormat="false" ht="15" hidden="false" customHeight="false" outlineLevel="0" collapsed="false">
      <c r="A16" s="0" t="s">
        <v>136</v>
      </c>
      <c r="B16" s="0" t="n">
        <v>12</v>
      </c>
    </row>
    <row r="17" customFormat="false" ht="15" hidden="false" customHeight="false" outlineLevel="0" collapsed="false">
      <c r="A17" s="0" t="s">
        <v>137</v>
      </c>
      <c r="B17" s="0" t="n">
        <v>32</v>
      </c>
    </row>
    <row r="19" customFormat="false" ht="15" hidden="false" customHeight="false" outlineLevel="0" collapsed="false">
      <c r="A19" s="71"/>
    </row>
    <row r="29" customFormat="false" ht="15" hidden="false" customHeight="false" outlineLevel="0" collapsed="false">
      <c r="A29" s="71" t="s">
        <v>122</v>
      </c>
      <c r="C29" s="76" t="s">
        <v>123</v>
      </c>
      <c r="D29" s="73" t="n">
        <f aca="false">0.2</f>
        <v>0.2</v>
      </c>
    </row>
    <row r="30" customFormat="false" ht="15" hidden="false" customHeight="false" outlineLevel="0" collapsed="false">
      <c r="A30" s="76" t="s">
        <v>37</v>
      </c>
      <c r="B30" s="76" t="s">
        <v>50</v>
      </c>
      <c r="C30" s="77" t="s">
        <v>124</v>
      </c>
      <c r="D30" s="78"/>
      <c r="E30" s="78"/>
    </row>
    <row r="31" customFormat="false" ht="15" hidden="false" customHeight="false" outlineLevel="0" collapsed="false">
      <c r="A31" s="73" t="n">
        <v>-0.3</v>
      </c>
      <c r="B31" s="73" t="n">
        <v>-0.20431</v>
      </c>
      <c r="C31" s="79" t="n">
        <f aca="false">(1/(2*$D$29))*((-3)*B31+4*B32-B33)</f>
        <v>0.35785</v>
      </c>
      <c r="D31" s="0" t="s">
        <v>125</v>
      </c>
      <c r="E31" s="0" t="s">
        <v>126</v>
      </c>
    </row>
    <row r="32" customFormat="false" ht="15" hidden="false" customHeight="false" outlineLevel="0" collapsed="false">
      <c r="A32" s="73" t="n">
        <v>-0.1</v>
      </c>
      <c r="B32" s="73" t="n">
        <v>-0.08993</v>
      </c>
      <c r="C32" s="79" t="n">
        <f aca="false">(1/(2*$D$29))*(B33-B31)</f>
        <v>0.78595</v>
      </c>
      <c r="D32" s="0" t="s">
        <v>127</v>
      </c>
      <c r="E32" s="0" t="s">
        <v>126</v>
      </c>
    </row>
    <row r="33" customFormat="false" ht="15" hidden="false" customHeight="false" outlineLevel="0" collapsed="false">
      <c r="A33" s="73" t="n">
        <v>0.1</v>
      </c>
      <c r="B33" s="73" t="n">
        <v>0.11007</v>
      </c>
      <c r="C33" s="79" t="n">
        <f aca="false">(1/(2*$D$29))*(B34-B32)</f>
        <v>1.21405</v>
      </c>
      <c r="D33" s="0" t="s">
        <v>127</v>
      </c>
      <c r="E33" s="0" t="s">
        <v>126</v>
      </c>
    </row>
    <row r="34" customFormat="false" ht="15" hidden="false" customHeight="false" outlineLevel="0" collapsed="false">
      <c r="A34" s="73" t="n">
        <v>0.3</v>
      </c>
      <c r="B34" s="73" t="n">
        <v>0.39569</v>
      </c>
      <c r="C34" s="79" t="n">
        <f aca="false">(1/(2*(-$D$29)))*((-3)*B34+4*B33-B32)</f>
        <v>1.64215</v>
      </c>
      <c r="D34" s="0" t="s">
        <v>125</v>
      </c>
      <c r="E34" s="0" t="s">
        <v>128</v>
      </c>
    </row>
    <row r="38" customFormat="false" ht="15" hidden="false" customHeight="false" outlineLevel="0" collapsed="false">
      <c r="A38" s="71" t="s">
        <v>98</v>
      </c>
    </row>
    <row r="39" customFormat="false" ht="15" hidden="false" customHeight="false" outlineLevel="0" collapsed="false">
      <c r="A39" s="0" t="s">
        <v>99</v>
      </c>
    </row>
    <row r="40" customFormat="false" ht="15" hidden="false" customHeight="false" outlineLevel="0" collapsed="false">
      <c r="A40" s="71" t="s">
        <v>100</v>
      </c>
    </row>
    <row r="41" customFormat="false" ht="15" hidden="false" customHeight="false" outlineLevel="0" collapsed="false">
      <c r="A41" s="72" t="s">
        <v>101</v>
      </c>
      <c r="B41" s="73" t="n">
        <v>0.2</v>
      </c>
      <c r="C41" s="0" t="s">
        <v>102</v>
      </c>
    </row>
    <row r="42" customFormat="false" ht="15" hidden="false" customHeight="false" outlineLevel="0" collapsed="false">
      <c r="A42" s="72" t="s">
        <v>103</v>
      </c>
      <c r="B42" s="73" t="n">
        <v>3.4</v>
      </c>
      <c r="C42" s="0" t="s">
        <v>104</v>
      </c>
    </row>
    <row r="44" customFormat="false" ht="15" hidden="false" customHeight="false" outlineLevel="0" collapsed="false">
      <c r="A44" s="71" t="s">
        <v>105</v>
      </c>
    </row>
    <row r="45" customFormat="false" ht="15" hidden="false" customHeight="false" outlineLevel="0" collapsed="false">
      <c r="A45" s="71" t="s">
        <v>138</v>
      </c>
      <c r="G45" s="0" t="s">
        <v>139</v>
      </c>
    </row>
    <row r="46" customFormat="false" ht="15" hidden="false" customHeight="false" outlineLevel="0" collapsed="false">
      <c r="A46" s="0" t="s">
        <v>130</v>
      </c>
      <c r="B46" s="74" t="n">
        <f aca="false">B42-2*B41</f>
        <v>3</v>
      </c>
    </row>
    <row r="47" customFormat="false" ht="15" hidden="false" customHeight="false" outlineLevel="0" collapsed="false">
      <c r="A47" s="0" t="s">
        <v>119</v>
      </c>
      <c r="B47" s="74" t="n">
        <f aca="false">B42-B41</f>
        <v>3.2</v>
      </c>
    </row>
    <row r="48" customFormat="false" ht="15" hidden="false" customHeight="false" outlineLevel="0" collapsed="false">
      <c r="A48" s="0" t="s">
        <v>108</v>
      </c>
      <c r="B48" s="74" t="n">
        <f aca="false">B42+(B41)</f>
        <v>3.6</v>
      </c>
    </row>
    <row r="49" customFormat="false" ht="15" hidden="false" customHeight="false" outlineLevel="0" collapsed="false">
      <c r="A49" s="0" t="s">
        <v>109</v>
      </c>
      <c r="B49" s="74" t="n">
        <f aca="false">B42+(2*B41)</f>
        <v>3.8</v>
      </c>
    </row>
    <row r="50" customFormat="false" ht="15" hidden="false" customHeight="false" outlineLevel="0" collapsed="false">
      <c r="A50" s="0" t="s">
        <v>131</v>
      </c>
      <c r="B50" s="0" t="n">
        <v>-10</v>
      </c>
      <c r="C50" s="0" t="s">
        <v>111</v>
      </c>
      <c r="G50" s="0" t="s">
        <v>115</v>
      </c>
      <c r="H50" s="81" t="n">
        <f aca="false">(1/(12*B4))*(B50-8*B51+8*B52-B53)</f>
        <v>-47.5</v>
      </c>
    </row>
    <row r="51" customFormat="false" ht="15" hidden="false" customHeight="false" outlineLevel="0" collapsed="false">
      <c r="A51" s="0" t="s">
        <v>120</v>
      </c>
      <c r="B51" s="0" t="n">
        <v>21</v>
      </c>
      <c r="C51" s="0" t="s">
        <v>113</v>
      </c>
    </row>
    <row r="52" customFormat="false" ht="15" hidden="false" customHeight="false" outlineLevel="0" collapsed="false">
      <c r="A52" s="0" t="s">
        <v>112</v>
      </c>
      <c r="B52" s="0" t="n">
        <v>12</v>
      </c>
    </row>
    <row r="53" customFormat="false" ht="15" hidden="false" customHeight="false" outlineLevel="0" collapsed="false">
      <c r="A53" s="0" t="s">
        <v>114</v>
      </c>
      <c r="B53" s="0" t="n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39"/>
  <sheetViews>
    <sheetView windowProtection="false"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J50" activeCellId="0" sqref="J50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1" t="n">
        <v>2</v>
      </c>
      <c r="B2" s="1" t="n">
        <v>-1</v>
      </c>
      <c r="C2" s="1" t="n">
        <v>1</v>
      </c>
      <c r="D2" s="1" t="n">
        <v>-1</v>
      </c>
    </row>
    <row r="3" customFormat="false" ht="15" hidden="false" customHeight="false" outlineLevel="0" collapsed="false">
      <c r="A3" s="1" t="n">
        <v>3</v>
      </c>
      <c r="B3" s="1" t="n">
        <v>3</v>
      </c>
      <c r="C3" s="1" t="n">
        <v>7</v>
      </c>
      <c r="D3" s="1" t="n">
        <v>0</v>
      </c>
      <c r="E3" s="2" t="n">
        <f aca="false">$A3/$A$2</f>
        <v>1.5</v>
      </c>
    </row>
    <row r="4" customFormat="false" ht="15" hidden="false" customHeight="false" outlineLevel="0" collapsed="false">
      <c r="A4" s="1" t="n">
        <v>3</v>
      </c>
      <c r="B4" s="1" t="n">
        <v>3</v>
      </c>
      <c r="C4" s="1" t="n">
        <v>5</v>
      </c>
      <c r="D4" s="1" t="n">
        <v>4</v>
      </c>
      <c r="E4" s="2" t="n">
        <f aca="false">$A4/$A$2</f>
        <v>1.5</v>
      </c>
    </row>
    <row r="6" customFormat="false" ht="15" hidden="false" customHeight="false" outlineLevel="0" collapsed="false">
      <c r="A6" s="1" t="n">
        <f aca="false">A2</f>
        <v>2</v>
      </c>
      <c r="B6" s="1" t="n">
        <f aca="false">B2</f>
        <v>-1</v>
      </c>
      <c r="C6" s="1" t="n">
        <f aca="false">C2</f>
        <v>1</v>
      </c>
      <c r="D6" s="1" t="n">
        <f aca="false">D2</f>
        <v>-1</v>
      </c>
    </row>
    <row r="7" customFormat="false" ht="15" hidden="false" customHeight="false" outlineLevel="0" collapsed="false">
      <c r="A7" s="1" t="n">
        <f aca="false">A3-$E3*A$2</f>
        <v>0</v>
      </c>
      <c r="B7" s="1" t="n">
        <f aca="false">B3-$E3*B$2</f>
        <v>4.5</v>
      </c>
      <c r="C7" s="1" t="n">
        <f aca="false">C3-$E3*C$2</f>
        <v>5.5</v>
      </c>
      <c r="D7" s="1" t="n">
        <f aca="false">D3-$E3*D$2</f>
        <v>1.5</v>
      </c>
    </row>
    <row r="8" customFormat="false" ht="15" hidden="false" customHeight="false" outlineLevel="0" collapsed="false">
      <c r="A8" s="1" t="n">
        <f aca="false">A4-$E4*A$2</f>
        <v>0</v>
      </c>
      <c r="B8" s="1" t="n">
        <f aca="false">B4-$E4*B$2</f>
        <v>4.5</v>
      </c>
      <c r="C8" s="1" t="n">
        <f aca="false">C4-$E4*C$2</f>
        <v>3.5</v>
      </c>
      <c r="D8" s="1" t="n">
        <f aca="false">D4-$E4*D$2</f>
        <v>5.5</v>
      </c>
      <c r="E8" s="2" t="n">
        <f aca="false">$B8/$B$7</f>
        <v>1</v>
      </c>
    </row>
    <row r="10" customFormat="false" ht="15" hidden="false" customHeight="false" outlineLevel="0" collapsed="false">
      <c r="A10" s="1" t="n">
        <f aca="false">A6</f>
        <v>2</v>
      </c>
      <c r="B10" s="1" t="n">
        <f aca="false">B6</f>
        <v>-1</v>
      </c>
      <c r="C10" s="1" t="n">
        <f aca="false">C6</f>
        <v>1</v>
      </c>
      <c r="D10" s="1" t="n">
        <f aca="false">D6</f>
        <v>-1</v>
      </c>
    </row>
    <row r="11" customFormat="false" ht="15" hidden="false" customHeight="false" outlineLevel="0" collapsed="false">
      <c r="A11" s="1" t="n">
        <f aca="false">A7</f>
        <v>0</v>
      </c>
      <c r="B11" s="1" t="n">
        <f aca="false">B7</f>
        <v>4.5</v>
      </c>
      <c r="C11" s="1" t="n">
        <f aca="false">C7</f>
        <v>5.5</v>
      </c>
      <c r="D11" s="1" t="n">
        <f aca="false">D7</f>
        <v>1.5</v>
      </c>
    </row>
    <row r="12" customFormat="false" ht="15" hidden="false" customHeight="false" outlineLevel="0" collapsed="false">
      <c r="A12" s="1" t="n">
        <f aca="false">A8</f>
        <v>0</v>
      </c>
      <c r="B12" s="1" t="n">
        <f aca="false">B8-$E8*B$7</f>
        <v>0</v>
      </c>
      <c r="C12" s="1" t="n">
        <f aca="false">C8-$E8*C$7</f>
        <v>-2</v>
      </c>
      <c r="D12" s="1" t="n">
        <f aca="false">D8-$E8*D$7</f>
        <v>4</v>
      </c>
    </row>
    <row r="14" customFormat="false" ht="15" hidden="false" customHeight="false" outlineLevel="0" collapsed="false">
      <c r="A14" s="0" t="s">
        <v>1</v>
      </c>
    </row>
    <row r="15" customFormat="false" ht="15" hidden="false" customHeight="false" outlineLevel="0" collapsed="false">
      <c r="B15" s="3"/>
      <c r="C15" s="1" t="s">
        <v>2</v>
      </c>
      <c r="D15" s="4" t="n">
        <f aca="false">D12/C12</f>
        <v>-2</v>
      </c>
    </row>
    <row r="16" customFormat="false" ht="15" hidden="false" customHeight="false" outlineLevel="0" collapsed="false">
      <c r="B16" s="3"/>
      <c r="C16" s="1" t="s">
        <v>3</v>
      </c>
      <c r="D16" s="1" t="n">
        <f aca="false">(D11-C11*D15)/B11</f>
        <v>2.77777777777778</v>
      </c>
    </row>
    <row r="17" customFormat="false" ht="15" hidden="false" customHeight="false" outlineLevel="0" collapsed="false">
      <c r="B17" s="3"/>
      <c r="C17" s="1" t="s">
        <v>4</v>
      </c>
      <c r="D17" s="1" t="n">
        <f aca="false">(D10-C10*D15-B10*D16)/A10</f>
        <v>1.88888888888889</v>
      </c>
    </row>
    <row r="19" customFormat="false" ht="15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1" customFormat="false" ht="15" hidden="false" customHeight="false" outlineLevel="0" collapsed="false">
      <c r="A21" s="0" t="s">
        <v>0</v>
      </c>
      <c r="H21" s="0" t="s">
        <v>3</v>
      </c>
      <c r="I21" s="0" t="s">
        <v>5</v>
      </c>
      <c r="J21" s="0" t="s">
        <v>2</v>
      </c>
      <c r="K21" s="0" t="s">
        <v>4</v>
      </c>
    </row>
    <row r="22" customFormat="false" ht="15" hidden="false" customHeight="false" outlineLevel="0" collapsed="false">
      <c r="A22" s="6" t="n">
        <v>9</v>
      </c>
      <c r="B22" s="6" t="n">
        <v>-3</v>
      </c>
      <c r="C22" s="6" t="n">
        <v>3</v>
      </c>
      <c r="D22" s="6" t="n">
        <v>5</v>
      </c>
      <c r="E22" s="6" t="n">
        <v>14</v>
      </c>
      <c r="H22" s="6" t="n">
        <v>9</v>
      </c>
      <c r="I22" s="6" t="n">
        <v>-3</v>
      </c>
      <c r="J22" s="6" t="n">
        <v>3</v>
      </c>
      <c r="K22" s="6" t="n">
        <v>5</v>
      </c>
      <c r="L22" s="6" t="n">
        <v>14</v>
      </c>
    </row>
    <row r="23" customFormat="false" ht="15" hidden="false" customHeight="false" outlineLevel="0" collapsed="false">
      <c r="A23" s="6" t="n">
        <v>0</v>
      </c>
      <c r="B23" s="6" t="n">
        <v>7.66666666666667</v>
      </c>
      <c r="C23" s="6" t="n">
        <v>-5.66666666666667</v>
      </c>
      <c r="D23" s="6" t="n">
        <v>-0.111111111111111</v>
      </c>
      <c r="E23" s="6" t="n">
        <v>1.88888888888889</v>
      </c>
      <c r="F23" s="7" t="n">
        <f aca="false">$A23/$A$22</f>
        <v>0</v>
      </c>
      <c r="H23" s="6" t="n">
        <v>0</v>
      </c>
      <c r="I23" s="6" t="n">
        <v>7.66666666666667</v>
      </c>
      <c r="J23" s="6" t="n">
        <v>-5.66666666666667</v>
      </c>
      <c r="K23" s="6" t="n">
        <v>-0.111111111111111</v>
      </c>
      <c r="L23" s="6" t="n">
        <v>1.88888888888889</v>
      </c>
    </row>
    <row r="24" customFormat="false" ht="15" hidden="false" customHeight="false" outlineLevel="0" collapsed="false">
      <c r="A24" s="6" t="n">
        <v>0</v>
      </c>
      <c r="B24" s="6" t="n">
        <v>0</v>
      </c>
      <c r="C24" s="6" t="n">
        <v>6.52173913043478</v>
      </c>
      <c r="D24" s="6" t="n">
        <v>-1.02898550724638</v>
      </c>
      <c r="E24" s="6" t="n">
        <v>5.49275362318841</v>
      </c>
      <c r="F24" s="7" t="n">
        <f aca="false">$A24/$A$22</f>
        <v>0</v>
      </c>
      <c r="H24" s="6" t="n">
        <v>0</v>
      </c>
      <c r="I24" s="6" t="n">
        <v>0</v>
      </c>
      <c r="J24" s="6" t="n">
        <v>6.52173913043478</v>
      </c>
      <c r="K24" s="6" t="n">
        <v>-1.02898550724638</v>
      </c>
      <c r="L24" s="6" t="n">
        <v>5.49275362318841</v>
      </c>
    </row>
    <row r="25" customFormat="false" ht="15" hidden="false" customHeight="false" outlineLevel="0" collapsed="false">
      <c r="A25" s="6" t="n">
        <v>0</v>
      </c>
      <c r="B25" s="6" t="n">
        <v>0</v>
      </c>
      <c r="C25" s="6" t="n">
        <v>1.08695652173913</v>
      </c>
      <c r="D25" s="6" t="n">
        <v>4.21739130434783</v>
      </c>
      <c r="E25" s="6" t="n">
        <v>5.30434782608696</v>
      </c>
      <c r="F25" s="7" t="n">
        <f aca="false">$A25/$A$22</f>
        <v>0</v>
      </c>
      <c r="H25" s="6" t="n">
        <v>0</v>
      </c>
      <c r="I25" s="6" t="n">
        <v>0</v>
      </c>
      <c r="J25" s="6" t="n">
        <v>1.08695652173913</v>
      </c>
      <c r="K25" s="6" t="n">
        <v>4.21739130434783</v>
      </c>
      <c r="L25" s="6" t="n">
        <v>5.30434782608696</v>
      </c>
    </row>
    <row r="27" customFormat="false" ht="15" hidden="false" customHeight="false" outlineLevel="0" collapsed="false">
      <c r="A27" s="6" t="n">
        <f aca="false">A22</f>
        <v>9</v>
      </c>
      <c r="B27" s="6" t="n">
        <f aca="false">B22</f>
        <v>-3</v>
      </c>
      <c r="C27" s="6" t="n">
        <f aca="false">C22</f>
        <v>3</v>
      </c>
      <c r="D27" s="6" t="n">
        <f aca="false">D22</f>
        <v>5</v>
      </c>
      <c r="E27" s="6" t="n">
        <f aca="false">E22</f>
        <v>14</v>
      </c>
    </row>
    <row r="28" customFormat="false" ht="15" hidden="false" customHeight="false" outlineLevel="0" collapsed="false">
      <c r="A28" s="6" t="n">
        <f aca="false">A23-$F23*A$22</f>
        <v>0</v>
      </c>
      <c r="B28" s="6" t="n">
        <f aca="false">B23-$F23*B$22</f>
        <v>7.66666666666667</v>
      </c>
      <c r="C28" s="6" t="n">
        <f aca="false">C23-$F23*C$22</f>
        <v>-5.66666666666667</v>
      </c>
      <c r="D28" s="6" t="n">
        <f aca="false">D23-$F23*D$22</f>
        <v>-0.111111111111111</v>
      </c>
      <c r="E28" s="6" t="n">
        <f aca="false">E23-$F23*E$22</f>
        <v>1.88888888888889</v>
      </c>
    </row>
    <row r="29" customFormat="false" ht="15" hidden="false" customHeight="false" outlineLevel="0" collapsed="false">
      <c r="A29" s="6" t="n">
        <f aca="false">A24-$F24*A$22</f>
        <v>0</v>
      </c>
      <c r="B29" s="6" t="n">
        <f aca="false">B24-$F24*B$22</f>
        <v>0</v>
      </c>
      <c r="C29" s="6" t="n">
        <f aca="false">C24-$F24*C$22</f>
        <v>6.52173913043478</v>
      </c>
      <c r="D29" s="6" t="n">
        <f aca="false">D24-$F24*D$22</f>
        <v>-1.02898550724638</v>
      </c>
      <c r="E29" s="6" t="n">
        <f aca="false">E24-$F24*E$22</f>
        <v>5.49275362318841</v>
      </c>
      <c r="F29" s="7" t="n">
        <f aca="false">$B29/$B$28</f>
        <v>0</v>
      </c>
    </row>
    <row r="30" customFormat="false" ht="15" hidden="false" customHeight="false" outlineLevel="0" collapsed="false">
      <c r="A30" s="6" t="n">
        <f aca="false">A25-$F25*A$22</f>
        <v>0</v>
      </c>
      <c r="B30" s="6" t="n">
        <f aca="false">B25-$F25*B$22</f>
        <v>0</v>
      </c>
      <c r="C30" s="6" t="n">
        <f aca="false">C25-$F25*C$22</f>
        <v>1.08695652173913</v>
      </c>
      <c r="D30" s="6" t="n">
        <f aca="false">D25-$F25*D$22</f>
        <v>4.21739130434783</v>
      </c>
      <c r="E30" s="6" t="n">
        <f aca="false">E25-$F25*E$22</f>
        <v>5.30434782608696</v>
      </c>
      <c r="F30" s="7" t="n">
        <f aca="false">$B30/$B$28</f>
        <v>0</v>
      </c>
    </row>
    <row r="32" customFormat="false" ht="15" hidden="false" customHeight="false" outlineLevel="0" collapsed="false">
      <c r="A32" s="6" t="n">
        <f aca="false">A27</f>
        <v>9</v>
      </c>
      <c r="B32" s="6" t="n">
        <f aca="false">B27</f>
        <v>-3</v>
      </c>
      <c r="C32" s="6" t="n">
        <f aca="false">C27</f>
        <v>3</v>
      </c>
      <c r="D32" s="6" t="n">
        <f aca="false">D27</f>
        <v>5</v>
      </c>
      <c r="E32" s="6" t="n">
        <f aca="false">E27</f>
        <v>14</v>
      </c>
    </row>
    <row r="33" customFormat="false" ht="15" hidden="false" customHeight="false" outlineLevel="0" collapsed="false">
      <c r="A33" s="6" t="n">
        <f aca="false">A28</f>
        <v>0</v>
      </c>
      <c r="B33" s="6" t="n">
        <f aca="false">B28</f>
        <v>7.66666666666667</v>
      </c>
      <c r="C33" s="6" t="n">
        <f aca="false">C28</f>
        <v>-5.66666666666667</v>
      </c>
      <c r="D33" s="6" t="n">
        <f aca="false">D28</f>
        <v>-0.111111111111111</v>
      </c>
      <c r="E33" s="6" t="n">
        <f aca="false">E28</f>
        <v>1.88888888888889</v>
      </c>
    </row>
    <row r="34" customFormat="false" ht="15" hidden="false" customHeight="false" outlineLevel="0" collapsed="false">
      <c r="A34" s="6" t="n">
        <f aca="false">A29</f>
        <v>0</v>
      </c>
      <c r="B34" s="6" t="n">
        <f aca="false">B29-$F29*B$28</f>
        <v>0</v>
      </c>
      <c r="C34" s="6" t="n">
        <f aca="false">C29-$F29*C$28</f>
        <v>6.52173913043478</v>
      </c>
      <c r="D34" s="6" t="n">
        <f aca="false">D29-$F29*D$28</f>
        <v>-1.02898550724638</v>
      </c>
      <c r="E34" s="6" t="n">
        <f aca="false">E29-$F29*E$28</f>
        <v>5.49275362318841</v>
      </c>
    </row>
    <row r="35" customFormat="false" ht="15" hidden="false" customHeight="false" outlineLevel="0" collapsed="false">
      <c r="A35" s="6" t="n">
        <f aca="false">A30</f>
        <v>0</v>
      </c>
      <c r="B35" s="6" t="n">
        <f aca="false">B30-$F30*B$28</f>
        <v>0</v>
      </c>
      <c r="C35" s="6" t="n">
        <f aca="false">C30-$F30*C$28</f>
        <v>1.08695652173913</v>
      </c>
      <c r="D35" s="6" t="n">
        <f aca="false">D30-$F30*D$28</f>
        <v>4.21739130434783</v>
      </c>
      <c r="E35" s="6" t="n">
        <f aca="false">E30-$F30*E$28</f>
        <v>5.30434782608696</v>
      </c>
      <c r="F35" s="7" t="n">
        <f aca="false">$C35/$C$34</f>
        <v>0.166666666666667</v>
      </c>
    </row>
    <row r="37" customFormat="false" ht="15" hidden="false" customHeight="false" outlineLevel="0" collapsed="false">
      <c r="A37" s="6" t="n">
        <f aca="false">A32</f>
        <v>9</v>
      </c>
      <c r="B37" s="6" t="n">
        <f aca="false">B32</f>
        <v>-3</v>
      </c>
      <c r="C37" s="6" t="n">
        <f aca="false">C32</f>
        <v>3</v>
      </c>
      <c r="D37" s="6" t="n">
        <f aca="false">D32</f>
        <v>5</v>
      </c>
      <c r="E37" s="6" t="n">
        <f aca="false">E32</f>
        <v>14</v>
      </c>
    </row>
    <row r="38" customFormat="false" ht="15" hidden="false" customHeight="false" outlineLevel="0" collapsed="false">
      <c r="A38" s="6" t="n">
        <f aca="false">A33</f>
        <v>0</v>
      </c>
      <c r="B38" s="6" t="n">
        <f aca="false">B33</f>
        <v>7.66666666666667</v>
      </c>
      <c r="C38" s="6" t="n">
        <f aca="false">C33</f>
        <v>-5.66666666666667</v>
      </c>
      <c r="D38" s="6" t="n">
        <f aca="false">D33</f>
        <v>-0.111111111111111</v>
      </c>
      <c r="E38" s="6" t="n">
        <f aca="false">E33</f>
        <v>1.88888888888889</v>
      </c>
    </row>
    <row r="39" customFormat="false" ht="15" hidden="false" customHeight="false" outlineLevel="0" collapsed="false">
      <c r="A39" s="6" t="n">
        <f aca="false">A34</f>
        <v>0</v>
      </c>
      <c r="B39" s="6" t="n">
        <f aca="false">B34</f>
        <v>0</v>
      </c>
      <c r="C39" s="6" t="n">
        <f aca="false">C34</f>
        <v>6.52173913043478</v>
      </c>
      <c r="D39" s="6" t="n">
        <f aca="false">D34</f>
        <v>-1.02898550724638</v>
      </c>
      <c r="E39" s="6" t="n">
        <f aca="false">E34</f>
        <v>5.49275362318841</v>
      </c>
    </row>
    <row r="40" customFormat="false" ht="15" hidden="false" customHeight="false" outlineLevel="0" collapsed="false">
      <c r="A40" s="6" t="n">
        <f aca="false">A35</f>
        <v>0</v>
      </c>
      <c r="B40" s="6" t="n">
        <f aca="false">B35</f>
        <v>0</v>
      </c>
      <c r="C40" s="6" t="n">
        <f aca="false">C35-$F35*C$34</f>
        <v>0</v>
      </c>
      <c r="D40" s="6" t="n">
        <f aca="false">D35-$F35*D$34</f>
        <v>4.38888888888889</v>
      </c>
      <c r="E40" s="6" t="n">
        <f aca="false">E35-$F35*E$34</f>
        <v>4.38888888888889</v>
      </c>
    </row>
    <row r="42" customFormat="false" ht="15" hidden="false" customHeight="false" outlineLevel="0" collapsed="false">
      <c r="A42" s="0" t="s">
        <v>1</v>
      </c>
    </row>
    <row r="43" customFormat="false" ht="15" hidden="false" customHeight="false" outlineLevel="0" collapsed="false">
      <c r="C43" s="6" t="s">
        <v>4</v>
      </c>
      <c r="D43" s="6" t="n">
        <f aca="false">E40/D40</f>
        <v>1</v>
      </c>
    </row>
    <row r="44" customFormat="false" ht="15" hidden="false" customHeight="false" outlineLevel="0" collapsed="false">
      <c r="C44" s="6" t="s">
        <v>2</v>
      </c>
      <c r="D44" s="6" t="n">
        <f aca="false">(E39-D39*D43)/C39</f>
        <v>1</v>
      </c>
    </row>
    <row r="45" customFormat="false" ht="15" hidden="false" customHeight="false" outlineLevel="0" collapsed="false">
      <c r="C45" s="6" t="s">
        <v>5</v>
      </c>
      <c r="D45" s="6" t="n">
        <f aca="false">(E38-D38*D43-C38*D44)/B38</f>
        <v>1</v>
      </c>
    </row>
    <row r="46" customFormat="false" ht="15" hidden="false" customHeight="false" outlineLevel="0" collapsed="false">
      <c r="C46" s="6" t="s">
        <v>3</v>
      </c>
      <c r="D46" s="6" t="n">
        <f aca="false">(E37-D37*D43-C37*D44-B37*D45)/A37</f>
        <v>1</v>
      </c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50" customFormat="false" ht="15" hidden="false" customHeight="false" outlineLevel="0" collapsed="false">
      <c r="A50" s="0" t="s">
        <v>0</v>
      </c>
    </row>
    <row r="51" customFormat="false" ht="15" hidden="false" customHeight="false" outlineLevel="0" collapsed="false">
      <c r="A51" s="1" t="n">
        <v>1</v>
      </c>
      <c r="B51" s="1" t="n">
        <v>1</v>
      </c>
      <c r="C51" s="1" t="n">
        <v>1</v>
      </c>
      <c r="D51" s="1" t="n">
        <v>1</v>
      </c>
      <c r="E51" s="1" t="n">
        <v>1</v>
      </c>
      <c r="F51" s="1" t="n">
        <v>7</v>
      </c>
    </row>
    <row r="52" customFormat="false" ht="15" hidden="false" customHeight="false" outlineLevel="0" collapsed="false">
      <c r="A52" s="1" t="n">
        <v>1</v>
      </c>
      <c r="B52" s="1" t="n">
        <v>-1</v>
      </c>
      <c r="C52" s="1" t="n">
        <v>-1</v>
      </c>
      <c r="D52" s="1" t="n">
        <v>1</v>
      </c>
      <c r="E52" s="1" t="n">
        <v>1</v>
      </c>
      <c r="F52" s="1" t="n">
        <v>-1</v>
      </c>
      <c r="G52" s="2" t="n">
        <f aca="false">$A52/$A$51</f>
        <v>1</v>
      </c>
    </row>
    <row r="53" customFormat="false" ht="15" hidden="false" customHeight="false" outlineLevel="0" collapsed="false">
      <c r="A53" s="1" t="n">
        <v>1</v>
      </c>
      <c r="B53" s="1" t="n">
        <v>1</v>
      </c>
      <c r="C53" s="1" t="n">
        <v>-1</v>
      </c>
      <c r="D53" s="1" t="n">
        <v>-1</v>
      </c>
      <c r="E53" s="1" t="n">
        <v>1</v>
      </c>
      <c r="F53" s="1" t="n">
        <v>-3</v>
      </c>
      <c r="G53" s="2" t="n">
        <f aca="false">$A53/$A$51</f>
        <v>1</v>
      </c>
    </row>
    <row r="54" customFormat="false" ht="15" hidden="false" customHeight="false" outlineLevel="0" collapsed="false">
      <c r="A54" s="1" t="n">
        <v>1</v>
      </c>
      <c r="B54" s="1" t="n">
        <v>1</v>
      </c>
      <c r="C54" s="1" t="n">
        <v>1</v>
      </c>
      <c r="D54" s="1" t="n">
        <v>-1</v>
      </c>
      <c r="E54" s="1" t="n">
        <v>-1</v>
      </c>
      <c r="F54" s="1" t="n">
        <v>5</v>
      </c>
      <c r="G54" s="2" t="n">
        <f aca="false">$A54/$A$51</f>
        <v>1</v>
      </c>
    </row>
    <row r="55" customFormat="false" ht="15" hidden="false" customHeight="false" outlineLevel="0" collapsed="false">
      <c r="A55" s="1" t="n">
        <v>1</v>
      </c>
      <c r="B55" s="1" t="n">
        <v>1</v>
      </c>
      <c r="C55" s="1" t="n">
        <v>-1</v>
      </c>
      <c r="D55" s="1" t="n">
        <v>1</v>
      </c>
      <c r="E55" s="1" t="n">
        <v>-1</v>
      </c>
      <c r="F55" s="1" t="n">
        <v>3</v>
      </c>
      <c r="G55" s="2" t="n">
        <f aca="false">$A55/$A$51</f>
        <v>1</v>
      </c>
    </row>
    <row r="57" customFormat="false" ht="15" hidden="false" customHeight="false" outlineLevel="0" collapsed="false">
      <c r="A57" s="1" t="n">
        <f aca="false">A51</f>
        <v>1</v>
      </c>
      <c r="B57" s="1" t="n">
        <f aca="false">B51</f>
        <v>1</v>
      </c>
      <c r="C57" s="1" t="n">
        <f aca="false">C51</f>
        <v>1</v>
      </c>
      <c r="D57" s="1" t="n">
        <f aca="false">D51</f>
        <v>1</v>
      </c>
      <c r="E57" s="1" t="n">
        <f aca="false">E51</f>
        <v>1</v>
      </c>
      <c r="F57" s="1" t="n">
        <f aca="false">F51</f>
        <v>7</v>
      </c>
    </row>
    <row r="58" customFormat="false" ht="15" hidden="false" customHeight="false" outlineLevel="0" collapsed="false">
      <c r="A58" s="1" t="n">
        <f aca="false">A52-$G52*A$51</f>
        <v>0</v>
      </c>
      <c r="B58" s="1" t="n">
        <f aca="false">B52-$G52*B$51</f>
        <v>-2</v>
      </c>
      <c r="C58" s="1" t="n">
        <f aca="false">C52-$G52*C$51</f>
        <v>-2</v>
      </c>
      <c r="D58" s="1" t="n">
        <f aca="false">D52-$G52*D$51</f>
        <v>0</v>
      </c>
      <c r="E58" s="1" t="n">
        <f aca="false">E52-$G52*E$51</f>
        <v>0</v>
      </c>
      <c r="F58" s="1" t="n">
        <f aca="false">F52-$G52*F$51</f>
        <v>-8</v>
      </c>
    </row>
    <row r="59" customFormat="false" ht="15" hidden="false" customHeight="false" outlineLevel="0" collapsed="false">
      <c r="A59" s="1" t="n">
        <f aca="false">A53-$G53*A$51</f>
        <v>0</v>
      </c>
      <c r="B59" s="1" t="n">
        <f aca="false">B53-$G53*B$51</f>
        <v>0</v>
      </c>
      <c r="C59" s="1" t="n">
        <f aca="false">C53-$G53*C$51</f>
        <v>-2</v>
      </c>
      <c r="D59" s="1" t="n">
        <f aca="false">D53-$G53*D$51</f>
        <v>-2</v>
      </c>
      <c r="E59" s="1" t="n">
        <f aca="false">E53-$G53*E$51</f>
        <v>0</v>
      </c>
      <c r="F59" s="1" t="n">
        <f aca="false">F53-$G53*F$51</f>
        <v>-10</v>
      </c>
      <c r="G59" s="2" t="n">
        <f aca="false">$B59/$B$58</f>
        <v>0</v>
      </c>
    </row>
    <row r="60" customFormat="false" ht="15" hidden="false" customHeight="false" outlineLevel="0" collapsed="false">
      <c r="A60" s="1" t="n">
        <f aca="false">A54-$G54*A$51</f>
        <v>0</v>
      </c>
      <c r="B60" s="1" t="n">
        <f aca="false">B54-$G54*B$51</f>
        <v>0</v>
      </c>
      <c r="C60" s="1" t="n">
        <f aca="false">C54-$G54*C$51</f>
        <v>0</v>
      </c>
      <c r="D60" s="1" t="n">
        <f aca="false">D54-$G54*D$51</f>
        <v>-2</v>
      </c>
      <c r="E60" s="1" t="n">
        <f aca="false">E54-$G54*E$51</f>
        <v>-2</v>
      </c>
      <c r="F60" s="1" t="n">
        <f aca="false">F54-$G54*F$51</f>
        <v>-2</v>
      </c>
      <c r="G60" s="2" t="n">
        <f aca="false">$B60/$B$58</f>
        <v>-0</v>
      </c>
    </row>
    <row r="61" customFormat="false" ht="15" hidden="false" customHeight="false" outlineLevel="0" collapsed="false">
      <c r="A61" s="1" t="n">
        <f aca="false">A55-$G55*A$51</f>
        <v>0</v>
      </c>
      <c r="B61" s="1" t="n">
        <f aca="false">B55-$G55*B$51</f>
        <v>0</v>
      </c>
      <c r="C61" s="1" t="n">
        <f aca="false">C55-$G55*C$51</f>
        <v>-2</v>
      </c>
      <c r="D61" s="1" t="n">
        <f aca="false">D55-$G55*D$51</f>
        <v>0</v>
      </c>
      <c r="E61" s="1" t="n">
        <f aca="false">E55-$G55*E$51</f>
        <v>-2</v>
      </c>
      <c r="F61" s="1" t="n">
        <f aca="false">F55-$G55*F$51</f>
        <v>-4</v>
      </c>
      <c r="G61" s="2" t="n">
        <f aca="false">$B61/$B$58</f>
        <v>-0</v>
      </c>
    </row>
    <row r="63" customFormat="false" ht="15" hidden="false" customHeight="false" outlineLevel="0" collapsed="false">
      <c r="A63" s="1" t="n">
        <f aca="false">A57</f>
        <v>1</v>
      </c>
      <c r="B63" s="1" t="n">
        <f aca="false">B57</f>
        <v>1</v>
      </c>
      <c r="C63" s="1" t="n">
        <f aca="false">C57</f>
        <v>1</v>
      </c>
      <c r="D63" s="1" t="n">
        <f aca="false">D57</f>
        <v>1</v>
      </c>
      <c r="E63" s="1" t="n">
        <f aca="false">E57</f>
        <v>1</v>
      </c>
      <c r="F63" s="1" t="n">
        <f aca="false">F57</f>
        <v>7</v>
      </c>
    </row>
    <row r="64" customFormat="false" ht="15" hidden="false" customHeight="false" outlineLevel="0" collapsed="false">
      <c r="A64" s="1" t="n">
        <f aca="false">A58</f>
        <v>0</v>
      </c>
      <c r="B64" s="1" t="n">
        <f aca="false">B58</f>
        <v>-2</v>
      </c>
      <c r="C64" s="1" t="n">
        <f aca="false">C58</f>
        <v>-2</v>
      </c>
      <c r="D64" s="1" t="n">
        <f aca="false">D58</f>
        <v>0</v>
      </c>
      <c r="E64" s="1" t="n">
        <f aca="false">E58</f>
        <v>0</v>
      </c>
      <c r="F64" s="1" t="n">
        <f aca="false">F58</f>
        <v>-8</v>
      </c>
    </row>
    <row r="65" customFormat="false" ht="15" hidden="false" customHeight="false" outlineLevel="0" collapsed="false">
      <c r="A65" s="1" t="n">
        <f aca="false">A59</f>
        <v>0</v>
      </c>
      <c r="B65" s="1" t="n">
        <f aca="false">B59-$G59*B$58</f>
        <v>0</v>
      </c>
      <c r="C65" s="1" t="n">
        <f aca="false">C59-$G59*C$58</f>
        <v>-2</v>
      </c>
      <c r="D65" s="1" t="n">
        <f aca="false">D59-$G59*D$58</f>
        <v>-2</v>
      </c>
      <c r="E65" s="1" t="n">
        <f aca="false">E59-$G59*E$58</f>
        <v>0</v>
      </c>
      <c r="F65" s="1" t="n">
        <f aca="false">F59-$G59*F$58</f>
        <v>-10</v>
      </c>
    </row>
    <row r="66" customFormat="false" ht="15" hidden="false" customHeight="false" outlineLevel="0" collapsed="false">
      <c r="A66" s="1" t="n">
        <f aca="false">A60</f>
        <v>0</v>
      </c>
      <c r="B66" s="1" t="n">
        <f aca="false">B60-$G60*B$58</f>
        <v>0</v>
      </c>
      <c r="C66" s="1" t="n">
        <f aca="false">C60-$G60*C$58</f>
        <v>0</v>
      </c>
      <c r="D66" s="1" t="n">
        <f aca="false">D60-$G60*D$58</f>
        <v>-2</v>
      </c>
      <c r="E66" s="1" t="n">
        <f aca="false">E60-$G60*E$58</f>
        <v>-2</v>
      </c>
      <c r="F66" s="1" t="n">
        <f aca="false">F60-$G60*F$58</f>
        <v>-2</v>
      </c>
      <c r="G66" s="2" t="n">
        <f aca="false">$C66/$C$65</f>
        <v>0</v>
      </c>
    </row>
    <row r="67" customFormat="false" ht="15" hidden="false" customHeight="false" outlineLevel="0" collapsed="false">
      <c r="A67" s="1" t="n">
        <f aca="false">A61</f>
        <v>0</v>
      </c>
      <c r="B67" s="1" t="n">
        <f aca="false">B61-$G61*B$58</f>
        <v>0</v>
      </c>
      <c r="C67" s="1" t="n">
        <f aca="false">C61-$G61*C$58</f>
        <v>-2</v>
      </c>
      <c r="D67" s="1" t="n">
        <f aca="false">D61-$G61*D$58</f>
        <v>0</v>
      </c>
      <c r="E67" s="1" t="n">
        <f aca="false">E61-$G61*E$58</f>
        <v>-2</v>
      </c>
      <c r="F67" s="1" t="n">
        <f aca="false">F61-$G61*F$58</f>
        <v>-4</v>
      </c>
      <c r="G67" s="2" t="n">
        <f aca="false">$C67/$C$65</f>
        <v>1</v>
      </c>
    </row>
    <row r="69" customFormat="false" ht="15" hidden="false" customHeight="false" outlineLevel="0" collapsed="false">
      <c r="A69" s="1" t="n">
        <f aca="false">A63</f>
        <v>1</v>
      </c>
      <c r="B69" s="1" t="n">
        <f aca="false">B63</f>
        <v>1</v>
      </c>
      <c r="C69" s="1" t="n">
        <f aca="false">C63</f>
        <v>1</v>
      </c>
      <c r="D69" s="1" t="n">
        <f aca="false">D63</f>
        <v>1</v>
      </c>
      <c r="E69" s="1" t="n">
        <f aca="false">E63</f>
        <v>1</v>
      </c>
      <c r="F69" s="1" t="n">
        <f aca="false">F63</f>
        <v>7</v>
      </c>
    </row>
    <row r="70" customFormat="false" ht="15" hidden="false" customHeight="false" outlineLevel="0" collapsed="false">
      <c r="A70" s="1" t="n">
        <f aca="false">A64</f>
        <v>0</v>
      </c>
      <c r="B70" s="1" t="n">
        <f aca="false">B64</f>
        <v>-2</v>
      </c>
      <c r="C70" s="1" t="n">
        <f aca="false">C64</f>
        <v>-2</v>
      </c>
      <c r="D70" s="1" t="n">
        <f aca="false">D64</f>
        <v>0</v>
      </c>
      <c r="E70" s="1" t="n">
        <f aca="false">E64</f>
        <v>0</v>
      </c>
      <c r="F70" s="1" t="n">
        <f aca="false">F64</f>
        <v>-8</v>
      </c>
    </row>
    <row r="71" customFormat="false" ht="15" hidden="false" customHeight="false" outlineLevel="0" collapsed="false">
      <c r="A71" s="1" t="n">
        <f aca="false">A65</f>
        <v>0</v>
      </c>
      <c r="B71" s="1" t="n">
        <f aca="false">B65</f>
        <v>0</v>
      </c>
      <c r="C71" s="1" t="n">
        <f aca="false">C65</f>
        <v>-2</v>
      </c>
      <c r="D71" s="1" t="n">
        <f aca="false">D65</f>
        <v>-2</v>
      </c>
      <c r="E71" s="1" t="n">
        <f aca="false">E65</f>
        <v>0</v>
      </c>
      <c r="F71" s="1" t="n">
        <f aca="false">F65</f>
        <v>-10</v>
      </c>
    </row>
    <row r="72" customFormat="false" ht="15" hidden="false" customHeight="false" outlineLevel="0" collapsed="false">
      <c r="A72" s="1" t="n">
        <f aca="false">A66</f>
        <v>0</v>
      </c>
      <c r="B72" s="1" t="n">
        <f aca="false">B66</f>
        <v>0</v>
      </c>
      <c r="C72" s="1" t="n">
        <f aca="false">C66-$G66*C$65</f>
        <v>0</v>
      </c>
      <c r="D72" s="1" t="n">
        <f aca="false">D66-$G66*D$65</f>
        <v>-2</v>
      </c>
      <c r="E72" s="1" t="n">
        <f aca="false">E66-$G66*E$65</f>
        <v>-2</v>
      </c>
      <c r="F72" s="1" t="n">
        <f aca="false">F66-$G66*F$65</f>
        <v>-2</v>
      </c>
    </row>
    <row r="73" customFormat="false" ht="15" hidden="false" customHeight="false" outlineLevel="0" collapsed="false">
      <c r="A73" s="1" t="n">
        <f aca="false">A67</f>
        <v>0</v>
      </c>
      <c r="B73" s="1" t="n">
        <f aca="false">B67</f>
        <v>0</v>
      </c>
      <c r="C73" s="1" t="n">
        <f aca="false">C67-$G67*C$65</f>
        <v>0</v>
      </c>
      <c r="D73" s="1" t="n">
        <f aca="false">D67-$G67*D$65</f>
        <v>2</v>
      </c>
      <c r="E73" s="1" t="n">
        <f aca="false">E67-$G67*E$65</f>
        <v>-2</v>
      </c>
      <c r="F73" s="1" t="n">
        <f aca="false">F67-$G67*F$65</f>
        <v>6</v>
      </c>
      <c r="G73" s="2" t="n">
        <f aca="false">$D73/$D$72</f>
        <v>-1</v>
      </c>
    </row>
    <row r="75" customFormat="false" ht="15" hidden="false" customHeight="false" outlineLevel="0" collapsed="false">
      <c r="A75" s="1" t="n">
        <f aca="false">A69</f>
        <v>1</v>
      </c>
      <c r="B75" s="1" t="n">
        <f aca="false">B69</f>
        <v>1</v>
      </c>
      <c r="C75" s="1" t="n">
        <f aca="false">C69</f>
        <v>1</v>
      </c>
      <c r="D75" s="1" t="n">
        <f aca="false">D69</f>
        <v>1</v>
      </c>
      <c r="E75" s="1" t="n">
        <f aca="false">E69</f>
        <v>1</v>
      </c>
      <c r="F75" s="1" t="n">
        <f aca="false">F69</f>
        <v>7</v>
      </c>
    </row>
    <row r="76" customFormat="false" ht="15" hidden="false" customHeight="false" outlineLevel="0" collapsed="false">
      <c r="A76" s="1" t="n">
        <f aca="false">A70</f>
        <v>0</v>
      </c>
      <c r="B76" s="1" t="n">
        <f aca="false">B70</f>
        <v>-2</v>
      </c>
      <c r="C76" s="1" t="n">
        <f aca="false">C70</f>
        <v>-2</v>
      </c>
      <c r="D76" s="1" t="n">
        <f aca="false">D70</f>
        <v>0</v>
      </c>
      <c r="E76" s="1" t="n">
        <f aca="false">E70</f>
        <v>0</v>
      </c>
      <c r="F76" s="1" t="n">
        <f aca="false">F70</f>
        <v>-8</v>
      </c>
    </row>
    <row r="77" customFormat="false" ht="15" hidden="false" customHeight="false" outlineLevel="0" collapsed="false">
      <c r="A77" s="1" t="n">
        <f aca="false">A71</f>
        <v>0</v>
      </c>
      <c r="B77" s="1" t="n">
        <f aca="false">B71</f>
        <v>0</v>
      </c>
      <c r="C77" s="1" t="n">
        <f aca="false">C71</f>
        <v>-2</v>
      </c>
      <c r="D77" s="1" t="n">
        <f aca="false">D71</f>
        <v>-2</v>
      </c>
      <c r="E77" s="1" t="n">
        <f aca="false">E71</f>
        <v>0</v>
      </c>
      <c r="F77" s="1" t="n">
        <f aca="false">F71</f>
        <v>-10</v>
      </c>
    </row>
    <row r="78" customFormat="false" ht="15" hidden="false" customHeight="false" outlineLevel="0" collapsed="false">
      <c r="A78" s="1" t="n">
        <f aca="false">A72</f>
        <v>0</v>
      </c>
      <c r="B78" s="1" t="n">
        <f aca="false">B72</f>
        <v>0</v>
      </c>
      <c r="C78" s="1" t="n">
        <f aca="false">C72</f>
        <v>0</v>
      </c>
      <c r="D78" s="1" t="n">
        <f aca="false">D72</f>
        <v>-2</v>
      </c>
      <c r="E78" s="1" t="n">
        <f aca="false">E72</f>
        <v>-2</v>
      </c>
      <c r="F78" s="1" t="n">
        <f aca="false">F72</f>
        <v>-2</v>
      </c>
    </row>
    <row r="79" customFormat="false" ht="15" hidden="false" customHeight="false" outlineLevel="0" collapsed="false">
      <c r="A79" s="1" t="n">
        <f aca="false">A73</f>
        <v>0</v>
      </c>
      <c r="B79" s="1" t="n">
        <f aca="false">B73</f>
        <v>0</v>
      </c>
      <c r="C79" s="1" t="n">
        <f aca="false">C73</f>
        <v>0</v>
      </c>
      <c r="D79" s="1" t="n">
        <f aca="false">D73-$G73*D$72</f>
        <v>0</v>
      </c>
      <c r="E79" s="1" t="n">
        <f aca="false">E73-$G73*E$72</f>
        <v>-4</v>
      </c>
      <c r="F79" s="1" t="n">
        <f aca="false">F73-$G73*F$72</f>
        <v>4</v>
      </c>
    </row>
    <row r="81" customFormat="false" ht="15" hidden="false" customHeight="false" outlineLevel="0" collapsed="false">
      <c r="A81" s="0" t="s">
        <v>1</v>
      </c>
    </row>
    <row r="82" customFormat="false" ht="15" hidden="false" customHeight="false" outlineLevel="0" collapsed="false">
      <c r="C82" s="1" t="s">
        <v>6</v>
      </c>
      <c r="D82" s="1" t="n">
        <f aca="false">F79/E79</f>
        <v>-1</v>
      </c>
    </row>
    <row r="83" customFormat="false" ht="15" hidden="false" customHeight="false" outlineLevel="0" collapsed="false">
      <c r="C83" s="1" t="s">
        <v>5</v>
      </c>
      <c r="D83" s="1" t="n">
        <f aca="false">(F78-E78*D82)/D78</f>
        <v>2</v>
      </c>
    </row>
    <row r="84" customFormat="false" ht="15" hidden="false" customHeight="false" outlineLevel="0" collapsed="false">
      <c r="C84" s="1" t="s">
        <v>2</v>
      </c>
      <c r="D84" s="1" t="n">
        <f aca="false">(F77-E77*D82-D77*D83)/C77</f>
        <v>3</v>
      </c>
    </row>
    <row r="85" customFormat="false" ht="15" hidden="false" customHeight="false" outlineLevel="0" collapsed="false">
      <c r="C85" s="1" t="s">
        <v>3</v>
      </c>
      <c r="D85" s="1" t="n">
        <f aca="false">(F76-E76*D82-D76*D83-C76*D84)/B76</f>
        <v>1</v>
      </c>
    </row>
    <row r="86" customFormat="false" ht="15" hidden="false" customHeight="false" outlineLevel="0" collapsed="false">
      <c r="C86" s="1" t="s">
        <v>4</v>
      </c>
      <c r="D86" s="1" t="n">
        <f aca="false">(F75-E75*D82-D75*D83-C75*D84-B75*D85)/A75</f>
        <v>2</v>
      </c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90" customFormat="false" ht="15" hidden="false" customHeight="false" outlineLevel="0" collapsed="false">
      <c r="A90" s="0" t="s">
        <v>0</v>
      </c>
    </row>
    <row r="91" customFormat="false" ht="15" hidden="false" customHeight="false" outlineLevel="0" collapsed="false">
      <c r="A91" s="6" t="n">
        <v>-1</v>
      </c>
      <c r="B91" s="6" t="n">
        <v>1</v>
      </c>
      <c r="C91" s="6" t="n">
        <v>0</v>
      </c>
      <c r="D91" s="6" t="n">
        <v>4</v>
      </c>
      <c r="E91" s="6" t="n">
        <v>-1</v>
      </c>
      <c r="F91" s="6" t="n">
        <v>0</v>
      </c>
      <c r="G91" s="6" t="n">
        <v>61</v>
      </c>
    </row>
    <row r="92" customFormat="false" ht="15" hidden="false" customHeight="false" outlineLevel="0" collapsed="false">
      <c r="A92" s="6" t="n">
        <v>0</v>
      </c>
      <c r="B92" s="6" t="n">
        <v>-1</v>
      </c>
      <c r="C92" s="6" t="n">
        <v>1</v>
      </c>
      <c r="D92" s="6" t="n">
        <v>0</v>
      </c>
      <c r="E92" s="6" t="n">
        <v>4</v>
      </c>
      <c r="F92" s="6" t="n">
        <v>-1</v>
      </c>
      <c r="G92" s="6" t="n">
        <v>14</v>
      </c>
      <c r="H92" s="7" t="n">
        <f aca="false">$A92/$A$91</f>
        <v>0</v>
      </c>
    </row>
    <row r="93" customFormat="false" ht="15" hidden="false" customHeight="false" outlineLevel="0" collapsed="false">
      <c r="A93" s="6" t="n">
        <v>4</v>
      </c>
      <c r="B93" s="6" t="n">
        <v>-1</v>
      </c>
      <c r="C93" s="6" t="n">
        <v>0</v>
      </c>
      <c r="D93" s="6" t="n">
        <v>10</v>
      </c>
      <c r="E93" s="6" t="n">
        <v>0</v>
      </c>
      <c r="F93" s="6" t="n">
        <v>0</v>
      </c>
      <c r="G93" s="6" t="n">
        <v>8</v>
      </c>
      <c r="H93" s="7" t="n">
        <f aca="false">$A93/$A$91</f>
        <v>-4</v>
      </c>
    </row>
    <row r="94" customFormat="false" ht="15" hidden="false" customHeight="false" outlineLevel="0" collapsed="false">
      <c r="A94" s="6" t="n">
        <v>-1</v>
      </c>
      <c r="B94" s="6" t="n">
        <v>5</v>
      </c>
      <c r="C94" s="6" t="n">
        <v>-1</v>
      </c>
      <c r="D94" s="6" t="n">
        <v>0</v>
      </c>
      <c r="E94" s="6" t="n">
        <v>-1</v>
      </c>
      <c r="F94" s="6" t="n">
        <v>0</v>
      </c>
      <c r="G94" s="6" t="n">
        <v>5</v>
      </c>
      <c r="H94" s="7" t="n">
        <f aca="false">$A94/$A$91</f>
        <v>1</v>
      </c>
    </row>
    <row r="95" customFormat="false" ht="15" hidden="false" customHeight="false" outlineLevel="0" collapsed="false">
      <c r="A95" s="6" t="n">
        <v>0</v>
      </c>
      <c r="B95" s="6" t="n">
        <v>-1</v>
      </c>
      <c r="C95" s="6" t="n">
        <v>5</v>
      </c>
      <c r="D95" s="6" t="n">
        <v>0</v>
      </c>
      <c r="E95" s="6" t="n">
        <v>0</v>
      </c>
      <c r="F95" s="6" t="n">
        <v>-1</v>
      </c>
      <c r="G95" s="6" t="n">
        <v>9</v>
      </c>
      <c r="H95" s="7" t="n">
        <f aca="false">$A95/$A$91</f>
        <v>-0</v>
      </c>
    </row>
    <row r="96" customFormat="false" ht="15" hidden="false" customHeight="false" outlineLevel="0" collapsed="false">
      <c r="A96" s="6" t="n">
        <v>0</v>
      </c>
      <c r="B96" s="6" t="n">
        <v>0</v>
      </c>
      <c r="C96" s="6" t="n">
        <v>-1</v>
      </c>
      <c r="D96" s="6" t="n">
        <v>0</v>
      </c>
      <c r="E96" s="6" t="n">
        <v>-1</v>
      </c>
      <c r="F96" s="6" t="n">
        <v>6</v>
      </c>
      <c r="G96" s="6" t="n">
        <v>23</v>
      </c>
      <c r="H96" s="7" t="n">
        <f aca="false">$A96/$A$91</f>
        <v>-0</v>
      </c>
    </row>
    <row r="98" customFormat="false" ht="15" hidden="false" customHeight="false" outlineLevel="0" collapsed="false">
      <c r="A98" s="6" t="n">
        <f aca="false">A91</f>
        <v>-1</v>
      </c>
      <c r="B98" s="6" t="n">
        <f aca="false">B91</f>
        <v>1</v>
      </c>
      <c r="C98" s="6" t="n">
        <f aca="false">C91</f>
        <v>0</v>
      </c>
      <c r="D98" s="6" t="n">
        <f aca="false">D91</f>
        <v>4</v>
      </c>
      <c r="E98" s="6" t="n">
        <f aca="false">E91</f>
        <v>-1</v>
      </c>
      <c r="F98" s="6" t="n">
        <f aca="false">F91</f>
        <v>0</v>
      </c>
      <c r="G98" s="6" t="n">
        <f aca="false">G91</f>
        <v>61</v>
      </c>
    </row>
    <row r="99" customFormat="false" ht="15" hidden="false" customHeight="false" outlineLevel="0" collapsed="false">
      <c r="A99" s="6" t="n">
        <f aca="false">A92-$H92*A$91</f>
        <v>0</v>
      </c>
      <c r="B99" s="6" t="n">
        <f aca="false">B92-$H92*B$91</f>
        <v>-1</v>
      </c>
      <c r="C99" s="6" t="n">
        <f aca="false">C92-$H92*C$91</f>
        <v>1</v>
      </c>
      <c r="D99" s="6" t="n">
        <f aca="false">D92-$H92*D$91</f>
        <v>0</v>
      </c>
      <c r="E99" s="6" t="n">
        <f aca="false">E92-$H92*E$91</f>
        <v>4</v>
      </c>
      <c r="F99" s="6" t="n">
        <f aca="false">F92-$H92*F$91</f>
        <v>-1</v>
      </c>
      <c r="G99" s="6" t="n">
        <f aca="false">G92-$H92*G$91</f>
        <v>14</v>
      </c>
    </row>
    <row r="100" customFormat="false" ht="15" hidden="false" customHeight="false" outlineLevel="0" collapsed="false">
      <c r="A100" s="6" t="n">
        <f aca="false">A93-$H93*A$91</f>
        <v>0</v>
      </c>
      <c r="B100" s="6" t="n">
        <f aca="false">B93-$H93*B$91</f>
        <v>3</v>
      </c>
      <c r="C100" s="6" t="n">
        <f aca="false">C93-$H93*C$91</f>
        <v>0</v>
      </c>
      <c r="D100" s="6" t="n">
        <f aca="false">D93-$H93*D$91</f>
        <v>26</v>
      </c>
      <c r="E100" s="6" t="n">
        <f aca="false">E93-$H93*E$91</f>
        <v>-4</v>
      </c>
      <c r="F100" s="6" t="n">
        <f aca="false">F93-$H93*F$91</f>
        <v>0</v>
      </c>
      <c r="G100" s="6" t="n">
        <f aca="false">G93-$H93*G$91</f>
        <v>252</v>
      </c>
      <c r="H100" s="7" t="n">
        <f aca="false">$B100/$B$99</f>
        <v>-3</v>
      </c>
    </row>
    <row r="101" customFormat="false" ht="15" hidden="false" customHeight="false" outlineLevel="0" collapsed="false">
      <c r="A101" s="6" t="n">
        <f aca="false">A94-$H94*A$91</f>
        <v>0</v>
      </c>
      <c r="B101" s="6" t="n">
        <f aca="false">B94-$H94*B$91</f>
        <v>4</v>
      </c>
      <c r="C101" s="6" t="n">
        <f aca="false">C94-$H94*C$91</f>
        <v>-1</v>
      </c>
      <c r="D101" s="6" t="n">
        <f aca="false">D94-$H94*D$91</f>
        <v>-4</v>
      </c>
      <c r="E101" s="6" t="n">
        <f aca="false">E94-$H94*E$91</f>
        <v>0</v>
      </c>
      <c r="F101" s="6" t="n">
        <f aca="false">F94-$H94*F$91</f>
        <v>0</v>
      </c>
      <c r="G101" s="6" t="n">
        <f aca="false">G94-$H94*G$91</f>
        <v>-56</v>
      </c>
      <c r="H101" s="7" t="n">
        <f aca="false">$B101/$B$99</f>
        <v>-4</v>
      </c>
    </row>
    <row r="102" customFormat="false" ht="15" hidden="false" customHeight="false" outlineLevel="0" collapsed="false">
      <c r="A102" s="6" t="n">
        <f aca="false">A95-$H95*A$91</f>
        <v>0</v>
      </c>
      <c r="B102" s="6" t="n">
        <f aca="false">B95-$H95*B$91</f>
        <v>-1</v>
      </c>
      <c r="C102" s="6" t="n">
        <f aca="false">C95-$H95*C$91</f>
        <v>5</v>
      </c>
      <c r="D102" s="6" t="n">
        <f aca="false">D95-$H95*D$91</f>
        <v>0</v>
      </c>
      <c r="E102" s="6" t="n">
        <f aca="false">E95-$H95*E$91</f>
        <v>0</v>
      </c>
      <c r="F102" s="6" t="n">
        <f aca="false">F95-$H95*F$91</f>
        <v>-1</v>
      </c>
      <c r="G102" s="6" t="n">
        <f aca="false">G95-$H95*G$91</f>
        <v>9</v>
      </c>
      <c r="H102" s="7" t="n">
        <f aca="false">$B102/$B$99</f>
        <v>1</v>
      </c>
    </row>
    <row r="103" customFormat="false" ht="15" hidden="false" customHeight="false" outlineLevel="0" collapsed="false">
      <c r="A103" s="6" t="n">
        <f aca="false">A96-$H96*A$91</f>
        <v>0</v>
      </c>
      <c r="B103" s="6" t="n">
        <f aca="false">B96-$H96*B$91</f>
        <v>0</v>
      </c>
      <c r="C103" s="6" t="n">
        <f aca="false">C96-$H96*C$91</f>
        <v>-1</v>
      </c>
      <c r="D103" s="6" t="n">
        <f aca="false">D96-$H96*D$91</f>
        <v>0</v>
      </c>
      <c r="E103" s="6" t="n">
        <f aca="false">E96-$H96*E$91</f>
        <v>-1</v>
      </c>
      <c r="F103" s="6" t="n">
        <f aca="false">F96-$H96*F$91</f>
        <v>6</v>
      </c>
      <c r="G103" s="6" t="n">
        <f aca="false">G96-$H96*G$91</f>
        <v>23</v>
      </c>
      <c r="H103" s="7" t="n">
        <f aca="false">$B103/$B$99</f>
        <v>-0</v>
      </c>
    </row>
    <row r="105" customFormat="false" ht="15" hidden="false" customHeight="false" outlineLevel="0" collapsed="false">
      <c r="A105" s="6" t="n">
        <f aca="false">A98</f>
        <v>-1</v>
      </c>
      <c r="B105" s="6" t="n">
        <f aca="false">B98</f>
        <v>1</v>
      </c>
      <c r="C105" s="6" t="n">
        <f aca="false">C98</f>
        <v>0</v>
      </c>
      <c r="D105" s="6" t="n">
        <f aca="false">D98</f>
        <v>4</v>
      </c>
      <c r="E105" s="6" t="n">
        <f aca="false">E98</f>
        <v>-1</v>
      </c>
      <c r="F105" s="6" t="n">
        <f aca="false">F98</f>
        <v>0</v>
      </c>
      <c r="G105" s="6" t="n">
        <f aca="false">G98</f>
        <v>61</v>
      </c>
    </row>
    <row r="106" customFormat="false" ht="15" hidden="false" customHeight="false" outlineLevel="0" collapsed="false">
      <c r="A106" s="6" t="n">
        <f aca="false">A99</f>
        <v>0</v>
      </c>
      <c r="B106" s="6" t="n">
        <f aca="false">B99</f>
        <v>-1</v>
      </c>
      <c r="C106" s="6" t="n">
        <f aca="false">C99</f>
        <v>1</v>
      </c>
      <c r="D106" s="6" t="n">
        <f aca="false">D99</f>
        <v>0</v>
      </c>
      <c r="E106" s="6" t="n">
        <f aca="false">E99</f>
        <v>4</v>
      </c>
      <c r="F106" s="6" t="n">
        <f aca="false">F99</f>
        <v>-1</v>
      </c>
      <c r="G106" s="6" t="n">
        <f aca="false">G99</f>
        <v>14</v>
      </c>
    </row>
    <row r="107" customFormat="false" ht="15" hidden="false" customHeight="false" outlineLevel="0" collapsed="false">
      <c r="A107" s="6" t="n">
        <f aca="false">A100</f>
        <v>0</v>
      </c>
      <c r="B107" s="6" t="n">
        <f aca="false">B100-$H100*B$99</f>
        <v>0</v>
      </c>
      <c r="C107" s="6" t="n">
        <f aca="false">C100-$H100*C$99</f>
        <v>3</v>
      </c>
      <c r="D107" s="6" t="n">
        <f aca="false">D100-$H100*D$99</f>
        <v>26</v>
      </c>
      <c r="E107" s="6" t="n">
        <f aca="false">E100-$H100*E$99</f>
        <v>8</v>
      </c>
      <c r="F107" s="6" t="n">
        <f aca="false">F100-$H100*F$99</f>
        <v>-3</v>
      </c>
      <c r="G107" s="6" t="n">
        <f aca="false">G100-$H100*G$99</f>
        <v>294</v>
      </c>
    </row>
    <row r="108" customFormat="false" ht="15" hidden="false" customHeight="false" outlineLevel="0" collapsed="false">
      <c r="A108" s="6" t="n">
        <f aca="false">A101</f>
        <v>0</v>
      </c>
      <c r="B108" s="6" t="n">
        <f aca="false">B101-$H101*B$99</f>
        <v>0</v>
      </c>
      <c r="C108" s="6" t="n">
        <f aca="false">C101-$H101*C$99</f>
        <v>3</v>
      </c>
      <c r="D108" s="6" t="n">
        <f aca="false">D101-$H101*D$99</f>
        <v>-4</v>
      </c>
      <c r="E108" s="6" t="n">
        <f aca="false">E101-$H101*E$99</f>
        <v>16</v>
      </c>
      <c r="F108" s="6" t="n">
        <f aca="false">F101-$H101*F$99</f>
        <v>-4</v>
      </c>
      <c r="G108" s="6" t="n">
        <f aca="false">G101-$H101*G$99</f>
        <v>0</v>
      </c>
      <c r="H108" s="7" t="n">
        <f aca="false">$C108/$C$107</f>
        <v>1</v>
      </c>
    </row>
    <row r="109" customFormat="false" ht="15" hidden="false" customHeight="false" outlineLevel="0" collapsed="false">
      <c r="A109" s="6" t="n">
        <f aca="false">A102</f>
        <v>0</v>
      </c>
      <c r="B109" s="6" t="n">
        <f aca="false">B102-$H102*B$99</f>
        <v>0</v>
      </c>
      <c r="C109" s="6" t="n">
        <f aca="false">C102-$H102*C$99</f>
        <v>4</v>
      </c>
      <c r="D109" s="6" t="n">
        <f aca="false">D102-$H102*D$99</f>
        <v>0</v>
      </c>
      <c r="E109" s="6" t="n">
        <f aca="false">E102-$H102*E$99</f>
        <v>-4</v>
      </c>
      <c r="F109" s="6" t="n">
        <f aca="false">F102-$H102*F$99</f>
        <v>0</v>
      </c>
      <c r="G109" s="6" t="n">
        <f aca="false">G102-$H102*G$99</f>
        <v>-5</v>
      </c>
      <c r="H109" s="7" t="n">
        <f aca="false">$C109/$C$107</f>
        <v>1.33333333333333</v>
      </c>
    </row>
    <row r="110" customFormat="false" ht="15" hidden="false" customHeight="false" outlineLevel="0" collapsed="false">
      <c r="A110" s="6" t="n">
        <f aca="false">A103</f>
        <v>0</v>
      </c>
      <c r="B110" s="6" t="n">
        <f aca="false">B103-$H103*B$99</f>
        <v>0</v>
      </c>
      <c r="C110" s="6" t="n">
        <f aca="false">C103-$H103*C$99</f>
        <v>-1</v>
      </c>
      <c r="D110" s="6" t="n">
        <f aca="false">D103-$H103*D$99</f>
        <v>0</v>
      </c>
      <c r="E110" s="6" t="n">
        <f aca="false">E103-$H103*E$99</f>
        <v>-1</v>
      </c>
      <c r="F110" s="6" t="n">
        <f aca="false">F103-$H103*F$99</f>
        <v>6</v>
      </c>
      <c r="G110" s="6" t="n">
        <f aca="false">G103-$H103*G$99</f>
        <v>23</v>
      </c>
      <c r="H110" s="7" t="n">
        <f aca="false">$C110/$C$107</f>
        <v>-0.333333333333333</v>
      </c>
    </row>
    <row r="112" customFormat="false" ht="15" hidden="false" customHeight="false" outlineLevel="0" collapsed="false">
      <c r="A112" s="6" t="n">
        <f aca="false">A105</f>
        <v>-1</v>
      </c>
      <c r="B112" s="6" t="n">
        <f aca="false">B105</f>
        <v>1</v>
      </c>
      <c r="C112" s="6" t="n">
        <f aca="false">C105</f>
        <v>0</v>
      </c>
      <c r="D112" s="6" t="n">
        <f aca="false">D105</f>
        <v>4</v>
      </c>
      <c r="E112" s="6" t="n">
        <f aca="false">E105</f>
        <v>-1</v>
      </c>
      <c r="F112" s="6" t="n">
        <f aca="false">F105</f>
        <v>0</v>
      </c>
      <c r="G112" s="6" t="n">
        <f aca="false">G105</f>
        <v>61</v>
      </c>
    </row>
    <row r="113" customFormat="false" ht="15" hidden="false" customHeight="false" outlineLevel="0" collapsed="false">
      <c r="A113" s="6" t="n">
        <f aca="false">A106</f>
        <v>0</v>
      </c>
      <c r="B113" s="6" t="n">
        <f aca="false">B106</f>
        <v>-1</v>
      </c>
      <c r="C113" s="6" t="n">
        <f aca="false">C106</f>
        <v>1</v>
      </c>
      <c r="D113" s="6" t="n">
        <f aca="false">D106</f>
        <v>0</v>
      </c>
      <c r="E113" s="6" t="n">
        <f aca="false">E106</f>
        <v>4</v>
      </c>
      <c r="F113" s="6" t="n">
        <f aca="false">F106</f>
        <v>-1</v>
      </c>
      <c r="G113" s="6" t="n">
        <f aca="false">G106</f>
        <v>14</v>
      </c>
    </row>
    <row r="114" customFormat="false" ht="15" hidden="false" customHeight="false" outlineLevel="0" collapsed="false">
      <c r="A114" s="6" t="n">
        <f aca="false">A107</f>
        <v>0</v>
      </c>
      <c r="B114" s="6" t="n">
        <f aca="false">B107</f>
        <v>0</v>
      </c>
      <c r="C114" s="6" t="n">
        <f aca="false">C107</f>
        <v>3</v>
      </c>
      <c r="D114" s="6" t="n">
        <f aca="false">D107</f>
        <v>26</v>
      </c>
      <c r="E114" s="6" t="n">
        <f aca="false">E107</f>
        <v>8</v>
      </c>
      <c r="F114" s="6" t="n">
        <f aca="false">F107</f>
        <v>-3</v>
      </c>
      <c r="G114" s="6" t="n">
        <f aca="false">G107</f>
        <v>294</v>
      </c>
    </row>
    <row r="115" customFormat="false" ht="15" hidden="false" customHeight="false" outlineLevel="0" collapsed="false">
      <c r="A115" s="6" t="n">
        <f aca="false">A108</f>
        <v>0</v>
      </c>
      <c r="B115" s="6" t="n">
        <f aca="false">B108</f>
        <v>0</v>
      </c>
      <c r="C115" s="6" t="n">
        <f aca="false">C108-$H108*C$107</f>
        <v>0</v>
      </c>
      <c r="D115" s="6" t="n">
        <f aca="false">D108-$H108*D$107</f>
        <v>-30</v>
      </c>
      <c r="E115" s="6" t="n">
        <f aca="false">E108-$H108*E$107</f>
        <v>8</v>
      </c>
      <c r="F115" s="6" t="n">
        <f aca="false">F108-$H108*F$107</f>
        <v>-1</v>
      </c>
      <c r="G115" s="6" t="n">
        <f aca="false">G108-$H108*G$107</f>
        <v>-294</v>
      </c>
    </row>
    <row r="116" customFormat="false" ht="15" hidden="false" customHeight="false" outlineLevel="0" collapsed="false">
      <c r="A116" s="6" t="n">
        <f aca="false">A109</f>
        <v>0</v>
      </c>
      <c r="B116" s="6" t="n">
        <f aca="false">B109</f>
        <v>0</v>
      </c>
      <c r="C116" s="6" t="n">
        <f aca="false">C109-$H109*C$107</f>
        <v>0</v>
      </c>
      <c r="D116" s="6" t="n">
        <f aca="false">D109-$H109*D$107</f>
        <v>-34.6666666666667</v>
      </c>
      <c r="E116" s="6" t="n">
        <f aca="false">E109-$H109*E$107</f>
        <v>-14.6666666666667</v>
      </c>
      <c r="F116" s="6" t="n">
        <f aca="false">F109-$H109*F$107</f>
        <v>4</v>
      </c>
      <c r="G116" s="6" t="n">
        <f aca="false">G109-$H109*G$107</f>
        <v>-397</v>
      </c>
      <c r="H116" s="7" t="n">
        <f aca="false">$D116/$D$115</f>
        <v>1.15555555555556</v>
      </c>
    </row>
    <row r="117" customFormat="false" ht="15" hidden="false" customHeight="false" outlineLevel="0" collapsed="false">
      <c r="A117" s="6" t="n">
        <f aca="false">A110</f>
        <v>0</v>
      </c>
      <c r="B117" s="6" t="n">
        <f aca="false">B110</f>
        <v>0</v>
      </c>
      <c r="C117" s="6" t="n">
        <f aca="false">C110-$H110*C$107</f>
        <v>0</v>
      </c>
      <c r="D117" s="6" t="n">
        <f aca="false">D110-$H110*D$107</f>
        <v>8.66666666666667</v>
      </c>
      <c r="E117" s="6" t="n">
        <f aca="false">E110-$H110*E$107</f>
        <v>1.66666666666667</v>
      </c>
      <c r="F117" s="6" t="n">
        <f aca="false">F110-$H110*F$107</f>
        <v>5</v>
      </c>
      <c r="G117" s="6" t="n">
        <f aca="false">G110-$H110*G$107</f>
        <v>121</v>
      </c>
      <c r="H117" s="7" t="n">
        <f aca="false">$D117/$D$115</f>
        <v>-0.288888888888889</v>
      </c>
    </row>
    <row r="119" customFormat="false" ht="15" hidden="false" customHeight="false" outlineLevel="0" collapsed="false">
      <c r="A119" s="6" t="n">
        <f aca="false">A112</f>
        <v>-1</v>
      </c>
      <c r="B119" s="6" t="n">
        <f aca="false">B112</f>
        <v>1</v>
      </c>
      <c r="C119" s="6" t="n">
        <f aca="false">C112</f>
        <v>0</v>
      </c>
      <c r="D119" s="6" t="n">
        <f aca="false">D112</f>
        <v>4</v>
      </c>
      <c r="E119" s="6" t="n">
        <f aca="false">E112</f>
        <v>-1</v>
      </c>
      <c r="F119" s="6" t="n">
        <f aca="false">F112</f>
        <v>0</v>
      </c>
      <c r="G119" s="6" t="n">
        <f aca="false">G112</f>
        <v>61</v>
      </c>
    </row>
    <row r="120" customFormat="false" ht="15" hidden="false" customHeight="false" outlineLevel="0" collapsed="false">
      <c r="A120" s="6" t="n">
        <f aca="false">A113</f>
        <v>0</v>
      </c>
      <c r="B120" s="6" t="n">
        <f aca="false">B113</f>
        <v>-1</v>
      </c>
      <c r="C120" s="6" t="n">
        <f aca="false">C113</f>
        <v>1</v>
      </c>
      <c r="D120" s="6" t="n">
        <f aca="false">D113</f>
        <v>0</v>
      </c>
      <c r="E120" s="6" t="n">
        <f aca="false">E113</f>
        <v>4</v>
      </c>
      <c r="F120" s="6" t="n">
        <f aca="false">F113</f>
        <v>-1</v>
      </c>
      <c r="G120" s="6" t="n">
        <f aca="false">G113</f>
        <v>14</v>
      </c>
    </row>
    <row r="121" customFormat="false" ht="15" hidden="false" customHeight="false" outlineLevel="0" collapsed="false">
      <c r="A121" s="6" t="n">
        <f aca="false">A114</f>
        <v>0</v>
      </c>
      <c r="B121" s="6" t="n">
        <f aca="false">B114</f>
        <v>0</v>
      </c>
      <c r="C121" s="6" t="n">
        <f aca="false">C114</f>
        <v>3</v>
      </c>
      <c r="D121" s="6" t="n">
        <f aca="false">D114</f>
        <v>26</v>
      </c>
      <c r="E121" s="6" t="n">
        <f aca="false">E114</f>
        <v>8</v>
      </c>
      <c r="F121" s="6" t="n">
        <f aca="false">F114</f>
        <v>-3</v>
      </c>
      <c r="G121" s="6" t="n">
        <f aca="false">G114</f>
        <v>294</v>
      </c>
    </row>
    <row r="122" customFormat="false" ht="15" hidden="false" customHeight="false" outlineLevel="0" collapsed="false">
      <c r="A122" s="6" t="n">
        <f aca="false">A115</f>
        <v>0</v>
      </c>
      <c r="B122" s="6" t="n">
        <f aca="false">B115</f>
        <v>0</v>
      </c>
      <c r="C122" s="6" t="n">
        <f aca="false">C115</f>
        <v>0</v>
      </c>
      <c r="D122" s="6" t="n">
        <f aca="false">D115</f>
        <v>-30</v>
      </c>
      <c r="E122" s="6" t="n">
        <f aca="false">E115</f>
        <v>8</v>
      </c>
      <c r="F122" s="6" t="n">
        <f aca="false">F115</f>
        <v>-1</v>
      </c>
      <c r="G122" s="6" t="n">
        <f aca="false">G115</f>
        <v>-294</v>
      </c>
    </row>
    <row r="123" customFormat="false" ht="15" hidden="false" customHeight="false" outlineLevel="0" collapsed="false">
      <c r="A123" s="6" t="n">
        <f aca="false">A116</f>
        <v>0</v>
      </c>
      <c r="B123" s="6" t="n">
        <f aca="false">B116</f>
        <v>0</v>
      </c>
      <c r="C123" s="6" t="n">
        <f aca="false">C116</f>
        <v>0</v>
      </c>
      <c r="D123" s="6" t="n">
        <f aca="false">D116-$H116*D$115</f>
        <v>0</v>
      </c>
      <c r="E123" s="6" t="n">
        <f aca="false">E116-$H116*E$115</f>
        <v>-23.9111111111111</v>
      </c>
      <c r="F123" s="6" t="n">
        <f aca="false">F116-$H116*F$115</f>
        <v>5.15555555555556</v>
      </c>
      <c r="G123" s="6" t="n">
        <f aca="false">G116-$H116*G$115</f>
        <v>-57.2666666666667</v>
      </c>
    </row>
    <row r="124" customFormat="false" ht="15" hidden="false" customHeight="false" outlineLevel="0" collapsed="false">
      <c r="A124" s="6" t="n">
        <f aca="false">A117</f>
        <v>0</v>
      </c>
      <c r="B124" s="6" t="n">
        <f aca="false">B117</f>
        <v>0</v>
      </c>
      <c r="C124" s="6" t="n">
        <f aca="false">C117</f>
        <v>0</v>
      </c>
      <c r="D124" s="6" t="n">
        <f aca="false">D117-$H117*D$115</f>
        <v>0</v>
      </c>
      <c r="E124" s="6" t="n">
        <f aca="false">E117-$H117*E$115</f>
        <v>3.97777777777778</v>
      </c>
      <c r="F124" s="6" t="n">
        <f aca="false">F117-$H117*F$115</f>
        <v>4.71111111111111</v>
      </c>
      <c r="G124" s="6" t="n">
        <f aca="false">G117-$H117*G$115</f>
        <v>36.0666666666667</v>
      </c>
      <c r="H124" s="7" t="n">
        <f aca="false">$E124/$E$123</f>
        <v>-0.16635687732342</v>
      </c>
    </row>
    <row r="126" customFormat="false" ht="15" hidden="false" customHeight="false" outlineLevel="0" collapsed="false">
      <c r="A126" s="6" t="n">
        <f aca="false">A119</f>
        <v>-1</v>
      </c>
      <c r="B126" s="6" t="n">
        <f aca="false">B119</f>
        <v>1</v>
      </c>
      <c r="C126" s="6" t="n">
        <f aca="false">C119</f>
        <v>0</v>
      </c>
      <c r="D126" s="6" t="n">
        <f aca="false">D119</f>
        <v>4</v>
      </c>
      <c r="E126" s="6" t="n">
        <f aca="false">E119</f>
        <v>-1</v>
      </c>
      <c r="F126" s="6" t="n">
        <f aca="false">F119</f>
        <v>0</v>
      </c>
      <c r="G126" s="6" t="n">
        <f aca="false">G119</f>
        <v>61</v>
      </c>
    </row>
    <row r="127" customFormat="false" ht="15" hidden="false" customHeight="false" outlineLevel="0" collapsed="false">
      <c r="A127" s="6" t="n">
        <f aca="false">A120</f>
        <v>0</v>
      </c>
      <c r="B127" s="6" t="n">
        <f aca="false">B120</f>
        <v>-1</v>
      </c>
      <c r="C127" s="6" t="n">
        <f aca="false">C120</f>
        <v>1</v>
      </c>
      <c r="D127" s="6" t="n">
        <f aca="false">D120</f>
        <v>0</v>
      </c>
      <c r="E127" s="6" t="n">
        <f aca="false">E120</f>
        <v>4</v>
      </c>
      <c r="F127" s="6" t="n">
        <f aca="false">F120</f>
        <v>-1</v>
      </c>
      <c r="G127" s="6" t="n">
        <f aca="false">G120</f>
        <v>14</v>
      </c>
    </row>
    <row r="128" customFormat="false" ht="15" hidden="false" customHeight="false" outlineLevel="0" collapsed="false">
      <c r="A128" s="6" t="n">
        <f aca="false">A121</f>
        <v>0</v>
      </c>
      <c r="B128" s="6" t="n">
        <f aca="false">B121</f>
        <v>0</v>
      </c>
      <c r="C128" s="6" t="n">
        <f aca="false">C121</f>
        <v>3</v>
      </c>
      <c r="D128" s="6" t="n">
        <f aca="false">D121</f>
        <v>26</v>
      </c>
      <c r="E128" s="6" t="n">
        <f aca="false">E121</f>
        <v>8</v>
      </c>
      <c r="F128" s="6" t="n">
        <f aca="false">F121</f>
        <v>-3</v>
      </c>
      <c r="G128" s="6" t="n">
        <f aca="false">G121</f>
        <v>294</v>
      </c>
    </row>
    <row r="129" customFormat="false" ht="15" hidden="false" customHeight="false" outlineLevel="0" collapsed="false">
      <c r="A129" s="6" t="n">
        <f aca="false">A122</f>
        <v>0</v>
      </c>
      <c r="B129" s="6" t="n">
        <f aca="false">B122</f>
        <v>0</v>
      </c>
      <c r="C129" s="6" t="n">
        <f aca="false">C122</f>
        <v>0</v>
      </c>
      <c r="D129" s="6" t="n">
        <f aca="false">D122</f>
        <v>-30</v>
      </c>
      <c r="E129" s="6" t="n">
        <f aca="false">E122</f>
        <v>8</v>
      </c>
      <c r="F129" s="6" t="n">
        <f aca="false">F122</f>
        <v>-1</v>
      </c>
      <c r="G129" s="6" t="n">
        <f aca="false">G122</f>
        <v>-294</v>
      </c>
    </row>
    <row r="130" customFormat="false" ht="15" hidden="false" customHeight="false" outlineLevel="0" collapsed="false">
      <c r="A130" s="6" t="n">
        <f aca="false">A123</f>
        <v>0</v>
      </c>
      <c r="B130" s="6" t="n">
        <f aca="false">B123</f>
        <v>0</v>
      </c>
      <c r="C130" s="6" t="n">
        <f aca="false">C123</f>
        <v>0</v>
      </c>
      <c r="D130" s="6" t="n">
        <f aca="false">D123</f>
        <v>0</v>
      </c>
      <c r="E130" s="6" t="n">
        <f aca="false">E123</f>
        <v>-23.9111111111111</v>
      </c>
      <c r="F130" s="6" t="n">
        <f aca="false">F123</f>
        <v>5.15555555555556</v>
      </c>
      <c r="G130" s="6" t="n">
        <f aca="false">G123</f>
        <v>-57.2666666666667</v>
      </c>
    </row>
    <row r="131" customFormat="false" ht="15" hidden="false" customHeight="false" outlineLevel="0" collapsed="false">
      <c r="A131" s="6" t="n">
        <f aca="false">A124</f>
        <v>0</v>
      </c>
      <c r="B131" s="6" t="n">
        <f aca="false">B124</f>
        <v>0</v>
      </c>
      <c r="C131" s="6" t="n">
        <f aca="false">C124</f>
        <v>0</v>
      </c>
      <c r="D131" s="6" t="n">
        <f aca="false">D124</f>
        <v>0</v>
      </c>
      <c r="E131" s="6" t="n">
        <f aca="false">E124-$H124*E$123</f>
        <v>0</v>
      </c>
      <c r="F131" s="6" t="n">
        <f aca="false">F124-$H124*F$123</f>
        <v>5.56877323420074</v>
      </c>
      <c r="G131" s="6" t="n">
        <f aca="false">G124-$H124*G$123</f>
        <v>26.5399628252788</v>
      </c>
    </row>
    <row r="133" customFormat="false" ht="15" hidden="false" customHeight="false" outlineLevel="0" collapsed="false">
      <c r="A133" s="0" t="s">
        <v>1</v>
      </c>
    </row>
    <row r="134" customFormat="false" ht="15" hidden="false" customHeight="false" outlineLevel="0" collapsed="false">
      <c r="C134" s="6" t="s">
        <v>7</v>
      </c>
      <c r="D134" s="6" t="n">
        <f aca="false">G131/F131</f>
        <v>4.76585447263017</v>
      </c>
    </row>
    <row r="135" customFormat="false" ht="15" hidden="false" customHeight="false" outlineLevel="0" collapsed="false">
      <c r="C135" s="6" t="s">
        <v>6</v>
      </c>
      <c r="D135" s="6" t="n">
        <f aca="false">(G130-F130*D134)/E130</f>
        <v>3.42256341789052</v>
      </c>
    </row>
    <row r="136" customFormat="false" ht="15" hidden="false" customHeight="false" outlineLevel="0" collapsed="false">
      <c r="C136" s="6" t="s">
        <v>5</v>
      </c>
      <c r="D136" s="6" t="n">
        <f aca="false">(G129-F129*D134-E129*D135)/D129</f>
        <v>10.5538217623498</v>
      </c>
    </row>
    <row r="137" customFormat="false" ht="15" hidden="false" customHeight="false" outlineLevel="0" collapsed="false">
      <c r="C137" s="6" t="s">
        <v>2</v>
      </c>
      <c r="D137" s="6" t="n">
        <f aca="false">(G128-F128*D134-E128*D135-D128*D136)/C128</f>
        <v>2.1725634178905</v>
      </c>
    </row>
    <row r="138" customFormat="false" ht="15" hidden="false" customHeight="false" outlineLevel="0" collapsed="false">
      <c r="C138" s="6" t="s">
        <v>3</v>
      </c>
      <c r="D138" s="6" t="n">
        <f aca="false">(G127-F127*D134-E127*D135-D127*D136-C127*D137)/B127</f>
        <v>-2.90303738317758</v>
      </c>
    </row>
    <row r="139" customFormat="false" ht="15" hidden="false" customHeight="false" outlineLevel="0" collapsed="false">
      <c r="C139" s="6" t="s">
        <v>4</v>
      </c>
      <c r="D139" s="6" t="n">
        <f aca="false">(G126-F126*D134-E126*D135-D126*D136-C126*D137-B126*D138)/A126</f>
        <v>-25.1103137516689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5"/>
  <cols>
    <col collapsed="false" hidden="false" max="3" min="1" style="0" width="8.36734693877551"/>
    <col collapsed="false" hidden="false" max="4" min="4" style="0" width="14.3112244897959"/>
    <col collapsed="false" hidden="false" max="9" min="5" style="0" width="8.36734693877551"/>
    <col collapsed="false" hidden="false" max="10" min="10" style="0" width="10.8010204081633"/>
    <col collapsed="false" hidden="false" max="1025" min="11" style="0" width="8.36734693877551"/>
  </cols>
  <sheetData>
    <row r="1" customFormat="false" ht="15" hidden="false" customHeight="false" outlineLevel="0" collapsed="false">
      <c r="A1" s="0" t="s">
        <v>0</v>
      </c>
      <c r="C1" s="0" t="s">
        <v>8</v>
      </c>
      <c r="D1" s="0" t="s">
        <v>9</v>
      </c>
    </row>
    <row r="2" customFormat="false" ht="15" hidden="false" customHeight="false" outlineLevel="0" collapsed="false">
      <c r="A2" s="1" t="n">
        <v>12</v>
      </c>
      <c r="B2" s="1" t="n">
        <v>5</v>
      </c>
      <c r="C2" s="1" t="n">
        <v>1</v>
      </c>
      <c r="D2" s="1" t="n">
        <v>25</v>
      </c>
    </row>
    <row r="3" customFormat="false" ht="15" hidden="false" customHeight="false" outlineLevel="0" collapsed="false">
      <c r="A3" s="1" t="n">
        <v>1</v>
      </c>
      <c r="B3" s="1" t="n">
        <v>13</v>
      </c>
      <c r="C3" s="1" t="n">
        <v>7</v>
      </c>
      <c r="D3" s="1" t="n">
        <v>48</v>
      </c>
      <c r="E3" s="2" t="n">
        <f aca="false">$A3/$A$2</f>
        <v>0.0833333333333333</v>
      </c>
    </row>
    <row r="4" customFormat="false" ht="15" hidden="false" customHeight="false" outlineLevel="0" collapsed="false">
      <c r="A4" s="1" t="n">
        <v>7</v>
      </c>
      <c r="B4" s="1" t="n">
        <v>6</v>
      </c>
      <c r="C4" s="1" t="n">
        <v>18</v>
      </c>
      <c r="D4" s="1" t="n">
        <v>73</v>
      </c>
      <c r="E4" s="2" t="n">
        <f aca="false">$A4/$A$2</f>
        <v>0.583333333333333</v>
      </c>
    </row>
    <row r="5" customFormat="false" ht="15" hidden="false" customHeight="false" outlineLevel="0" collapsed="false">
      <c r="D5" s="3"/>
    </row>
    <row r="6" customFormat="false" ht="15" hidden="false" customHeight="false" outlineLevel="0" collapsed="false">
      <c r="A6" s="1" t="n">
        <f aca="false">A2</f>
        <v>12</v>
      </c>
      <c r="B6" s="1" t="n">
        <f aca="false">B2</f>
        <v>5</v>
      </c>
      <c r="C6" s="1" t="n">
        <f aca="false">C2</f>
        <v>1</v>
      </c>
      <c r="D6" s="3"/>
    </row>
    <row r="7" customFormat="false" ht="13.8" hidden="false" customHeight="false" outlineLevel="0" collapsed="false">
      <c r="A7" s="1" t="n">
        <f aca="false">A3-$E3*A$2</f>
        <v>0</v>
      </c>
      <c r="B7" s="1" t="n">
        <f aca="false">B3-$E3*B$2</f>
        <v>12.5833333333333</v>
      </c>
      <c r="C7" s="1" t="n">
        <f aca="false">C3-$E3*C$2</f>
        <v>6.91666666666667</v>
      </c>
      <c r="D7" s="9"/>
    </row>
    <row r="8" customFormat="false" ht="15" hidden="false" customHeight="false" outlineLevel="0" collapsed="false">
      <c r="A8" s="1" t="n">
        <f aca="false">A4-$E4*A$2</f>
        <v>0</v>
      </c>
      <c r="B8" s="1" t="n">
        <f aca="false">B4-$E4*B$2</f>
        <v>3.08333333333333</v>
      </c>
      <c r="C8" s="1" t="n">
        <f aca="false">C4-$E4*C$2</f>
        <v>17.4166666666667</v>
      </c>
      <c r="D8" s="3"/>
      <c r="E8" s="2" t="n">
        <f aca="false">$B8/$B$7</f>
        <v>0.245033112582781</v>
      </c>
    </row>
    <row r="9" customFormat="false" ht="15" hidden="false" customHeight="false" outlineLevel="0" collapsed="false">
      <c r="A9" s="0" t="s">
        <v>10</v>
      </c>
      <c r="D9" s="0" t="s">
        <v>11</v>
      </c>
      <c r="G9" s="0" t="s">
        <v>12</v>
      </c>
      <c r="J9" s="0" t="s">
        <v>9</v>
      </c>
    </row>
    <row r="10" customFormat="false" ht="15" hidden="false" customHeight="false" outlineLevel="0" collapsed="false">
      <c r="A10" s="1" t="n">
        <f aca="false">A6</f>
        <v>12</v>
      </c>
      <c r="B10" s="1" t="n">
        <f aca="false">B6</f>
        <v>5</v>
      </c>
      <c r="C10" s="1" t="n">
        <f aca="false">C6</f>
        <v>1</v>
      </c>
      <c r="D10" s="4" t="n">
        <f aca="false">J15</f>
        <v>25</v>
      </c>
      <c r="G10" s="1" t="n">
        <v>1</v>
      </c>
      <c r="H10" s="1" t="n">
        <v>0</v>
      </c>
      <c r="I10" s="1" t="n">
        <v>0</v>
      </c>
      <c r="J10" s="1" t="n">
        <f aca="false">D2</f>
        <v>25</v>
      </c>
    </row>
    <row r="11" customFormat="false" ht="15" hidden="false" customHeight="false" outlineLevel="0" collapsed="false">
      <c r="A11" s="1" t="n">
        <f aca="false">A7</f>
        <v>0</v>
      </c>
      <c r="B11" s="1" t="n">
        <f aca="false">B7</f>
        <v>12.5833333333333</v>
      </c>
      <c r="C11" s="1" t="n">
        <f aca="false">C7</f>
        <v>6.91666666666667</v>
      </c>
      <c r="D11" s="4" t="n">
        <f aca="false">J16</f>
        <v>45.9166666666667</v>
      </c>
      <c r="G11" s="1" t="n">
        <f aca="false">E3</f>
        <v>0.0833333333333333</v>
      </c>
      <c r="H11" s="1" t="n">
        <v>1</v>
      </c>
      <c r="I11" s="1" t="n">
        <v>0</v>
      </c>
      <c r="J11" s="1" t="n">
        <f aca="false">D3</f>
        <v>48</v>
      </c>
    </row>
    <row r="12" customFormat="false" ht="15" hidden="false" customHeight="false" outlineLevel="0" collapsed="false">
      <c r="A12" s="1" t="n">
        <f aca="false">A8</f>
        <v>0</v>
      </c>
      <c r="B12" s="1" t="n">
        <f aca="false">B8-$E8*B$7</f>
        <v>0</v>
      </c>
      <c r="C12" s="1" t="n">
        <f aca="false">C8-$E8*C$7</f>
        <v>15.7218543046358</v>
      </c>
      <c r="D12" s="4" t="n">
        <f aca="false">J17</f>
        <v>47.1655629139073</v>
      </c>
      <c r="G12" s="1" t="n">
        <f aca="false">E4</f>
        <v>0.583333333333333</v>
      </c>
      <c r="H12" s="1" t="n">
        <f aca="false">E8</f>
        <v>0.245033112582781</v>
      </c>
      <c r="I12" s="1" t="n">
        <v>1</v>
      </c>
      <c r="J12" s="1" t="n">
        <f aca="false">D4</f>
        <v>73</v>
      </c>
    </row>
    <row r="14" customFormat="false" ht="15" hidden="false" customHeight="false" outlineLevel="0" collapsed="false">
      <c r="A14" s="0" t="s">
        <v>1</v>
      </c>
      <c r="D14" s="0" t="s">
        <v>13</v>
      </c>
      <c r="J14" s="0" t="s">
        <v>11</v>
      </c>
    </row>
    <row r="15" customFormat="false" ht="13.8" hidden="false" customHeight="false" outlineLevel="0" collapsed="false">
      <c r="B15" s="3"/>
      <c r="C15" s="10" t="s">
        <v>2</v>
      </c>
      <c r="D15" s="4" t="n">
        <f aca="false">D12/C12</f>
        <v>3</v>
      </c>
      <c r="I15" s="1" t="s">
        <v>14</v>
      </c>
      <c r="J15" s="11" t="n">
        <f aca="false">J10/G10</f>
        <v>25</v>
      </c>
    </row>
    <row r="16" customFormat="false" ht="15" hidden="false" customHeight="false" outlineLevel="0" collapsed="false">
      <c r="B16" s="3"/>
      <c r="C16" s="1" t="s">
        <v>3</v>
      </c>
      <c r="D16" s="1" t="n">
        <f aca="false">(D11-C11*D15)/B11</f>
        <v>2</v>
      </c>
      <c r="I16" s="1" t="s">
        <v>15</v>
      </c>
      <c r="J16" s="1" t="n">
        <f aca="false">(J11-G11*J15)/H11</f>
        <v>45.9166666666667</v>
      </c>
    </row>
    <row r="17" customFormat="false" ht="15" hidden="false" customHeight="false" outlineLevel="0" collapsed="false">
      <c r="B17" s="3"/>
      <c r="C17" s="1" t="s">
        <v>4</v>
      </c>
      <c r="D17" s="1" t="n">
        <f aca="false">(D10-C10*D15-B10*D16)/A10</f>
        <v>1</v>
      </c>
      <c r="I17" s="1" t="s">
        <v>16</v>
      </c>
      <c r="J17" s="1" t="n">
        <f aca="false">(J12-G12*J15-H12*J16)/I12</f>
        <v>47.1655629139073</v>
      </c>
    </row>
    <row r="19" customFormat="false" ht="15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1" customFormat="false" ht="15" hidden="false" customHeight="false" outlineLevel="0" collapsed="false">
      <c r="A21" s="0" t="s">
        <v>0</v>
      </c>
      <c r="C21" s="0" t="s">
        <v>8</v>
      </c>
      <c r="E21" s="0" t="s">
        <v>9</v>
      </c>
    </row>
    <row r="22" customFormat="false" ht="15" hidden="false" customHeight="false" outlineLevel="0" collapsed="false">
      <c r="A22" s="6" t="n">
        <v>2</v>
      </c>
      <c r="B22" s="6" t="n">
        <v>-3</v>
      </c>
      <c r="C22" s="6" t="n">
        <v>4</v>
      </c>
      <c r="D22" s="6" t="n">
        <v>1</v>
      </c>
      <c r="E22" s="6" t="n">
        <v>10</v>
      </c>
    </row>
    <row r="23" customFormat="false" ht="15" hidden="false" customHeight="false" outlineLevel="0" collapsed="false">
      <c r="A23" s="6" t="n">
        <v>-4</v>
      </c>
      <c r="B23" s="6" t="n">
        <v>2</v>
      </c>
      <c r="C23" s="6" t="n">
        <v>1</v>
      </c>
      <c r="D23" s="6" t="n">
        <v>-2</v>
      </c>
      <c r="E23" s="6" t="n">
        <v>-10</v>
      </c>
      <c r="F23" s="7" t="n">
        <f aca="false">$A23/$A$22</f>
        <v>-2</v>
      </c>
    </row>
    <row r="24" customFormat="false" ht="15" hidden="false" customHeight="false" outlineLevel="0" collapsed="false">
      <c r="A24" s="6" t="n">
        <v>1</v>
      </c>
      <c r="B24" s="6" t="n">
        <v>3</v>
      </c>
      <c r="C24" s="6" t="n">
        <v>-5</v>
      </c>
      <c r="D24" s="6" t="n">
        <v>3</v>
      </c>
      <c r="E24" s="6" t="n">
        <v>32</v>
      </c>
      <c r="F24" s="7" t="n">
        <f aca="false">$A24/$A$22</f>
        <v>0.5</v>
      </c>
    </row>
    <row r="25" customFormat="false" ht="15" hidden="false" customHeight="false" outlineLevel="0" collapsed="false">
      <c r="A25" s="6" t="n">
        <v>-3</v>
      </c>
      <c r="B25" s="6" t="n">
        <v>-1</v>
      </c>
      <c r="C25" s="6" t="n">
        <v>1</v>
      </c>
      <c r="D25" s="6" t="n">
        <v>-1</v>
      </c>
      <c r="E25" s="6" t="n">
        <v>-21</v>
      </c>
      <c r="F25" s="7" t="n">
        <f aca="false">$A25/$A$22</f>
        <v>-1.5</v>
      </c>
    </row>
    <row r="26" customFormat="false" ht="15" hidden="false" customHeight="false" outlineLevel="0" collapsed="false">
      <c r="E26" s="3"/>
    </row>
    <row r="27" customFormat="false" ht="15" hidden="false" customHeight="false" outlineLevel="0" collapsed="false">
      <c r="A27" s="6" t="n">
        <f aca="false">A22</f>
        <v>2</v>
      </c>
      <c r="B27" s="6" t="n">
        <f aca="false">B22</f>
        <v>-3</v>
      </c>
      <c r="C27" s="6" t="n">
        <f aca="false">C22</f>
        <v>4</v>
      </c>
      <c r="D27" s="6" t="n">
        <f aca="false">D22</f>
        <v>1</v>
      </c>
      <c r="E27" s="3"/>
    </row>
    <row r="28" customFormat="false" ht="15" hidden="false" customHeight="false" outlineLevel="0" collapsed="false">
      <c r="A28" s="6" t="n">
        <f aca="false">A23-$F23*A$22</f>
        <v>0</v>
      </c>
      <c r="B28" s="6" t="n">
        <f aca="false">B23-$F23*B$22</f>
        <v>-4</v>
      </c>
      <c r="C28" s="6" t="n">
        <f aca="false">C23-$F23*C$22</f>
        <v>9</v>
      </c>
      <c r="D28" s="6" t="n">
        <f aca="false">D23-$F23*D$22</f>
        <v>0</v>
      </c>
      <c r="E28" s="3"/>
    </row>
    <row r="29" customFormat="false" ht="15" hidden="false" customHeight="false" outlineLevel="0" collapsed="false">
      <c r="A29" s="6" t="n">
        <f aca="false">A24-$F24*A$22</f>
        <v>0</v>
      </c>
      <c r="B29" s="6" t="n">
        <f aca="false">B24-$F24*B$22</f>
        <v>4.5</v>
      </c>
      <c r="C29" s="6" t="n">
        <f aca="false">C24-$F24*C$22</f>
        <v>-7</v>
      </c>
      <c r="D29" s="6" t="n">
        <f aca="false">D24-$F24*D$22</f>
        <v>2.5</v>
      </c>
      <c r="E29" s="3"/>
      <c r="F29" s="7" t="n">
        <f aca="false">$B29/$B$28</f>
        <v>-1.125</v>
      </c>
    </row>
    <row r="30" customFormat="false" ht="15" hidden="false" customHeight="false" outlineLevel="0" collapsed="false">
      <c r="A30" s="6" t="n">
        <f aca="false">A25-$F25*A$22</f>
        <v>0</v>
      </c>
      <c r="B30" s="6" t="n">
        <f aca="false">B25-$F25*B$22</f>
        <v>-5.5</v>
      </c>
      <c r="C30" s="6" t="n">
        <f aca="false">C25-$F25*C$22</f>
        <v>7</v>
      </c>
      <c r="D30" s="6" t="n">
        <f aca="false">D25-$F25*D$22</f>
        <v>0.5</v>
      </c>
      <c r="E30" s="3"/>
      <c r="F30" s="7" t="n">
        <f aca="false">$B30/$B$28</f>
        <v>1.375</v>
      </c>
    </row>
    <row r="31" customFormat="false" ht="15" hidden="false" customHeight="false" outlineLevel="0" collapsed="false">
      <c r="E31" s="3"/>
    </row>
    <row r="32" customFormat="false" ht="15" hidden="false" customHeight="false" outlineLevel="0" collapsed="false">
      <c r="A32" s="6" t="n">
        <f aca="false">A27</f>
        <v>2</v>
      </c>
      <c r="B32" s="6" t="n">
        <f aca="false">B27</f>
        <v>-3</v>
      </c>
      <c r="C32" s="6" t="n">
        <f aca="false">C27</f>
        <v>4</v>
      </c>
      <c r="D32" s="6" t="n">
        <f aca="false">D27</f>
        <v>1</v>
      </c>
      <c r="E32" s="3"/>
    </row>
    <row r="33" customFormat="false" ht="15" hidden="false" customHeight="false" outlineLevel="0" collapsed="false">
      <c r="A33" s="6" t="n">
        <f aca="false">A28</f>
        <v>0</v>
      </c>
      <c r="B33" s="6" t="n">
        <f aca="false">B28</f>
        <v>-4</v>
      </c>
      <c r="C33" s="6" t="n">
        <f aca="false">C28</f>
        <v>9</v>
      </c>
      <c r="D33" s="6" t="n">
        <f aca="false">D28</f>
        <v>0</v>
      </c>
      <c r="E33" s="3"/>
    </row>
    <row r="34" customFormat="false" ht="15" hidden="false" customHeight="false" outlineLevel="0" collapsed="false">
      <c r="A34" s="6" t="n">
        <f aca="false">A29</f>
        <v>0</v>
      </c>
      <c r="B34" s="6" t="n">
        <f aca="false">B29-$F29*B$28</f>
        <v>0</v>
      </c>
      <c r="C34" s="6" t="n">
        <f aca="false">C29-$F29*C$28</f>
        <v>3.125</v>
      </c>
      <c r="D34" s="6" t="n">
        <f aca="false">D29-$F29*D$28</f>
        <v>2.5</v>
      </c>
      <c r="E34" s="3"/>
    </row>
    <row r="35" customFormat="false" ht="15" hidden="false" customHeight="false" outlineLevel="0" collapsed="false">
      <c r="A35" s="6" t="n">
        <f aca="false">A30</f>
        <v>0</v>
      </c>
      <c r="B35" s="6" t="n">
        <f aca="false">B30-$F30*B$28</f>
        <v>0</v>
      </c>
      <c r="C35" s="6" t="n">
        <f aca="false">C30-$F30*C$28</f>
        <v>-5.375</v>
      </c>
      <c r="D35" s="6" t="n">
        <f aca="false">D30-$F30*D$28</f>
        <v>0.5</v>
      </c>
      <c r="E35" s="3"/>
      <c r="F35" s="7" t="n">
        <f aca="false">$C35/$C$34</f>
        <v>-1.72</v>
      </c>
    </row>
    <row r="36" customFormat="false" ht="15" hidden="false" customHeight="false" outlineLevel="0" collapsed="false">
      <c r="A36" s="0" t="s">
        <v>10</v>
      </c>
      <c r="E36" s="3" t="str">
        <f aca="false">K42</f>
        <v>Z</v>
      </c>
      <c r="H36" s="0" t="s">
        <v>12</v>
      </c>
      <c r="L36" s="0" t="s">
        <v>9</v>
      </c>
    </row>
    <row r="37" customFormat="false" ht="15" hidden="false" customHeight="false" outlineLevel="0" collapsed="false">
      <c r="A37" s="6" t="n">
        <f aca="false">A32</f>
        <v>2</v>
      </c>
      <c r="B37" s="6" t="n">
        <f aca="false">B32</f>
        <v>-3</v>
      </c>
      <c r="C37" s="6" t="n">
        <f aca="false">C32</f>
        <v>4</v>
      </c>
      <c r="D37" s="6" t="n">
        <f aca="false">D32</f>
        <v>1</v>
      </c>
      <c r="E37" s="6" t="n">
        <f aca="false">K43</f>
        <v>10</v>
      </c>
      <c r="H37" s="6" t="n">
        <v>1</v>
      </c>
      <c r="I37" s="6" t="n">
        <v>0</v>
      </c>
      <c r="J37" s="6" t="n">
        <v>0</v>
      </c>
      <c r="K37" s="6" t="n">
        <v>0</v>
      </c>
      <c r="L37" s="6" t="n">
        <f aca="false">E22</f>
        <v>10</v>
      </c>
    </row>
    <row r="38" customFormat="false" ht="15" hidden="false" customHeight="false" outlineLevel="0" collapsed="false">
      <c r="A38" s="6" t="n">
        <f aca="false">A33</f>
        <v>0</v>
      </c>
      <c r="B38" s="6" t="n">
        <f aca="false">B33</f>
        <v>-4</v>
      </c>
      <c r="C38" s="6" t="n">
        <f aca="false">C33</f>
        <v>9</v>
      </c>
      <c r="D38" s="6" t="n">
        <f aca="false">D33</f>
        <v>0</v>
      </c>
      <c r="E38" s="6" t="n">
        <f aca="false">K44</f>
        <v>10</v>
      </c>
      <c r="H38" s="6" t="n">
        <f aca="false">F23</f>
        <v>-2</v>
      </c>
      <c r="I38" s="6" t="n">
        <v>1</v>
      </c>
      <c r="J38" s="6" t="n">
        <v>0</v>
      </c>
      <c r="K38" s="6" t="n">
        <v>0</v>
      </c>
      <c r="L38" s="6" t="n">
        <f aca="false">E23</f>
        <v>-10</v>
      </c>
    </row>
    <row r="39" customFormat="false" ht="15" hidden="false" customHeight="false" outlineLevel="0" collapsed="false">
      <c r="A39" s="6" t="n">
        <f aca="false">A34</f>
        <v>0</v>
      </c>
      <c r="B39" s="6" t="n">
        <f aca="false">B34</f>
        <v>0</v>
      </c>
      <c r="C39" s="6" t="n">
        <f aca="false">C34</f>
        <v>3.125</v>
      </c>
      <c r="D39" s="6" t="n">
        <f aca="false">D34</f>
        <v>2.5</v>
      </c>
      <c r="E39" s="6" t="n">
        <f aca="false">K45</f>
        <v>38.25</v>
      </c>
      <c r="H39" s="6" t="n">
        <f aca="false">F24</f>
        <v>0.5</v>
      </c>
      <c r="I39" s="6" t="n">
        <f aca="false">F29</f>
        <v>-1.125</v>
      </c>
      <c r="J39" s="6" t="n">
        <v>1</v>
      </c>
      <c r="K39" s="6" t="n">
        <v>0</v>
      </c>
      <c r="L39" s="6" t="n">
        <f aca="false">E24</f>
        <v>32</v>
      </c>
    </row>
    <row r="40" customFormat="false" ht="15" hidden="false" customHeight="false" outlineLevel="0" collapsed="false">
      <c r="A40" s="6" t="n">
        <f aca="false">A35</f>
        <v>0</v>
      </c>
      <c r="B40" s="6" t="n">
        <f aca="false">B35</f>
        <v>0</v>
      </c>
      <c r="C40" s="6" t="n">
        <f aca="false">C35-$F35*C$34</f>
        <v>0</v>
      </c>
      <c r="D40" s="6" t="n">
        <f aca="false">D35-$F35*D$34</f>
        <v>4.8</v>
      </c>
      <c r="E40" s="6" t="n">
        <f aca="false">K46</f>
        <v>46.04</v>
      </c>
      <c r="H40" s="6" t="n">
        <f aca="false">F25</f>
        <v>-1.5</v>
      </c>
      <c r="I40" s="6" t="n">
        <f aca="false">F30</f>
        <v>1.375</v>
      </c>
      <c r="J40" s="6" t="n">
        <f aca="false">F35</f>
        <v>-1.72</v>
      </c>
      <c r="K40" s="6" t="n">
        <v>1</v>
      </c>
      <c r="L40" s="6" t="n">
        <f aca="false">E25</f>
        <v>-21</v>
      </c>
    </row>
    <row r="41" customFormat="false" ht="15" hidden="false" customHeight="false" outlineLevel="0" collapsed="false">
      <c r="E41" s="3"/>
    </row>
    <row r="42" customFormat="false" ht="15" hidden="false" customHeight="false" outlineLevel="0" collapsed="false">
      <c r="A42" s="0" t="s">
        <v>1</v>
      </c>
      <c r="D42" s="0" t="s">
        <v>13</v>
      </c>
      <c r="K42" s="0" t="s">
        <v>11</v>
      </c>
    </row>
    <row r="43" customFormat="false" ht="15" hidden="false" customHeight="false" outlineLevel="0" collapsed="false">
      <c r="C43" s="6" t="s">
        <v>5</v>
      </c>
      <c r="D43" s="6" t="n">
        <f aca="false">E40/D40</f>
        <v>9.59166666666667</v>
      </c>
      <c r="J43" s="6" t="s">
        <v>14</v>
      </c>
      <c r="K43" s="6" t="n">
        <f aca="false">L37/H37</f>
        <v>10</v>
      </c>
    </row>
    <row r="44" customFormat="false" ht="15" hidden="false" customHeight="false" outlineLevel="0" collapsed="false">
      <c r="C44" s="6" t="s">
        <v>2</v>
      </c>
      <c r="D44" s="6" t="n">
        <f aca="false">(E39-D39*D43)/C39</f>
        <v>4.56666666666667</v>
      </c>
      <c r="J44" s="6" t="s">
        <v>15</v>
      </c>
      <c r="K44" s="6" t="n">
        <f aca="false">(L38-H38*K43)/I38</f>
        <v>10</v>
      </c>
    </row>
    <row r="45" customFormat="false" ht="15" hidden="false" customHeight="false" outlineLevel="0" collapsed="false">
      <c r="C45" s="6" t="s">
        <v>3</v>
      </c>
      <c r="D45" s="6" t="n">
        <f aca="false">(E38-D38*D43-C38*D44)/B38</f>
        <v>7.775</v>
      </c>
      <c r="J45" s="6" t="s">
        <v>16</v>
      </c>
      <c r="K45" s="6" t="n">
        <f aca="false">(L39-H39*K43-I39*K44)/J39</f>
        <v>38.25</v>
      </c>
    </row>
    <row r="46" customFormat="false" ht="15" hidden="false" customHeight="false" outlineLevel="0" collapsed="false">
      <c r="C46" s="6" t="s">
        <v>4</v>
      </c>
      <c r="D46" s="6" t="n">
        <f aca="false">(E37-D37*D43-C37*D44-B37*D45)/A37</f>
        <v>2.73333333333334</v>
      </c>
      <c r="J46" s="6" t="s">
        <v>17</v>
      </c>
      <c r="K46" s="6" t="n">
        <f aca="false">(L40-H40*K43-I40*K44-J40*K45)/K40</f>
        <v>46.04</v>
      </c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50" customFormat="false" ht="15" hidden="false" customHeight="false" outlineLevel="0" collapsed="false">
      <c r="A50" s="0" t="s">
        <v>0</v>
      </c>
      <c r="C50" s="0" t="s">
        <v>8</v>
      </c>
      <c r="F50" s="0" t="s">
        <v>9</v>
      </c>
    </row>
    <row r="51" customFormat="false" ht="15" hidden="false" customHeight="false" outlineLevel="0" collapsed="false">
      <c r="A51" s="1" t="n">
        <v>1</v>
      </c>
      <c r="B51" s="1" t="n">
        <v>1</v>
      </c>
      <c r="C51" s="1" t="n">
        <v>1</v>
      </c>
      <c r="D51" s="1" t="n">
        <v>1</v>
      </c>
      <c r="E51" s="1" t="n">
        <v>1</v>
      </c>
      <c r="F51" s="1" t="n">
        <v>7</v>
      </c>
    </row>
    <row r="52" customFormat="false" ht="15" hidden="false" customHeight="false" outlineLevel="0" collapsed="false">
      <c r="A52" s="1" t="n">
        <v>1</v>
      </c>
      <c r="B52" s="1" t="n">
        <v>-1</v>
      </c>
      <c r="C52" s="1" t="n">
        <v>-1</v>
      </c>
      <c r="D52" s="1" t="n">
        <v>1</v>
      </c>
      <c r="E52" s="1" t="n">
        <v>1</v>
      </c>
      <c r="F52" s="1" t="n">
        <v>-1</v>
      </c>
      <c r="G52" s="2" t="n">
        <f aca="false">$A52/$A$51</f>
        <v>1</v>
      </c>
    </row>
    <row r="53" customFormat="false" ht="15" hidden="false" customHeight="false" outlineLevel="0" collapsed="false">
      <c r="A53" s="1" t="n">
        <v>1</v>
      </c>
      <c r="B53" s="1" t="n">
        <v>1</v>
      </c>
      <c r="C53" s="1" t="n">
        <v>-1</v>
      </c>
      <c r="D53" s="1" t="n">
        <v>-1</v>
      </c>
      <c r="E53" s="1" t="n">
        <v>1</v>
      </c>
      <c r="F53" s="1" t="n">
        <v>-3</v>
      </c>
      <c r="G53" s="2" t="n">
        <f aca="false">$A53/$A$51</f>
        <v>1</v>
      </c>
    </row>
    <row r="54" customFormat="false" ht="15" hidden="false" customHeight="false" outlineLevel="0" collapsed="false">
      <c r="A54" s="1" t="n">
        <v>1</v>
      </c>
      <c r="B54" s="1" t="n">
        <v>1</v>
      </c>
      <c r="C54" s="1" t="n">
        <v>1</v>
      </c>
      <c r="D54" s="1" t="n">
        <v>-1</v>
      </c>
      <c r="E54" s="1" t="n">
        <v>-1</v>
      </c>
      <c r="F54" s="1" t="n">
        <v>5</v>
      </c>
      <c r="G54" s="2" t="n">
        <f aca="false">$A54/$A$51</f>
        <v>1</v>
      </c>
    </row>
    <row r="55" customFormat="false" ht="15" hidden="false" customHeight="false" outlineLevel="0" collapsed="false">
      <c r="A55" s="1" t="n">
        <v>1</v>
      </c>
      <c r="B55" s="1" t="n">
        <v>1</v>
      </c>
      <c r="C55" s="1" t="n">
        <v>-1</v>
      </c>
      <c r="D55" s="1" t="n">
        <v>1</v>
      </c>
      <c r="E55" s="1" t="n">
        <v>-1</v>
      </c>
      <c r="F55" s="1" t="n">
        <v>3</v>
      </c>
      <c r="G55" s="2" t="n">
        <f aca="false">$A55/$A$51</f>
        <v>1</v>
      </c>
    </row>
    <row r="57" customFormat="false" ht="15" hidden="false" customHeight="false" outlineLevel="0" collapsed="false">
      <c r="A57" s="1" t="n">
        <f aca="false">A51</f>
        <v>1</v>
      </c>
      <c r="B57" s="1" t="n">
        <f aca="false">B51</f>
        <v>1</v>
      </c>
      <c r="C57" s="1" t="n">
        <f aca="false">C51</f>
        <v>1</v>
      </c>
      <c r="D57" s="1" t="n">
        <f aca="false">D51</f>
        <v>1</v>
      </c>
      <c r="E57" s="1" t="n">
        <f aca="false">E51</f>
        <v>1</v>
      </c>
      <c r="F57" s="3"/>
    </row>
    <row r="58" customFormat="false" ht="15" hidden="false" customHeight="false" outlineLevel="0" collapsed="false">
      <c r="A58" s="1" t="n">
        <f aca="false">A52-$G52*A$51</f>
        <v>0</v>
      </c>
      <c r="B58" s="1" t="n">
        <f aca="false">B52-$G52*B$51</f>
        <v>-2</v>
      </c>
      <c r="C58" s="1" t="n">
        <f aca="false">C52-$G52*C$51</f>
        <v>-2</v>
      </c>
      <c r="D58" s="1" t="n">
        <f aca="false">D52-$G52*D$51</f>
        <v>0</v>
      </c>
      <c r="E58" s="1" t="n">
        <f aca="false">E52-$G52*E$51</f>
        <v>0</v>
      </c>
      <c r="F58" s="3"/>
    </row>
    <row r="59" customFormat="false" ht="15" hidden="false" customHeight="false" outlineLevel="0" collapsed="false">
      <c r="A59" s="1" t="n">
        <f aca="false">A53-$G53*A$51</f>
        <v>0</v>
      </c>
      <c r="B59" s="1" t="n">
        <f aca="false">B53-$G53*B$51</f>
        <v>0</v>
      </c>
      <c r="C59" s="1" t="n">
        <f aca="false">C53-$G53*C$51</f>
        <v>-2</v>
      </c>
      <c r="D59" s="1" t="n">
        <f aca="false">D53-$G53*D$51</f>
        <v>-2</v>
      </c>
      <c r="E59" s="1" t="n">
        <f aca="false">E53-$G53*E$51</f>
        <v>0</v>
      </c>
      <c r="F59" s="3"/>
      <c r="G59" s="2" t="n">
        <f aca="false">$B59/$B$58</f>
        <v>0</v>
      </c>
    </row>
    <row r="60" customFormat="false" ht="15" hidden="false" customHeight="false" outlineLevel="0" collapsed="false">
      <c r="A60" s="1" t="n">
        <f aca="false">A54-$G54*A$51</f>
        <v>0</v>
      </c>
      <c r="B60" s="1" t="n">
        <f aca="false">B54-$G54*B$51</f>
        <v>0</v>
      </c>
      <c r="C60" s="1" t="n">
        <f aca="false">C54-$G54*C$51</f>
        <v>0</v>
      </c>
      <c r="D60" s="1" t="n">
        <f aca="false">D54-$G54*D$51</f>
        <v>-2</v>
      </c>
      <c r="E60" s="1" t="n">
        <f aca="false">E54-$G54*E$51</f>
        <v>-2</v>
      </c>
      <c r="F60" s="3"/>
      <c r="G60" s="2" t="n">
        <f aca="false">$B60/$B$58</f>
        <v>-0</v>
      </c>
    </row>
    <row r="61" customFormat="false" ht="15" hidden="false" customHeight="false" outlineLevel="0" collapsed="false">
      <c r="A61" s="1" t="n">
        <f aca="false">A55-$G55*A$51</f>
        <v>0</v>
      </c>
      <c r="B61" s="1" t="n">
        <f aca="false">B55-$G55*B$51</f>
        <v>0</v>
      </c>
      <c r="C61" s="1" t="n">
        <f aca="false">C55-$G55*C$51</f>
        <v>-2</v>
      </c>
      <c r="D61" s="1" t="n">
        <f aca="false">D55-$G55*D$51</f>
        <v>0</v>
      </c>
      <c r="E61" s="1" t="n">
        <f aca="false">E55-$G55*E$51</f>
        <v>-2</v>
      </c>
      <c r="F61" s="3"/>
      <c r="G61" s="2" t="n">
        <f aca="false">$B61/$B$58</f>
        <v>-0</v>
      </c>
    </row>
    <row r="62" customFormat="false" ht="15" hidden="false" customHeight="false" outlineLevel="0" collapsed="false">
      <c r="F62" s="3"/>
    </row>
    <row r="63" customFormat="false" ht="15" hidden="false" customHeight="false" outlineLevel="0" collapsed="false">
      <c r="A63" s="1" t="n">
        <f aca="false">A57</f>
        <v>1</v>
      </c>
      <c r="B63" s="1" t="n">
        <f aca="false">B57</f>
        <v>1</v>
      </c>
      <c r="C63" s="1" t="n">
        <f aca="false">C57</f>
        <v>1</v>
      </c>
      <c r="D63" s="1" t="n">
        <f aca="false">D57</f>
        <v>1</v>
      </c>
      <c r="E63" s="1" t="n">
        <f aca="false">E57</f>
        <v>1</v>
      </c>
      <c r="F63" s="3"/>
    </row>
    <row r="64" customFormat="false" ht="15" hidden="false" customHeight="false" outlineLevel="0" collapsed="false">
      <c r="A64" s="1" t="n">
        <f aca="false">A58</f>
        <v>0</v>
      </c>
      <c r="B64" s="1" t="n">
        <f aca="false">B58</f>
        <v>-2</v>
      </c>
      <c r="C64" s="1" t="n">
        <f aca="false">C58</f>
        <v>-2</v>
      </c>
      <c r="D64" s="1" t="n">
        <f aca="false">D58</f>
        <v>0</v>
      </c>
      <c r="E64" s="1" t="n">
        <f aca="false">E58</f>
        <v>0</v>
      </c>
      <c r="F64" s="3"/>
    </row>
    <row r="65" customFormat="false" ht="15" hidden="false" customHeight="false" outlineLevel="0" collapsed="false">
      <c r="A65" s="1" t="n">
        <f aca="false">A59</f>
        <v>0</v>
      </c>
      <c r="B65" s="1" t="n">
        <f aca="false">B59-$G59*B$58</f>
        <v>0</v>
      </c>
      <c r="C65" s="1" t="n">
        <f aca="false">C59-$G59*C$58</f>
        <v>-2</v>
      </c>
      <c r="D65" s="1" t="n">
        <f aca="false">D59-$G59*D$58</f>
        <v>-2</v>
      </c>
      <c r="E65" s="1" t="n">
        <f aca="false">E59-$G59*E$58</f>
        <v>0</v>
      </c>
      <c r="F65" s="3"/>
    </row>
    <row r="66" customFormat="false" ht="15" hidden="false" customHeight="false" outlineLevel="0" collapsed="false">
      <c r="A66" s="1" t="n">
        <f aca="false">A60</f>
        <v>0</v>
      </c>
      <c r="B66" s="1" t="n">
        <f aca="false">B60-$G60*B$58</f>
        <v>0</v>
      </c>
      <c r="C66" s="1" t="n">
        <f aca="false">C60-$G60*C$58</f>
        <v>0</v>
      </c>
      <c r="D66" s="1" t="n">
        <f aca="false">D60-$G60*D$58</f>
        <v>-2</v>
      </c>
      <c r="E66" s="1" t="n">
        <f aca="false">E60-$G60*E$58</f>
        <v>-2</v>
      </c>
      <c r="F66" s="3"/>
      <c r="G66" s="2" t="n">
        <f aca="false">$C66/$C$65</f>
        <v>0</v>
      </c>
    </row>
    <row r="67" customFormat="false" ht="15" hidden="false" customHeight="false" outlineLevel="0" collapsed="false">
      <c r="A67" s="1" t="n">
        <f aca="false">A61</f>
        <v>0</v>
      </c>
      <c r="B67" s="1" t="n">
        <f aca="false">B61-$G61*B$58</f>
        <v>0</v>
      </c>
      <c r="C67" s="1" t="n">
        <f aca="false">C61-$G61*C$58</f>
        <v>-2</v>
      </c>
      <c r="D67" s="1" t="n">
        <f aca="false">D61-$G61*D$58</f>
        <v>0</v>
      </c>
      <c r="E67" s="1" t="n">
        <f aca="false">E61-$G61*E$58</f>
        <v>-2</v>
      </c>
      <c r="F67" s="3"/>
      <c r="G67" s="2" t="n">
        <f aca="false">$C67/$C$65</f>
        <v>1</v>
      </c>
    </row>
    <row r="68" customFormat="false" ht="15" hidden="false" customHeight="false" outlineLevel="0" collapsed="false">
      <c r="F68" s="3"/>
    </row>
    <row r="69" customFormat="false" ht="15" hidden="false" customHeight="false" outlineLevel="0" collapsed="false">
      <c r="A69" s="1" t="n">
        <f aca="false">A63</f>
        <v>1</v>
      </c>
      <c r="B69" s="1" t="n">
        <f aca="false">B63</f>
        <v>1</v>
      </c>
      <c r="C69" s="1" t="n">
        <f aca="false">C63</f>
        <v>1</v>
      </c>
      <c r="D69" s="1" t="n">
        <f aca="false">D63</f>
        <v>1</v>
      </c>
      <c r="E69" s="1" t="n">
        <f aca="false">E63</f>
        <v>1</v>
      </c>
      <c r="F69" s="3"/>
    </row>
    <row r="70" customFormat="false" ht="15" hidden="false" customHeight="false" outlineLevel="0" collapsed="false">
      <c r="A70" s="1" t="n">
        <f aca="false">A64</f>
        <v>0</v>
      </c>
      <c r="B70" s="1" t="n">
        <f aca="false">B64</f>
        <v>-2</v>
      </c>
      <c r="C70" s="1" t="n">
        <f aca="false">C64</f>
        <v>-2</v>
      </c>
      <c r="D70" s="1" t="n">
        <f aca="false">D64</f>
        <v>0</v>
      </c>
      <c r="E70" s="1" t="n">
        <f aca="false">E64</f>
        <v>0</v>
      </c>
      <c r="F70" s="3"/>
    </row>
    <row r="71" customFormat="false" ht="15" hidden="false" customHeight="false" outlineLevel="0" collapsed="false">
      <c r="A71" s="1" t="n">
        <f aca="false">A65</f>
        <v>0</v>
      </c>
      <c r="B71" s="1" t="n">
        <f aca="false">B65</f>
        <v>0</v>
      </c>
      <c r="C71" s="1" t="n">
        <f aca="false">C65</f>
        <v>-2</v>
      </c>
      <c r="D71" s="1" t="n">
        <f aca="false">D65</f>
        <v>-2</v>
      </c>
      <c r="E71" s="1" t="n">
        <f aca="false">E65</f>
        <v>0</v>
      </c>
      <c r="F71" s="3"/>
    </row>
    <row r="72" customFormat="false" ht="15" hidden="false" customHeight="false" outlineLevel="0" collapsed="false">
      <c r="A72" s="1" t="n">
        <f aca="false">A66</f>
        <v>0</v>
      </c>
      <c r="B72" s="1" t="n">
        <f aca="false">B66</f>
        <v>0</v>
      </c>
      <c r="C72" s="1" t="n">
        <f aca="false">C66-$G66*C$65</f>
        <v>0</v>
      </c>
      <c r="D72" s="1" t="n">
        <f aca="false">D66-$G66*D$65</f>
        <v>-2</v>
      </c>
      <c r="E72" s="1" t="n">
        <f aca="false">E66-$G66*E$65</f>
        <v>-2</v>
      </c>
      <c r="F72" s="3"/>
    </row>
    <row r="73" customFormat="false" ht="15" hidden="false" customHeight="false" outlineLevel="0" collapsed="false">
      <c r="A73" s="1" t="n">
        <f aca="false">A67</f>
        <v>0</v>
      </c>
      <c r="B73" s="1" t="n">
        <f aca="false">B67</f>
        <v>0</v>
      </c>
      <c r="C73" s="1" t="n">
        <f aca="false">C67-$G67*C$65</f>
        <v>0</v>
      </c>
      <c r="D73" s="1" t="n">
        <f aca="false">D67-$G67*D$65</f>
        <v>2</v>
      </c>
      <c r="E73" s="1" t="n">
        <f aca="false">E67-$G67*E$65</f>
        <v>-2</v>
      </c>
      <c r="F73" s="3"/>
      <c r="G73" s="2" t="n">
        <f aca="false">$D73/$D$72</f>
        <v>-1</v>
      </c>
    </row>
    <row r="74" customFormat="false" ht="15" hidden="false" customHeight="false" outlineLevel="0" collapsed="false">
      <c r="A74" s="0" t="s">
        <v>10</v>
      </c>
      <c r="F74" s="0" t="s">
        <v>11</v>
      </c>
      <c r="J74" s="0" t="s">
        <v>12</v>
      </c>
      <c r="O74" s="0" t="s">
        <v>9</v>
      </c>
    </row>
    <row r="75" customFormat="false" ht="15" hidden="false" customHeight="false" outlineLevel="0" collapsed="false">
      <c r="A75" s="1" t="n">
        <f aca="false">A69</f>
        <v>1</v>
      </c>
      <c r="B75" s="1" t="n">
        <f aca="false">B69</f>
        <v>1</v>
      </c>
      <c r="C75" s="1" t="n">
        <f aca="false">C69</f>
        <v>1</v>
      </c>
      <c r="D75" s="1" t="n">
        <f aca="false">D69</f>
        <v>1</v>
      </c>
      <c r="E75" s="1" t="n">
        <f aca="false">E69</f>
        <v>1</v>
      </c>
      <c r="F75" s="1" t="n">
        <f aca="false">N82</f>
        <v>7</v>
      </c>
      <c r="J75" s="1" t="n">
        <v>1</v>
      </c>
      <c r="K75" s="1" t="n">
        <v>0</v>
      </c>
      <c r="L75" s="1" t="n">
        <v>0</v>
      </c>
      <c r="M75" s="1" t="n">
        <v>0</v>
      </c>
      <c r="N75" s="1" t="n">
        <v>0</v>
      </c>
      <c r="O75" s="1" t="n">
        <f aca="false">F51</f>
        <v>7</v>
      </c>
    </row>
    <row r="76" customFormat="false" ht="15" hidden="false" customHeight="false" outlineLevel="0" collapsed="false">
      <c r="A76" s="1" t="n">
        <f aca="false">A70</f>
        <v>0</v>
      </c>
      <c r="B76" s="1" t="n">
        <f aca="false">B70</f>
        <v>-2</v>
      </c>
      <c r="C76" s="1" t="n">
        <f aca="false">C70</f>
        <v>-2</v>
      </c>
      <c r="D76" s="1" t="n">
        <f aca="false">D70</f>
        <v>0</v>
      </c>
      <c r="E76" s="1" t="n">
        <f aca="false">E70</f>
        <v>0</v>
      </c>
      <c r="F76" s="1" t="n">
        <f aca="false">N83</f>
        <v>-8</v>
      </c>
      <c r="J76" s="1" t="n">
        <f aca="false">G52</f>
        <v>1</v>
      </c>
      <c r="K76" s="1" t="n">
        <v>1</v>
      </c>
      <c r="L76" s="1" t="n">
        <v>0</v>
      </c>
      <c r="M76" s="1" t="n">
        <v>0</v>
      </c>
      <c r="N76" s="1" t="n">
        <v>0</v>
      </c>
      <c r="O76" s="1" t="n">
        <f aca="false">F52</f>
        <v>-1</v>
      </c>
    </row>
    <row r="77" customFormat="false" ht="15" hidden="false" customHeight="false" outlineLevel="0" collapsed="false">
      <c r="A77" s="1" t="n">
        <f aca="false">A71</f>
        <v>0</v>
      </c>
      <c r="B77" s="1" t="n">
        <f aca="false">B71</f>
        <v>0</v>
      </c>
      <c r="C77" s="1" t="n">
        <f aca="false">C71</f>
        <v>-2</v>
      </c>
      <c r="D77" s="1" t="n">
        <f aca="false">D71</f>
        <v>-2</v>
      </c>
      <c r="E77" s="1" t="n">
        <f aca="false">E71</f>
        <v>0</v>
      </c>
      <c r="F77" s="1" t="n">
        <f aca="false">N84</f>
        <v>-10</v>
      </c>
      <c r="J77" s="1" t="n">
        <f aca="false">G53</f>
        <v>1</v>
      </c>
      <c r="K77" s="1" t="n">
        <f aca="false">G59</f>
        <v>0</v>
      </c>
      <c r="L77" s="1" t="n">
        <v>1</v>
      </c>
      <c r="M77" s="1" t="n">
        <v>0</v>
      </c>
      <c r="N77" s="1" t="n">
        <v>0</v>
      </c>
      <c r="O77" s="1" t="n">
        <f aca="false">F53</f>
        <v>-3</v>
      </c>
    </row>
    <row r="78" customFormat="false" ht="15" hidden="false" customHeight="false" outlineLevel="0" collapsed="false">
      <c r="A78" s="1" t="n">
        <f aca="false">A72</f>
        <v>0</v>
      </c>
      <c r="B78" s="1" t="n">
        <f aca="false">B72</f>
        <v>0</v>
      </c>
      <c r="C78" s="1" t="n">
        <f aca="false">C72</f>
        <v>0</v>
      </c>
      <c r="D78" s="1" t="n">
        <f aca="false">D72</f>
        <v>-2</v>
      </c>
      <c r="E78" s="1" t="n">
        <f aca="false">E72</f>
        <v>-2</v>
      </c>
      <c r="F78" s="1" t="n">
        <f aca="false">N85</f>
        <v>-2</v>
      </c>
      <c r="J78" s="1" t="n">
        <f aca="false">G54</f>
        <v>1</v>
      </c>
      <c r="K78" s="1" t="n">
        <f aca="false">G60</f>
        <v>-0</v>
      </c>
      <c r="L78" s="1" t="n">
        <f aca="false">G66</f>
        <v>0</v>
      </c>
      <c r="M78" s="1" t="n">
        <v>1</v>
      </c>
      <c r="N78" s="1" t="n">
        <v>0</v>
      </c>
      <c r="O78" s="1" t="n">
        <f aca="false">F54</f>
        <v>5</v>
      </c>
    </row>
    <row r="79" customFormat="false" ht="15" hidden="false" customHeight="false" outlineLevel="0" collapsed="false">
      <c r="A79" s="1" t="n">
        <f aca="false">A73</f>
        <v>0</v>
      </c>
      <c r="B79" s="1" t="n">
        <f aca="false">B73</f>
        <v>0</v>
      </c>
      <c r="C79" s="1" t="n">
        <f aca="false">C73</f>
        <v>0</v>
      </c>
      <c r="D79" s="1" t="n">
        <f aca="false">D73-$G73*D$72</f>
        <v>0</v>
      </c>
      <c r="E79" s="1" t="n">
        <f aca="false">E73-$G73*E$72</f>
        <v>-4</v>
      </c>
      <c r="F79" s="1" t="n">
        <f aca="false">N86</f>
        <v>4</v>
      </c>
      <c r="J79" s="1" t="n">
        <f aca="false">G55</f>
        <v>1</v>
      </c>
      <c r="K79" s="1" t="n">
        <f aca="false">G61</f>
        <v>-0</v>
      </c>
      <c r="L79" s="1" t="n">
        <f aca="false">G67</f>
        <v>1</v>
      </c>
      <c r="M79" s="1" t="n">
        <f aca="false">G73</f>
        <v>-1</v>
      </c>
      <c r="N79" s="1" t="n">
        <v>1</v>
      </c>
      <c r="O79" s="1" t="n">
        <f aca="false">F55</f>
        <v>3</v>
      </c>
    </row>
    <row r="81" customFormat="false" ht="15" hidden="false" customHeight="false" outlineLevel="0" collapsed="false">
      <c r="A81" s="0" t="s">
        <v>1</v>
      </c>
      <c r="D81" s="0" t="s">
        <v>13</v>
      </c>
      <c r="N81" s="0" t="s">
        <v>11</v>
      </c>
    </row>
    <row r="82" customFormat="false" ht="15" hidden="false" customHeight="false" outlineLevel="0" collapsed="false">
      <c r="C82" s="1" t="s">
        <v>6</v>
      </c>
      <c r="D82" s="1" t="n">
        <f aca="false">F79/E79</f>
        <v>-1</v>
      </c>
      <c r="M82" s="1" t="s">
        <v>14</v>
      </c>
      <c r="N82" s="1" t="n">
        <f aca="false">O75/J75</f>
        <v>7</v>
      </c>
    </row>
    <row r="83" customFormat="false" ht="15" hidden="false" customHeight="false" outlineLevel="0" collapsed="false">
      <c r="C83" s="1" t="s">
        <v>5</v>
      </c>
      <c r="D83" s="1" t="n">
        <f aca="false">(F78-E78*D82)/D78</f>
        <v>2</v>
      </c>
      <c r="M83" s="1" t="s">
        <v>15</v>
      </c>
      <c r="N83" s="1" t="n">
        <f aca="false">(O76-J76*N82)/K76</f>
        <v>-8</v>
      </c>
    </row>
    <row r="84" customFormat="false" ht="15" hidden="false" customHeight="false" outlineLevel="0" collapsed="false">
      <c r="C84" s="1" t="s">
        <v>2</v>
      </c>
      <c r="D84" s="1" t="n">
        <f aca="false">(F77-E77*D82-D77*D83)/C77</f>
        <v>3</v>
      </c>
      <c r="M84" s="1" t="s">
        <v>16</v>
      </c>
      <c r="N84" s="1" t="n">
        <f aca="false">(O77-J77*N82-K77*N83)/L77</f>
        <v>-10</v>
      </c>
    </row>
    <row r="85" customFormat="false" ht="15" hidden="false" customHeight="false" outlineLevel="0" collapsed="false">
      <c r="C85" s="1" t="s">
        <v>3</v>
      </c>
      <c r="D85" s="1" t="n">
        <f aca="false">(F76-E76*D82-D76*D83-C76*D84)/B76</f>
        <v>1</v>
      </c>
      <c r="M85" s="1" t="s">
        <v>17</v>
      </c>
      <c r="N85" s="1" t="n">
        <f aca="false">(O78-J78*N82-K78*N83-L78*N84)/M78</f>
        <v>-2</v>
      </c>
    </row>
    <row r="86" customFormat="false" ht="15" hidden="false" customHeight="false" outlineLevel="0" collapsed="false">
      <c r="C86" s="1" t="s">
        <v>4</v>
      </c>
      <c r="D86" s="1" t="n">
        <f aca="false">(F75-E75*D82-D75*D83-C75*D84-B75*D85)/A75</f>
        <v>2</v>
      </c>
      <c r="M86" s="1" t="s">
        <v>18</v>
      </c>
      <c r="N86" s="1" t="n">
        <f aca="false">(O79-J79*N82-K79*N83-L79*N84-M79*N85)/N79</f>
        <v>4</v>
      </c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90" customFormat="false" ht="15" hidden="false" customHeight="false" outlineLevel="0" collapsed="false">
      <c r="A90" s="0" t="s">
        <v>0</v>
      </c>
      <c r="C90" s="0" t="s">
        <v>8</v>
      </c>
      <c r="G90" s="0" t="s">
        <v>9</v>
      </c>
    </row>
    <row r="91" customFormat="false" ht="15" hidden="false" customHeight="false" outlineLevel="0" collapsed="false">
      <c r="A91" s="6" t="n">
        <v>-1</v>
      </c>
      <c r="B91" s="6" t="n">
        <v>1</v>
      </c>
      <c r="C91" s="6" t="n">
        <v>0</v>
      </c>
      <c r="D91" s="6" t="n">
        <v>4</v>
      </c>
      <c r="E91" s="6" t="n">
        <v>-1</v>
      </c>
      <c r="F91" s="6" t="n">
        <v>0</v>
      </c>
      <c r="G91" s="6" t="n">
        <v>61</v>
      </c>
    </row>
    <row r="92" customFormat="false" ht="15" hidden="false" customHeight="false" outlineLevel="0" collapsed="false">
      <c r="A92" s="6" t="n">
        <v>0</v>
      </c>
      <c r="B92" s="6" t="n">
        <v>-1</v>
      </c>
      <c r="C92" s="6" t="n">
        <v>1</v>
      </c>
      <c r="D92" s="6" t="n">
        <v>0</v>
      </c>
      <c r="E92" s="6" t="n">
        <v>4</v>
      </c>
      <c r="F92" s="6" t="n">
        <v>-1</v>
      </c>
      <c r="G92" s="6" t="n">
        <v>14</v>
      </c>
      <c r="H92" s="7" t="n">
        <f aca="false">$A92/$A$91</f>
        <v>0</v>
      </c>
    </row>
    <row r="93" customFormat="false" ht="15" hidden="false" customHeight="false" outlineLevel="0" collapsed="false">
      <c r="A93" s="6" t="n">
        <v>4</v>
      </c>
      <c r="B93" s="6" t="n">
        <v>-1</v>
      </c>
      <c r="C93" s="6" t="n">
        <v>0</v>
      </c>
      <c r="D93" s="6" t="n">
        <v>10</v>
      </c>
      <c r="E93" s="6" t="n">
        <v>0</v>
      </c>
      <c r="F93" s="6" t="n">
        <v>0</v>
      </c>
      <c r="G93" s="6" t="n">
        <v>8</v>
      </c>
      <c r="H93" s="7" t="n">
        <f aca="false">$A93/$A$91</f>
        <v>-4</v>
      </c>
    </row>
    <row r="94" customFormat="false" ht="15" hidden="false" customHeight="false" outlineLevel="0" collapsed="false">
      <c r="A94" s="6" t="n">
        <v>-1</v>
      </c>
      <c r="B94" s="6" t="n">
        <v>5</v>
      </c>
      <c r="C94" s="6" t="n">
        <v>-1</v>
      </c>
      <c r="D94" s="6" t="n">
        <v>0</v>
      </c>
      <c r="E94" s="6" t="n">
        <v>-1</v>
      </c>
      <c r="F94" s="6" t="n">
        <v>0</v>
      </c>
      <c r="G94" s="6" t="n">
        <v>5</v>
      </c>
      <c r="H94" s="7" t="n">
        <f aca="false">$A94/$A$91</f>
        <v>1</v>
      </c>
    </row>
    <row r="95" customFormat="false" ht="15" hidden="false" customHeight="false" outlineLevel="0" collapsed="false">
      <c r="A95" s="6" t="n">
        <v>0</v>
      </c>
      <c r="B95" s="6" t="n">
        <v>-1</v>
      </c>
      <c r="C95" s="6" t="n">
        <v>5</v>
      </c>
      <c r="D95" s="6" t="n">
        <v>0</v>
      </c>
      <c r="E95" s="6" t="n">
        <v>0</v>
      </c>
      <c r="F95" s="6" t="n">
        <v>-1</v>
      </c>
      <c r="G95" s="6" t="n">
        <v>9</v>
      </c>
      <c r="H95" s="7" t="n">
        <f aca="false">$A95/$A$91</f>
        <v>-0</v>
      </c>
    </row>
    <row r="96" customFormat="false" ht="15" hidden="false" customHeight="false" outlineLevel="0" collapsed="false">
      <c r="A96" s="6" t="n">
        <v>0</v>
      </c>
      <c r="B96" s="6" t="n">
        <v>0</v>
      </c>
      <c r="C96" s="6" t="n">
        <v>-1</v>
      </c>
      <c r="D96" s="6" t="n">
        <v>0</v>
      </c>
      <c r="E96" s="6" t="n">
        <v>-1</v>
      </c>
      <c r="F96" s="6" t="n">
        <v>6</v>
      </c>
      <c r="G96" s="6" t="n">
        <v>23</v>
      </c>
      <c r="H96" s="7" t="n">
        <f aca="false">$A96/$A$91</f>
        <v>-0</v>
      </c>
    </row>
    <row r="98" customFormat="false" ht="15" hidden="false" customHeight="false" outlineLevel="0" collapsed="false">
      <c r="A98" s="6" t="n">
        <f aca="false">A91</f>
        <v>-1</v>
      </c>
      <c r="B98" s="6" t="n">
        <f aca="false">B91</f>
        <v>1</v>
      </c>
      <c r="C98" s="6" t="n">
        <f aca="false">C91</f>
        <v>0</v>
      </c>
      <c r="D98" s="6" t="n">
        <f aca="false">D91</f>
        <v>4</v>
      </c>
      <c r="E98" s="6" t="n">
        <f aca="false">E91</f>
        <v>-1</v>
      </c>
      <c r="F98" s="6" t="n">
        <f aca="false">F91</f>
        <v>0</v>
      </c>
      <c r="G98" s="3"/>
    </row>
    <row r="99" customFormat="false" ht="15" hidden="false" customHeight="false" outlineLevel="0" collapsed="false">
      <c r="A99" s="6" t="n">
        <f aca="false">A92-$H92*A$91</f>
        <v>0</v>
      </c>
      <c r="B99" s="6" t="n">
        <f aca="false">B92-$H92*B$91</f>
        <v>-1</v>
      </c>
      <c r="C99" s="6" t="n">
        <f aca="false">C92-$H92*C$91</f>
        <v>1</v>
      </c>
      <c r="D99" s="6" t="n">
        <f aca="false">D92-$H92*D$91</f>
        <v>0</v>
      </c>
      <c r="E99" s="6" t="n">
        <f aca="false">E92-$H92*E$91</f>
        <v>4</v>
      </c>
      <c r="F99" s="6" t="n">
        <f aca="false">F92-$H92*F$91</f>
        <v>-1</v>
      </c>
      <c r="G99" s="3"/>
    </row>
    <row r="100" customFormat="false" ht="15" hidden="false" customHeight="false" outlineLevel="0" collapsed="false">
      <c r="A100" s="6" t="n">
        <f aca="false">A93-$H93*A$91</f>
        <v>0</v>
      </c>
      <c r="B100" s="6" t="n">
        <f aca="false">B93-$H93*B$91</f>
        <v>3</v>
      </c>
      <c r="C100" s="6" t="n">
        <f aca="false">C93-$H93*C$91</f>
        <v>0</v>
      </c>
      <c r="D100" s="6" t="n">
        <f aca="false">D93-$H93*D$91</f>
        <v>26</v>
      </c>
      <c r="E100" s="6" t="n">
        <f aca="false">E93-$H93*E$91</f>
        <v>-4</v>
      </c>
      <c r="F100" s="6" t="n">
        <f aca="false">F93-$H93*F$91</f>
        <v>0</v>
      </c>
      <c r="G100" s="3"/>
      <c r="H100" s="7" t="n">
        <f aca="false">$B100/$B$99</f>
        <v>-3</v>
      </c>
    </row>
    <row r="101" customFormat="false" ht="15" hidden="false" customHeight="false" outlineLevel="0" collapsed="false">
      <c r="A101" s="6" t="n">
        <f aca="false">A94-$H94*A$91</f>
        <v>0</v>
      </c>
      <c r="B101" s="6" t="n">
        <f aca="false">B94-$H94*B$91</f>
        <v>4</v>
      </c>
      <c r="C101" s="6" t="n">
        <f aca="false">C94-$H94*C$91</f>
        <v>-1</v>
      </c>
      <c r="D101" s="6" t="n">
        <f aca="false">D94-$H94*D$91</f>
        <v>-4</v>
      </c>
      <c r="E101" s="6" t="n">
        <f aca="false">E94-$H94*E$91</f>
        <v>0</v>
      </c>
      <c r="F101" s="6" t="n">
        <f aca="false">F94-$H94*F$91</f>
        <v>0</v>
      </c>
      <c r="G101" s="3"/>
      <c r="H101" s="7" t="n">
        <f aca="false">$B101/$B$99</f>
        <v>-4</v>
      </c>
    </row>
    <row r="102" customFormat="false" ht="15" hidden="false" customHeight="false" outlineLevel="0" collapsed="false">
      <c r="A102" s="6" t="n">
        <f aca="false">A95-$H95*A$91</f>
        <v>0</v>
      </c>
      <c r="B102" s="6" t="n">
        <f aca="false">B95-$H95*B$91</f>
        <v>-1</v>
      </c>
      <c r="C102" s="6" t="n">
        <f aca="false">C95-$H95*C$91</f>
        <v>5</v>
      </c>
      <c r="D102" s="6" t="n">
        <f aca="false">D95-$H95*D$91</f>
        <v>0</v>
      </c>
      <c r="E102" s="6" t="n">
        <f aca="false">E95-$H95*E$91</f>
        <v>0</v>
      </c>
      <c r="F102" s="6" t="n">
        <f aca="false">F95-$H95*F$91</f>
        <v>-1</v>
      </c>
      <c r="G102" s="3"/>
      <c r="H102" s="7" t="n">
        <f aca="false">$B102/$B$99</f>
        <v>1</v>
      </c>
    </row>
    <row r="103" customFormat="false" ht="15" hidden="false" customHeight="false" outlineLevel="0" collapsed="false">
      <c r="A103" s="6" t="n">
        <f aca="false">A96-$H96*A$91</f>
        <v>0</v>
      </c>
      <c r="B103" s="6" t="n">
        <f aca="false">B96-$H96*B$91</f>
        <v>0</v>
      </c>
      <c r="C103" s="6" t="n">
        <f aca="false">C96-$H96*C$91</f>
        <v>-1</v>
      </c>
      <c r="D103" s="6" t="n">
        <f aca="false">D96-$H96*D$91</f>
        <v>0</v>
      </c>
      <c r="E103" s="6" t="n">
        <f aca="false">E96-$H96*E$91</f>
        <v>-1</v>
      </c>
      <c r="F103" s="6" t="n">
        <f aca="false">F96-$H96*F$91</f>
        <v>6</v>
      </c>
      <c r="G103" s="3"/>
      <c r="H103" s="7" t="n">
        <f aca="false">$B103/$B$99</f>
        <v>-0</v>
      </c>
    </row>
    <row r="104" customFormat="false" ht="15" hidden="false" customHeight="false" outlineLevel="0" collapsed="false">
      <c r="G104" s="3"/>
    </row>
    <row r="105" customFormat="false" ht="15" hidden="false" customHeight="false" outlineLevel="0" collapsed="false">
      <c r="A105" s="6" t="n">
        <f aca="false">A98</f>
        <v>-1</v>
      </c>
      <c r="B105" s="6" t="n">
        <f aca="false">B98</f>
        <v>1</v>
      </c>
      <c r="C105" s="6" t="n">
        <f aca="false">C98</f>
        <v>0</v>
      </c>
      <c r="D105" s="6" t="n">
        <f aca="false">D98</f>
        <v>4</v>
      </c>
      <c r="E105" s="6" t="n">
        <f aca="false">E98</f>
        <v>-1</v>
      </c>
      <c r="F105" s="6" t="n">
        <f aca="false">F98</f>
        <v>0</v>
      </c>
      <c r="G105" s="3"/>
    </row>
    <row r="106" customFormat="false" ht="15" hidden="false" customHeight="false" outlineLevel="0" collapsed="false">
      <c r="A106" s="6" t="n">
        <f aca="false">A99</f>
        <v>0</v>
      </c>
      <c r="B106" s="6" t="n">
        <f aca="false">B99</f>
        <v>-1</v>
      </c>
      <c r="C106" s="6" t="n">
        <f aca="false">C99</f>
        <v>1</v>
      </c>
      <c r="D106" s="6" t="n">
        <f aca="false">D99</f>
        <v>0</v>
      </c>
      <c r="E106" s="6" t="n">
        <f aca="false">E99</f>
        <v>4</v>
      </c>
      <c r="F106" s="6" t="n">
        <f aca="false">F99</f>
        <v>-1</v>
      </c>
      <c r="G106" s="3"/>
    </row>
    <row r="107" customFormat="false" ht="15" hidden="false" customHeight="false" outlineLevel="0" collapsed="false">
      <c r="A107" s="6" t="n">
        <f aca="false">A100</f>
        <v>0</v>
      </c>
      <c r="B107" s="6" t="n">
        <f aca="false">B100-$H100*B$99</f>
        <v>0</v>
      </c>
      <c r="C107" s="6" t="n">
        <f aca="false">C100-$H100*C$99</f>
        <v>3</v>
      </c>
      <c r="D107" s="6" t="n">
        <f aca="false">D100-$H100*D$99</f>
        <v>26</v>
      </c>
      <c r="E107" s="6" t="n">
        <f aca="false">E100-$H100*E$99</f>
        <v>8</v>
      </c>
      <c r="F107" s="6" t="n">
        <f aca="false">F100-$H100*F$99</f>
        <v>-3</v>
      </c>
      <c r="G107" s="3"/>
    </row>
    <row r="108" customFormat="false" ht="15" hidden="false" customHeight="false" outlineLevel="0" collapsed="false">
      <c r="A108" s="6" t="n">
        <f aca="false">A101</f>
        <v>0</v>
      </c>
      <c r="B108" s="6" t="n">
        <f aca="false">B101-$H101*B$99</f>
        <v>0</v>
      </c>
      <c r="C108" s="6" t="n">
        <f aca="false">C101-$H101*C$99</f>
        <v>3</v>
      </c>
      <c r="D108" s="6" t="n">
        <f aca="false">D101-$H101*D$99</f>
        <v>-4</v>
      </c>
      <c r="E108" s="6" t="n">
        <f aca="false">E101-$H101*E$99</f>
        <v>16</v>
      </c>
      <c r="F108" s="6" t="n">
        <f aca="false">F101-$H101*F$99</f>
        <v>-4</v>
      </c>
      <c r="G108" s="3"/>
      <c r="H108" s="7" t="n">
        <f aca="false">$C108/$C$107</f>
        <v>1</v>
      </c>
    </row>
    <row r="109" customFormat="false" ht="15" hidden="false" customHeight="false" outlineLevel="0" collapsed="false">
      <c r="A109" s="6" t="n">
        <f aca="false">A102</f>
        <v>0</v>
      </c>
      <c r="B109" s="6" t="n">
        <f aca="false">B102-$H102*B$99</f>
        <v>0</v>
      </c>
      <c r="C109" s="6" t="n">
        <f aca="false">C102-$H102*C$99</f>
        <v>4</v>
      </c>
      <c r="D109" s="6" t="n">
        <f aca="false">D102-$H102*D$99</f>
        <v>0</v>
      </c>
      <c r="E109" s="6" t="n">
        <f aca="false">E102-$H102*E$99</f>
        <v>-4</v>
      </c>
      <c r="F109" s="6" t="n">
        <f aca="false">F102-$H102*F$99</f>
        <v>0</v>
      </c>
      <c r="G109" s="3"/>
      <c r="H109" s="7" t="n">
        <f aca="false">$C109/$C$107</f>
        <v>1.33333333333333</v>
      </c>
    </row>
    <row r="110" customFormat="false" ht="15" hidden="false" customHeight="false" outlineLevel="0" collapsed="false">
      <c r="A110" s="6" t="n">
        <f aca="false">A103</f>
        <v>0</v>
      </c>
      <c r="B110" s="6" t="n">
        <f aca="false">B103-$H103*B$99</f>
        <v>0</v>
      </c>
      <c r="C110" s="6" t="n">
        <f aca="false">C103-$H103*C$99</f>
        <v>-1</v>
      </c>
      <c r="D110" s="6" t="n">
        <f aca="false">D103-$H103*D$99</f>
        <v>0</v>
      </c>
      <c r="E110" s="6" t="n">
        <f aca="false">E103-$H103*E$99</f>
        <v>-1</v>
      </c>
      <c r="F110" s="6" t="n">
        <f aca="false">F103-$H103*F$99</f>
        <v>6</v>
      </c>
      <c r="G110" s="3"/>
      <c r="H110" s="7" t="n">
        <f aca="false">$C110/$C$107</f>
        <v>-0.333333333333333</v>
      </c>
    </row>
    <row r="111" customFormat="false" ht="15" hidden="false" customHeight="false" outlineLevel="0" collapsed="false">
      <c r="G111" s="3"/>
    </row>
    <row r="112" customFormat="false" ht="15" hidden="false" customHeight="false" outlineLevel="0" collapsed="false">
      <c r="A112" s="6" t="n">
        <f aca="false">A105</f>
        <v>-1</v>
      </c>
      <c r="B112" s="6" t="n">
        <f aca="false">B105</f>
        <v>1</v>
      </c>
      <c r="C112" s="6" t="n">
        <f aca="false">C105</f>
        <v>0</v>
      </c>
      <c r="D112" s="6" t="n">
        <f aca="false">D105</f>
        <v>4</v>
      </c>
      <c r="E112" s="6" t="n">
        <f aca="false">E105</f>
        <v>-1</v>
      </c>
      <c r="F112" s="6" t="n">
        <f aca="false">F105</f>
        <v>0</v>
      </c>
      <c r="G112" s="3"/>
    </row>
    <row r="113" customFormat="false" ht="15" hidden="false" customHeight="false" outlineLevel="0" collapsed="false">
      <c r="A113" s="6" t="n">
        <f aca="false">A106</f>
        <v>0</v>
      </c>
      <c r="B113" s="6" t="n">
        <f aca="false">B106</f>
        <v>-1</v>
      </c>
      <c r="C113" s="6" t="n">
        <f aca="false">C106</f>
        <v>1</v>
      </c>
      <c r="D113" s="6" t="n">
        <f aca="false">D106</f>
        <v>0</v>
      </c>
      <c r="E113" s="6" t="n">
        <f aca="false">E106</f>
        <v>4</v>
      </c>
      <c r="F113" s="6" t="n">
        <f aca="false">F106</f>
        <v>-1</v>
      </c>
      <c r="G113" s="3"/>
    </row>
    <row r="114" customFormat="false" ht="15" hidden="false" customHeight="false" outlineLevel="0" collapsed="false">
      <c r="A114" s="6" t="n">
        <f aca="false">A107</f>
        <v>0</v>
      </c>
      <c r="B114" s="6" t="n">
        <f aca="false">B107</f>
        <v>0</v>
      </c>
      <c r="C114" s="6" t="n">
        <f aca="false">C107</f>
        <v>3</v>
      </c>
      <c r="D114" s="6" t="n">
        <f aca="false">D107</f>
        <v>26</v>
      </c>
      <c r="E114" s="6" t="n">
        <f aca="false">E107</f>
        <v>8</v>
      </c>
      <c r="F114" s="6" t="n">
        <f aca="false">F107</f>
        <v>-3</v>
      </c>
      <c r="G114" s="3"/>
    </row>
    <row r="115" customFormat="false" ht="15" hidden="false" customHeight="false" outlineLevel="0" collapsed="false">
      <c r="A115" s="6" t="n">
        <f aca="false">A108</f>
        <v>0</v>
      </c>
      <c r="B115" s="6" t="n">
        <f aca="false">B108</f>
        <v>0</v>
      </c>
      <c r="C115" s="6" t="n">
        <f aca="false">C108-$H108*C$107</f>
        <v>0</v>
      </c>
      <c r="D115" s="6" t="n">
        <f aca="false">D108-$H108*D$107</f>
        <v>-30</v>
      </c>
      <c r="E115" s="6" t="n">
        <f aca="false">E108-$H108*E$107</f>
        <v>8</v>
      </c>
      <c r="F115" s="6" t="n">
        <f aca="false">F108-$H108*F$107</f>
        <v>-1</v>
      </c>
      <c r="G115" s="3"/>
    </row>
    <row r="116" customFormat="false" ht="15" hidden="false" customHeight="false" outlineLevel="0" collapsed="false">
      <c r="A116" s="6" t="n">
        <f aca="false">A109</f>
        <v>0</v>
      </c>
      <c r="B116" s="6" t="n">
        <f aca="false">B109</f>
        <v>0</v>
      </c>
      <c r="C116" s="6" t="n">
        <f aca="false">C109-$H109*C$107</f>
        <v>0</v>
      </c>
      <c r="D116" s="6" t="n">
        <f aca="false">D109-$H109*D$107</f>
        <v>-34.6666666666667</v>
      </c>
      <c r="E116" s="6" t="n">
        <f aca="false">E109-$H109*E$107</f>
        <v>-14.6666666666667</v>
      </c>
      <c r="F116" s="6" t="n">
        <f aca="false">F109-$H109*F$107</f>
        <v>4</v>
      </c>
      <c r="G116" s="3"/>
      <c r="H116" s="7" t="n">
        <f aca="false">$D116/$D$115</f>
        <v>1.15555555555556</v>
      </c>
    </row>
    <row r="117" customFormat="false" ht="15" hidden="false" customHeight="false" outlineLevel="0" collapsed="false">
      <c r="A117" s="6" t="n">
        <f aca="false">A110</f>
        <v>0</v>
      </c>
      <c r="B117" s="6" t="n">
        <f aca="false">B110</f>
        <v>0</v>
      </c>
      <c r="C117" s="6" t="n">
        <f aca="false">C110-$H110*C$107</f>
        <v>0</v>
      </c>
      <c r="D117" s="6" t="n">
        <f aca="false">D110-$H110*D$107</f>
        <v>8.66666666666667</v>
      </c>
      <c r="E117" s="6" t="n">
        <f aca="false">E110-$H110*E$107</f>
        <v>1.66666666666667</v>
      </c>
      <c r="F117" s="6" t="n">
        <f aca="false">F110-$H110*F$107</f>
        <v>5</v>
      </c>
      <c r="G117" s="3"/>
      <c r="H117" s="7" t="n">
        <f aca="false">$D117/$D$115</f>
        <v>-0.288888888888889</v>
      </c>
    </row>
    <row r="118" customFormat="false" ht="15" hidden="false" customHeight="false" outlineLevel="0" collapsed="false">
      <c r="G118" s="3"/>
    </row>
    <row r="119" customFormat="false" ht="15" hidden="false" customHeight="false" outlineLevel="0" collapsed="false">
      <c r="A119" s="6" t="n">
        <f aca="false">A112</f>
        <v>-1</v>
      </c>
      <c r="B119" s="6" t="n">
        <f aca="false">B112</f>
        <v>1</v>
      </c>
      <c r="C119" s="6" t="n">
        <f aca="false">C112</f>
        <v>0</v>
      </c>
      <c r="D119" s="6" t="n">
        <f aca="false">D112</f>
        <v>4</v>
      </c>
      <c r="E119" s="6" t="n">
        <f aca="false">E112</f>
        <v>-1</v>
      </c>
      <c r="F119" s="6" t="n">
        <f aca="false">F112</f>
        <v>0</v>
      </c>
      <c r="G119" s="3"/>
    </row>
    <row r="120" customFormat="false" ht="15" hidden="false" customHeight="false" outlineLevel="0" collapsed="false">
      <c r="A120" s="6" t="n">
        <f aca="false">A113</f>
        <v>0</v>
      </c>
      <c r="B120" s="6" t="n">
        <f aca="false">B113</f>
        <v>-1</v>
      </c>
      <c r="C120" s="6" t="n">
        <f aca="false">C113</f>
        <v>1</v>
      </c>
      <c r="D120" s="6" t="n">
        <f aca="false">D113</f>
        <v>0</v>
      </c>
      <c r="E120" s="6" t="n">
        <f aca="false">E113</f>
        <v>4</v>
      </c>
      <c r="F120" s="6" t="n">
        <f aca="false">F113</f>
        <v>-1</v>
      </c>
      <c r="G120" s="3"/>
    </row>
    <row r="121" customFormat="false" ht="15" hidden="false" customHeight="false" outlineLevel="0" collapsed="false">
      <c r="A121" s="6" t="n">
        <f aca="false">A114</f>
        <v>0</v>
      </c>
      <c r="B121" s="6" t="n">
        <f aca="false">B114</f>
        <v>0</v>
      </c>
      <c r="C121" s="6" t="n">
        <f aca="false">C114</f>
        <v>3</v>
      </c>
      <c r="D121" s="6" t="n">
        <f aca="false">D114</f>
        <v>26</v>
      </c>
      <c r="E121" s="6" t="n">
        <f aca="false">E114</f>
        <v>8</v>
      </c>
      <c r="F121" s="6" t="n">
        <f aca="false">F114</f>
        <v>-3</v>
      </c>
      <c r="G121" s="3"/>
    </row>
    <row r="122" customFormat="false" ht="15" hidden="false" customHeight="false" outlineLevel="0" collapsed="false">
      <c r="A122" s="6" t="n">
        <f aca="false">A115</f>
        <v>0</v>
      </c>
      <c r="B122" s="6" t="n">
        <f aca="false">B115</f>
        <v>0</v>
      </c>
      <c r="C122" s="6" t="n">
        <f aca="false">C115</f>
        <v>0</v>
      </c>
      <c r="D122" s="6" t="n">
        <f aca="false">D115</f>
        <v>-30</v>
      </c>
      <c r="E122" s="6" t="n">
        <f aca="false">E115</f>
        <v>8</v>
      </c>
      <c r="F122" s="6" t="n">
        <f aca="false">F115</f>
        <v>-1</v>
      </c>
      <c r="G122" s="3"/>
    </row>
    <row r="123" customFormat="false" ht="15" hidden="false" customHeight="false" outlineLevel="0" collapsed="false">
      <c r="A123" s="6" t="n">
        <f aca="false">A116</f>
        <v>0</v>
      </c>
      <c r="B123" s="6" t="n">
        <f aca="false">B116</f>
        <v>0</v>
      </c>
      <c r="C123" s="6" t="n">
        <f aca="false">C116</f>
        <v>0</v>
      </c>
      <c r="D123" s="6" t="n">
        <f aca="false">D116-$H116*D$115</f>
        <v>0</v>
      </c>
      <c r="E123" s="6" t="n">
        <f aca="false">E116-$H116*E$115</f>
        <v>-23.9111111111111</v>
      </c>
      <c r="F123" s="6" t="n">
        <f aca="false">F116-$H116*F$115</f>
        <v>5.15555555555556</v>
      </c>
      <c r="G123" s="3"/>
    </row>
    <row r="124" customFormat="false" ht="15" hidden="false" customHeight="false" outlineLevel="0" collapsed="false">
      <c r="A124" s="6" t="n">
        <f aca="false">A117</f>
        <v>0</v>
      </c>
      <c r="B124" s="6" t="n">
        <f aca="false">B117</f>
        <v>0</v>
      </c>
      <c r="C124" s="6" t="n">
        <f aca="false">C117</f>
        <v>0</v>
      </c>
      <c r="D124" s="6" t="n">
        <f aca="false">D117-$H117*D$115</f>
        <v>0</v>
      </c>
      <c r="E124" s="6" t="n">
        <f aca="false">E117-$H117*E$115</f>
        <v>3.97777777777778</v>
      </c>
      <c r="F124" s="6" t="n">
        <f aca="false">F117-$H117*F$115</f>
        <v>4.71111111111111</v>
      </c>
      <c r="G124" s="3"/>
      <c r="H124" s="7" t="n">
        <f aca="false">$E124/$E$123</f>
        <v>-0.16635687732342</v>
      </c>
    </row>
    <row r="125" customFormat="false" ht="15" hidden="false" customHeight="false" outlineLevel="0" collapsed="false">
      <c r="A125" s="0" t="s">
        <v>10</v>
      </c>
      <c r="G125" s="0" t="s">
        <v>11</v>
      </c>
      <c r="K125" s="0" t="s">
        <v>12</v>
      </c>
      <c r="Q125" s="0" t="s">
        <v>9</v>
      </c>
    </row>
    <row r="126" customFormat="false" ht="15" hidden="false" customHeight="false" outlineLevel="0" collapsed="false">
      <c r="A126" s="6" t="n">
        <f aca="false">A119</f>
        <v>-1</v>
      </c>
      <c r="B126" s="6" t="n">
        <f aca="false">B119</f>
        <v>1</v>
      </c>
      <c r="C126" s="6" t="n">
        <f aca="false">C119</f>
        <v>0</v>
      </c>
      <c r="D126" s="6" t="n">
        <f aca="false">D119</f>
        <v>4</v>
      </c>
      <c r="E126" s="6" t="n">
        <f aca="false">E119</f>
        <v>-1</v>
      </c>
      <c r="F126" s="6" t="n">
        <f aca="false">F119</f>
        <v>0</v>
      </c>
      <c r="G126" s="6" t="n">
        <f aca="false">P134</f>
        <v>61</v>
      </c>
      <c r="K126" s="6" t="n">
        <v>1</v>
      </c>
      <c r="L126" s="6" t="n">
        <v>0</v>
      </c>
      <c r="M126" s="6" t="n">
        <v>0</v>
      </c>
      <c r="N126" s="6" t="n">
        <v>0</v>
      </c>
      <c r="O126" s="6" t="n">
        <v>0</v>
      </c>
      <c r="P126" s="6" t="n">
        <v>0</v>
      </c>
      <c r="Q126" s="6" t="n">
        <f aca="false">G91</f>
        <v>61</v>
      </c>
    </row>
    <row r="127" customFormat="false" ht="15" hidden="false" customHeight="false" outlineLevel="0" collapsed="false">
      <c r="A127" s="6" t="n">
        <f aca="false">A120</f>
        <v>0</v>
      </c>
      <c r="B127" s="6" t="n">
        <f aca="false">B120</f>
        <v>-1</v>
      </c>
      <c r="C127" s="6" t="n">
        <f aca="false">C120</f>
        <v>1</v>
      </c>
      <c r="D127" s="6" t="n">
        <f aca="false">D120</f>
        <v>0</v>
      </c>
      <c r="E127" s="6" t="n">
        <f aca="false">E120</f>
        <v>4</v>
      </c>
      <c r="F127" s="6" t="n">
        <f aca="false">F120</f>
        <v>-1</v>
      </c>
      <c r="G127" s="6" t="n">
        <f aca="false">P135</f>
        <v>14</v>
      </c>
      <c r="K127" s="6" t="n">
        <f aca="false">H92</f>
        <v>0</v>
      </c>
      <c r="L127" s="6" t="n">
        <v>1</v>
      </c>
      <c r="M127" s="6" t="n">
        <v>0</v>
      </c>
      <c r="N127" s="6" t="n">
        <v>0</v>
      </c>
      <c r="O127" s="6" t="n">
        <v>0</v>
      </c>
      <c r="P127" s="6" t="n">
        <v>0</v>
      </c>
      <c r="Q127" s="6" t="n">
        <f aca="false">G92</f>
        <v>14</v>
      </c>
    </row>
    <row r="128" customFormat="false" ht="15" hidden="false" customHeight="false" outlineLevel="0" collapsed="false">
      <c r="A128" s="6" t="n">
        <f aca="false">A121</f>
        <v>0</v>
      </c>
      <c r="B128" s="6" t="n">
        <f aca="false">B121</f>
        <v>0</v>
      </c>
      <c r="C128" s="6" t="n">
        <f aca="false">C121</f>
        <v>3</v>
      </c>
      <c r="D128" s="6" t="n">
        <f aca="false">D121</f>
        <v>26</v>
      </c>
      <c r="E128" s="6" t="n">
        <f aca="false">E121</f>
        <v>8</v>
      </c>
      <c r="F128" s="6" t="n">
        <f aca="false">F121</f>
        <v>-3</v>
      </c>
      <c r="G128" s="6" t="n">
        <f aca="false">P136</f>
        <v>294</v>
      </c>
      <c r="K128" s="6" t="n">
        <f aca="false">H93</f>
        <v>-4</v>
      </c>
      <c r="L128" s="6" t="n">
        <f aca="false">H100</f>
        <v>-3</v>
      </c>
      <c r="M128" s="6" t="n">
        <v>1</v>
      </c>
      <c r="N128" s="6" t="n">
        <v>0</v>
      </c>
      <c r="O128" s="6" t="n">
        <v>0</v>
      </c>
      <c r="P128" s="6" t="n">
        <v>0</v>
      </c>
      <c r="Q128" s="6" t="n">
        <f aca="false">G93</f>
        <v>8</v>
      </c>
    </row>
    <row r="129" customFormat="false" ht="15" hidden="false" customHeight="false" outlineLevel="0" collapsed="false">
      <c r="A129" s="6" t="n">
        <f aca="false">A122</f>
        <v>0</v>
      </c>
      <c r="B129" s="6" t="n">
        <f aca="false">B122</f>
        <v>0</v>
      </c>
      <c r="C129" s="6" t="n">
        <f aca="false">C122</f>
        <v>0</v>
      </c>
      <c r="D129" s="6" t="n">
        <f aca="false">D122</f>
        <v>-30</v>
      </c>
      <c r="E129" s="6" t="n">
        <f aca="false">E122</f>
        <v>8</v>
      </c>
      <c r="F129" s="6" t="n">
        <f aca="false">F122</f>
        <v>-1</v>
      </c>
      <c r="G129" s="6" t="n">
        <f aca="false">P137</f>
        <v>-294</v>
      </c>
      <c r="K129" s="6" t="n">
        <f aca="false">H94</f>
        <v>1</v>
      </c>
      <c r="L129" s="6" t="n">
        <f aca="false">H101</f>
        <v>-4</v>
      </c>
      <c r="M129" s="6" t="n">
        <f aca="false">H108</f>
        <v>1</v>
      </c>
      <c r="N129" s="6" t="n">
        <v>1</v>
      </c>
      <c r="O129" s="6" t="n">
        <v>0</v>
      </c>
      <c r="P129" s="6" t="n">
        <v>0</v>
      </c>
      <c r="Q129" s="6" t="n">
        <f aca="false">G94</f>
        <v>5</v>
      </c>
    </row>
    <row r="130" customFormat="false" ht="15" hidden="false" customHeight="false" outlineLevel="0" collapsed="false">
      <c r="A130" s="6" t="n">
        <f aca="false">A123</f>
        <v>0</v>
      </c>
      <c r="B130" s="6" t="n">
        <f aca="false">B123</f>
        <v>0</v>
      </c>
      <c r="C130" s="6" t="n">
        <f aca="false">C123</f>
        <v>0</v>
      </c>
      <c r="D130" s="6" t="n">
        <f aca="false">D123</f>
        <v>0</v>
      </c>
      <c r="E130" s="6" t="n">
        <f aca="false">E123</f>
        <v>-23.9111111111111</v>
      </c>
      <c r="F130" s="6" t="n">
        <f aca="false">F123</f>
        <v>5.15555555555556</v>
      </c>
      <c r="G130" s="6" t="n">
        <f aca="false">P138</f>
        <v>-57.2666666666667</v>
      </c>
      <c r="K130" s="6" t="n">
        <f aca="false">H95</f>
        <v>-0</v>
      </c>
      <c r="L130" s="6" t="n">
        <f aca="false">H102</f>
        <v>1</v>
      </c>
      <c r="M130" s="6" t="n">
        <f aca="false">H109</f>
        <v>1.33333333333333</v>
      </c>
      <c r="N130" s="6" t="n">
        <f aca="false">H116</f>
        <v>1.15555555555556</v>
      </c>
      <c r="O130" s="6" t="n">
        <v>1</v>
      </c>
      <c r="P130" s="6" t="n">
        <v>0</v>
      </c>
      <c r="Q130" s="6" t="n">
        <f aca="false">G95</f>
        <v>9</v>
      </c>
    </row>
    <row r="131" customFormat="false" ht="15" hidden="false" customHeight="false" outlineLevel="0" collapsed="false">
      <c r="A131" s="6" t="n">
        <f aca="false">A124</f>
        <v>0</v>
      </c>
      <c r="B131" s="6" t="n">
        <f aca="false">B124</f>
        <v>0</v>
      </c>
      <c r="C131" s="6" t="n">
        <f aca="false">C124</f>
        <v>0</v>
      </c>
      <c r="D131" s="6" t="n">
        <f aca="false">D124</f>
        <v>0</v>
      </c>
      <c r="E131" s="6" t="n">
        <f aca="false">E124-$H124*E$123</f>
        <v>0</v>
      </c>
      <c r="F131" s="6" t="n">
        <f aca="false">F124-$H124*F$123</f>
        <v>5.56877323420074</v>
      </c>
      <c r="G131" s="6" t="n">
        <f aca="false">P139</f>
        <v>26.5399628252788</v>
      </c>
      <c r="K131" s="6" t="n">
        <f aca="false">H96</f>
        <v>-0</v>
      </c>
      <c r="L131" s="6" t="n">
        <f aca="false">H103</f>
        <v>-0</v>
      </c>
      <c r="M131" s="6" t="n">
        <f aca="false">H110</f>
        <v>-0.333333333333333</v>
      </c>
      <c r="N131" s="6" t="n">
        <f aca="false">H117</f>
        <v>-0.288888888888889</v>
      </c>
      <c r="O131" s="6" t="n">
        <f aca="false">H124</f>
        <v>-0.16635687732342</v>
      </c>
      <c r="P131" s="6" t="n">
        <v>1</v>
      </c>
      <c r="Q131" s="6" t="n">
        <f aca="false">G96</f>
        <v>23</v>
      </c>
    </row>
    <row r="133" customFormat="false" ht="15" hidden="false" customHeight="false" outlineLevel="0" collapsed="false">
      <c r="A133" s="0" t="s">
        <v>1</v>
      </c>
      <c r="D133" s="0" t="s">
        <v>13</v>
      </c>
      <c r="P133" s="0" t="s">
        <v>11</v>
      </c>
    </row>
    <row r="134" customFormat="false" ht="15" hidden="false" customHeight="false" outlineLevel="0" collapsed="false">
      <c r="C134" s="6" t="s">
        <v>7</v>
      </c>
      <c r="D134" s="6" t="n">
        <f aca="false">G131/F131</f>
        <v>4.76585447263017</v>
      </c>
      <c r="O134" s="6" t="s">
        <v>14</v>
      </c>
      <c r="P134" s="6" t="n">
        <f aca="false">Q126/K126</f>
        <v>61</v>
      </c>
    </row>
    <row r="135" customFormat="false" ht="15" hidden="false" customHeight="false" outlineLevel="0" collapsed="false">
      <c r="C135" s="6" t="s">
        <v>6</v>
      </c>
      <c r="D135" s="6" t="n">
        <f aca="false">(G130-F130*D134)/E130</f>
        <v>3.42256341789052</v>
      </c>
      <c r="O135" s="6" t="s">
        <v>15</v>
      </c>
      <c r="P135" s="6" t="n">
        <f aca="false">(Q127-K127*P134)/L127</f>
        <v>14</v>
      </c>
    </row>
    <row r="136" customFormat="false" ht="15" hidden="false" customHeight="false" outlineLevel="0" collapsed="false">
      <c r="C136" s="6" t="s">
        <v>5</v>
      </c>
      <c r="D136" s="6" t="n">
        <f aca="false">(G129-F129*D134-E129*D135)/D129</f>
        <v>10.5538217623498</v>
      </c>
      <c r="O136" s="6" t="s">
        <v>16</v>
      </c>
      <c r="P136" s="6" t="n">
        <f aca="false">(Q128-K128*P134-L128*P135)/M128</f>
        <v>294</v>
      </c>
    </row>
    <row r="137" customFormat="false" ht="15" hidden="false" customHeight="false" outlineLevel="0" collapsed="false">
      <c r="C137" s="6" t="s">
        <v>2</v>
      </c>
      <c r="D137" s="6" t="n">
        <f aca="false">(G128-F128*D134-E128*D135-D128*D136)/C128</f>
        <v>2.1725634178905</v>
      </c>
      <c r="O137" s="6" t="s">
        <v>17</v>
      </c>
      <c r="P137" s="6" t="n">
        <f aca="false">(Q129-K129*P134-L129*P135-M129*P136)/N129</f>
        <v>-294</v>
      </c>
    </row>
    <row r="138" customFormat="false" ht="15" hidden="false" customHeight="false" outlineLevel="0" collapsed="false">
      <c r="C138" s="6" t="s">
        <v>3</v>
      </c>
      <c r="D138" s="6" t="n">
        <f aca="false">(G127-F127*D134-E127*D135-D127*D136-C127*D137)/B127</f>
        <v>-2.90303738317758</v>
      </c>
      <c r="O138" s="6" t="s">
        <v>18</v>
      </c>
      <c r="P138" s="6" t="n">
        <f aca="false">(Q130-K130*P134-L130*P135-M130*P136-N130*P137)/O130</f>
        <v>-57.2666666666667</v>
      </c>
    </row>
    <row r="139" customFormat="false" ht="15" hidden="false" customHeight="false" outlineLevel="0" collapsed="false">
      <c r="C139" s="6" t="s">
        <v>4</v>
      </c>
      <c r="D139" s="6" t="n">
        <f aca="false">(G126-F126*D134-E126*D135-D126*D136-C126*D137-B126*D138)/A126</f>
        <v>-25.1103137516689</v>
      </c>
      <c r="O139" s="6" t="s">
        <v>19</v>
      </c>
      <c r="P139" s="6" t="n">
        <f aca="false">(Q131-K131*P134-L131*P135-M131*P136-N131*P137-O131*P138)/P131</f>
        <v>26.5399628252788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12" t="s">
        <v>12</v>
      </c>
      <c r="B1" s="12"/>
      <c r="C1" s="12"/>
      <c r="D1" s="12" t="s">
        <v>10</v>
      </c>
      <c r="E1" s="12"/>
      <c r="F1" s="12"/>
      <c r="G1" s="12" t="s">
        <v>8</v>
      </c>
      <c r="H1" s="12"/>
      <c r="I1" s="12"/>
      <c r="K1" s="13" t="s">
        <v>9</v>
      </c>
    </row>
    <row r="2" customFormat="false" ht="15" hidden="false" customHeight="false" outlineLevel="0" collapsed="false">
      <c r="A2" s="14" t="n">
        <f aca="false">$G2</f>
        <v>0.25</v>
      </c>
      <c r="B2" s="14" t="n">
        <v>0</v>
      </c>
      <c r="C2" s="14" t="n">
        <v>0</v>
      </c>
      <c r="D2" s="15" t="n">
        <v>1</v>
      </c>
      <c r="E2" s="15" t="n">
        <f aca="false">H$2/$A$2</f>
        <v>2</v>
      </c>
      <c r="F2" s="15" t="n">
        <f aca="false">I$2/$A$2</f>
        <v>4</v>
      </c>
      <c r="G2" s="14" t="n">
        <v>0.25</v>
      </c>
      <c r="H2" s="14" t="n">
        <v>0.5</v>
      </c>
      <c r="I2" s="14" t="n">
        <v>1</v>
      </c>
      <c r="K2" s="16" t="n">
        <v>0.45</v>
      </c>
    </row>
    <row r="3" customFormat="false" ht="15" hidden="false" customHeight="false" outlineLevel="0" collapsed="false">
      <c r="A3" s="14" t="n">
        <f aca="false">$G3</f>
        <v>0.36</v>
      </c>
      <c r="B3" s="14" t="n">
        <f aca="false">$H3-$A3*$E$2</f>
        <v>-0.12</v>
      </c>
      <c r="C3" s="14" t="n">
        <v>0</v>
      </c>
      <c r="D3" s="15" t="n">
        <v>0</v>
      </c>
      <c r="E3" s="15" t="n">
        <v>1</v>
      </c>
      <c r="F3" s="15" t="n">
        <f aca="false">(I3-A3*F2)/B3</f>
        <v>3.66666666666667</v>
      </c>
      <c r="G3" s="14" t="n">
        <v>0.36</v>
      </c>
      <c r="H3" s="14" t="n">
        <v>0.6</v>
      </c>
      <c r="I3" s="14" t="n">
        <v>1</v>
      </c>
      <c r="K3" s="16" t="n">
        <v>0.5646</v>
      </c>
    </row>
    <row r="4" customFormat="false" ht="15" hidden="false" customHeight="false" outlineLevel="0" collapsed="false">
      <c r="A4" s="14" t="n">
        <f aca="false">$G4</f>
        <v>0.49</v>
      </c>
      <c r="B4" s="14" t="n">
        <f aca="false">$H4-$A4*$E$2</f>
        <v>-0.28</v>
      </c>
      <c r="C4" s="14" t="n">
        <f aca="false">I4-A4*F2-B4*F3</f>
        <v>0.0666666666666667</v>
      </c>
      <c r="D4" s="15" t="n">
        <v>0</v>
      </c>
      <c r="E4" s="15" t="n">
        <v>0</v>
      </c>
      <c r="F4" s="15" t="n">
        <v>1</v>
      </c>
      <c r="G4" s="14" t="n">
        <v>0.49</v>
      </c>
      <c r="H4" s="14" t="n">
        <v>0.7</v>
      </c>
      <c r="I4" s="14" t="n">
        <v>1</v>
      </c>
      <c r="K4" s="16" t="n">
        <v>0.6442</v>
      </c>
    </row>
    <row r="6" customFormat="false" ht="15" hidden="false" customHeight="false" outlineLevel="0" collapsed="false">
      <c r="B6" s="15" t="s">
        <v>14</v>
      </c>
      <c r="C6" s="15" t="n">
        <f aca="false">K2/A2</f>
        <v>1.8</v>
      </c>
      <c r="G6" s="15" t="s">
        <v>2</v>
      </c>
      <c r="H6" s="15" t="n">
        <f aca="false">C8/F4</f>
        <v>-0.647999999999998</v>
      </c>
    </row>
    <row r="7" customFormat="false" ht="15" hidden="false" customHeight="false" outlineLevel="0" collapsed="false">
      <c r="B7" s="15" t="s">
        <v>15</v>
      </c>
      <c r="C7" s="15" t="n">
        <f aca="false">(K3-A3*C6)/B3</f>
        <v>0.695</v>
      </c>
      <c r="G7" s="15" t="s">
        <v>3</v>
      </c>
      <c r="H7" s="15" t="n">
        <f aca="false">(C7-F3*H6)/E3</f>
        <v>3.07099999999999</v>
      </c>
    </row>
    <row r="8" customFormat="false" ht="15" hidden="false" customHeight="false" outlineLevel="0" collapsed="false">
      <c r="B8" s="15" t="s">
        <v>16</v>
      </c>
      <c r="C8" s="15" t="n">
        <f aca="false">(K4-A4*C6-B4*C7)/C4</f>
        <v>-0.647999999999998</v>
      </c>
      <c r="G8" s="15" t="s">
        <v>4</v>
      </c>
      <c r="H8" s="15" t="n">
        <f aca="false">(C6-F2*H6-E2*H7)/D2</f>
        <v>-1.74999999999999</v>
      </c>
    </row>
    <row r="9" customFormat="false" ht="15" hidden="false" customHeight="false" outlineLevel="0" collapsed="false">
      <c r="H9" s="0" t="s">
        <v>20</v>
      </c>
    </row>
    <row r="13" customFormat="false" ht="15" hidden="false" customHeight="false" outlineLevel="0" collapsed="false">
      <c r="A13" s="17" t="s">
        <v>12</v>
      </c>
      <c r="B13" s="17"/>
      <c r="C13" s="17"/>
      <c r="D13" s="17"/>
      <c r="E13" s="17" t="s">
        <v>10</v>
      </c>
      <c r="F13" s="17"/>
      <c r="G13" s="17"/>
      <c r="H13" s="17"/>
      <c r="I13" s="17" t="s">
        <v>8</v>
      </c>
      <c r="J13" s="17"/>
      <c r="K13" s="17"/>
      <c r="L13" s="17"/>
      <c r="N13" s="13" t="s">
        <v>9</v>
      </c>
    </row>
    <row r="14" customFormat="false" ht="15" hidden="false" customHeight="false" outlineLevel="0" collapsed="false">
      <c r="A14" s="14" t="n">
        <f aca="false">I14</f>
        <v>20</v>
      </c>
      <c r="B14" s="14" t="n">
        <v>0</v>
      </c>
      <c r="C14" s="14" t="n">
        <v>0</v>
      </c>
      <c r="D14" s="14" t="n">
        <v>0</v>
      </c>
      <c r="E14" s="15" t="n">
        <f aca="false">I$14/$A$14</f>
        <v>1</v>
      </c>
      <c r="F14" s="15" t="n">
        <f aca="false">J$14/$A$14</f>
        <v>-0.05</v>
      </c>
      <c r="G14" s="15" t="n">
        <f aca="false">K$14/$A$14</f>
        <v>0.15</v>
      </c>
      <c r="H14" s="15" t="n">
        <f aca="false">L$14/$A$14</f>
        <v>0.2</v>
      </c>
      <c r="I14" s="14" t="n">
        <v>20</v>
      </c>
      <c r="J14" s="14" t="n">
        <v>-1</v>
      </c>
      <c r="K14" s="14" t="n">
        <v>3</v>
      </c>
      <c r="L14" s="14" t="n">
        <v>4</v>
      </c>
      <c r="N14" s="15" t="n">
        <v>30</v>
      </c>
    </row>
    <row r="15" customFormat="false" ht="15" hidden="false" customHeight="false" outlineLevel="0" collapsed="false">
      <c r="A15" s="14" t="n">
        <f aca="false">I15</f>
        <v>6</v>
      </c>
      <c r="B15" s="14" t="n">
        <f aca="false">$J15-(A15*$F$14)</f>
        <v>23.3</v>
      </c>
      <c r="C15" s="14" t="n">
        <v>0</v>
      </c>
      <c r="D15" s="14" t="n">
        <v>0</v>
      </c>
      <c r="E15" s="15" t="n">
        <v>0</v>
      </c>
      <c r="F15" s="15" t="n">
        <v>1</v>
      </c>
      <c r="G15" s="15" t="n">
        <f aca="false">(K$15-$A$15*G$14)/$B$15</f>
        <v>0.133047210300429</v>
      </c>
      <c r="H15" s="15" t="n">
        <f aca="false">(L$15-$A$15*H$14)/$B$15</f>
        <v>0.0772532188841202</v>
      </c>
      <c r="I15" s="14" t="n">
        <v>6</v>
      </c>
      <c r="J15" s="14" t="n">
        <v>23</v>
      </c>
      <c r="K15" s="14" t="n">
        <v>4</v>
      </c>
      <c r="L15" s="14" t="n">
        <v>3</v>
      </c>
      <c r="N15" s="15" t="n">
        <v>-10</v>
      </c>
    </row>
    <row r="16" customFormat="false" ht="15" hidden="false" customHeight="false" outlineLevel="0" collapsed="false">
      <c r="A16" s="14" t="n">
        <f aca="false">I16</f>
        <v>7</v>
      </c>
      <c r="B16" s="14" t="n">
        <f aca="false">$J16-(A16*$F$14)</f>
        <v>21.35</v>
      </c>
      <c r="C16" s="14" t="n">
        <f aca="false">$K16-$A16*$G$14-$B16*$G$15</f>
        <v>42.1094420600858</v>
      </c>
      <c r="D16" s="14" t="n">
        <v>0</v>
      </c>
      <c r="E16" s="15" t="n">
        <v>0</v>
      </c>
      <c r="F16" s="15" t="n">
        <v>0</v>
      </c>
      <c r="G16" s="15" t="n">
        <v>1</v>
      </c>
      <c r="H16" s="15" t="n">
        <f aca="false">(L16-H14*A16-B16*H15)/C16</f>
        <v>0.141313764460072</v>
      </c>
      <c r="I16" s="14" t="n">
        <v>7</v>
      </c>
      <c r="J16" s="14" t="n">
        <v>21</v>
      </c>
      <c r="K16" s="14" t="n">
        <v>46</v>
      </c>
      <c r="L16" s="14" t="n">
        <v>9</v>
      </c>
      <c r="N16" s="15" t="n">
        <v>20</v>
      </c>
    </row>
    <row r="17" customFormat="false" ht="15" hidden="false" customHeight="false" outlineLevel="0" collapsed="false">
      <c r="A17" s="14" t="n">
        <f aca="false">I17</f>
        <v>-3</v>
      </c>
      <c r="B17" s="14" t="n">
        <f aca="false">$J17-(A17*$F$14)</f>
        <v>-9.15</v>
      </c>
      <c r="C17" s="14" t="n">
        <f aca="false">$K17-$A17*$G$14-$B17*$G$15</f>
        <v>13.6673819742489</v>
      </c>
      <c r="D17" s="14" t="n">
        <f aca="false">L17-A17*H14-B17*H15-C17*H16</f>
        <v>37.3754777556949</v>
      </c>
      <c r="E17" s="15" t="n">
        <v>0</v>
      </c>
      <c r="F17" s="15" t="n">
        <v>0</v>
      </c>
      <c r="G17" s="15" t="n">
        <v>0</v>
      </c>
      <c r="H17" s="15" t="n">
        <v>1</v>
      </c>
      <c r="I17" s="14" t="n">
        <v>-3</v>
      </c>
      <c r="J17" s="14" t="n">
        <v>-9</v>
      </c>
      <c r="K17" s="14" t="n">
        <v>12</v>
      </c>
      <c r="L17" s="14" t="n">
        <v>38</v>
      </c>
      <c r="N17" s="15" t="n">
        <v>-14</v>
      </c>
    </row>
    <row r="19" customFormat="false" ht="15" hidden="false" customHeight="false" outlineLevel="0" collapsed="false">
      <c r="B19" s="15" t="s">
        <v>14</v>
      </c>
      <c r="C19" s="15" t="n">
        <f aca="false">N14/A14</f>
        <v>1.5</v>
      </c>
      <c r="H19" s="15" t="s">
        <v>5</v>
      </c>
      <c r="I19" s="15" t="n">
        <f aca="false">C22/H17</f>
        <v>-0.687495142612886</v>
      </c>
    </row>
    <row r="20" customFormat="false" ht="15" hidden="false" customHeight="false" outlineLevel="0" collapsed="false">
      <c r="B20" s="15" t="s">
        <v>15</v>
      </c>
      <c r="C20" s="15" t="n">
        <f aca="false">(N15-A15*C19)/B15</f>
        <v>-0.815450643776824</v>
      </c>
      <c r="H20" s="15" t="s">
        <v>2</v>
      </c>
      <c r="I20" s="15" t="n">
        <f aca="false">(C21-H16*I19)/G16</f>
        <v>0.736198544079169</v>
      </c>
    </row>
    <row r="21" customFormat="false" ht="15" hidden="false" customHeight="false" outlineLevel="0" collapsed="false">
      <c r="B21" s="15" t="s">
        <v>16</v>
      </c>
      <c r="C21" s="15" t="n">
        <f aca="false">(N16-A16*C19-B16*C20)/C16</f>
        <v>0.639046017428528</v>
      </c>
      <c r="H21" s="15" t="s">
        <v>3</v>
      </c>
      <c r="I21" s="15" t="n">
        <f aca="false">(C20-H15*I19-G15*I20)/F15</f>
        <v>-0.860288593559752</v>
      </c>
    </row>
    <row r="22" customFormat="false" ht="15" hidden="false" customHeight="false" outlineLevel="0" collapsed="false">
      <c r="B22" s="15" t="s">
        <v>17</v>
      </c>
      <c r="C22" s="15" t="n">
        <f aca="false">(N17-A17*C19-B17*C20-C17*C21)/D17</f>
        <v>-0.687495142612886</v>
      </c>
      <c r="H22" s="15" t="s">
        <v>4</v>
      </c>
      <c r="I22" s="15" t="n">
        <f aca="false">(C19-H14*I19-G14*I20-F14*I21)/E14</f>
        <v>1.48405481723271</v>
      </c>
    </row>
    <row r="25" customFormat="false" ht="15" hidden="false" customHeight="false" outlineLevel="0" collapsed="false">
      <c r="A25" s="17" t="s">
        <v>12</v>
      </c>
      <c r="B25" s="17"/>
      <c r="C25" s="17"/>
      <c r="D25" s="17"/>
      <c r="E25" s="5"/>
      <c r="F25" s="17" t="s">
        <v>21</v>
      </c>
      <c r="G25" s="17"/>
      <c r="H25" s="17"/>
      <c r="I25" s="17"/>
      <c r="J25" s="5"/>
      <c r="K25" s="17" t="s">
        <v>8</v>
      </c>
      <c r="L25" s="17"/>
      <c r="M25" s="17"/>
      <c r="N25" s="17"/>
      <c r="O25" s="5"/>
      <c r="Q25" s="13" t="s">
        <v>9</v>
      </c>
    </row>
    <row r="26" customFormat="false" ht="15" hidden="false" customHeight="false" outlineLevel="0" collapsed="false">
      <c r="A26" s="14" t="n">
        <f aca="false">K26</f>
        <v>100</v>
      </c>
      <c r="B26" s="14" t="n">
        <v>0</v>
      </c>
      <c r="C26" s="14" t="n">
        <v>0</v>
      </c>
      <c r="D26" s="14" t="n">
        <v>0</v>
      </c>
      <c r="E26" s="14" t="n">
        <v>0</v>
      </c>
      <c r="F26" s="15" t="n">
        <v>1</v>
      </c>
      <c r="G26" s="15" t="n">
        <f aca="false">L$26/$A$26</f>
        <v>0.01</v>
      </c>
      <c r="H26" s="15" t="n">
        <f aca="false">M$26/$A$26</f>
        <v>0.01</v>
      </c>
      <c r="I26" s="15" t="n">
        <f aca="false">N$26/$A$26</f>
        <v>0.01</v>
      </c>
      <c r="J26" s="15" t="n">
        <f aca="false">O$26/$A$26</f>
        <v>0.01</v>
      </c>
      <c r="K26" s="14" t="n">
        <v>100</v>
      </c>
      <c r="L26" s="14" t="n">
        <v>1</v>
      </c>
      <c r="M26" s="14" t="n">
        <v>1</v>
      </c>
      <c r="N26" s="14" t="n">
        <v>1</v>
      </c>
      <c r="O26" s="14" t="n">
        <v>1</v>
      </c>
      <c r="Q26" s="14" t="n">
        <v>7</v>
      </c>
    </row>
    <row r="27" customFormat="false" ht="15" hidden="false" customHeight="false" outlineLevel="0" collapsed="false">
      <c r="A27" s="14" t="n">
        <f aca="false">K27</f>
        <v>1</v>
      </c>
      <c r="B27" s="14" t="n">
        <f aca="false">($L27-$A27*$G$26)/$G$27</f>
        <v>199.99</v>
      </c>
      <c r="C27" s="14" t="n">
        <v>0</v>
      </c>
      <c r="D27" s="14" t="n">
        <v>0</v>
      </c>
      <c r="E27" s="14" t="n">
        <v>0</v>
      </c>
      <c r="F27" s="15" t="n">
        <v>0</v>
      </c>
      <c r="G27" s="15" t="n">
        <v>1</v>
      </c>
      <c r="H27" s="15" t="n">
        <f aca="false">(M$27-$A$27*H$26)/$B$27</f>
        <v>-0.00505025251262563</v>
      </c>
      <c r="I27" s="15" t="n">
        <f aca="false">(N$27-$A$27*I$26)/$B$27</f>
        <v>0.00495024751237562</v>
      </c>
      <c r="J27" s="15" t="n">
        <f aca="false">(O$27-$A$27*J$26)/$B$27</f>
        <v>0.00495024751237562</v>
      </c>
      <c r="K27" s="14" t="n">
        <v>1</v>
      </c>
      <c r="L27" s="14" t="n">
        <v>200</v>
      </c>
      <c r="M27" s="14" t="n">
        <v>-1</v>
      </c>
      <c r="N27" s="14" t="n">
        <v>1</v>
      </c>
      <c r="O27" s="14" t="n">
        <v>1</v>
      </c>
      <c r="Q27" s="14" t="n">
        <v>-1</v>
      </c>
    </row>
    <row r="28" customFormat="false" ht="15" hidden="false" customHeight="false" outlineLevel="0" collapsed="false">
      <c r="A28" s="14" t="n">
        <f aca="false">K28</f>
        <v>1</v>
      </c>
      <c r="B28" s="14" t="n">
        <f aca="false">($L28-$A28*$G$26)/$G$27</f>
        <v>0.99</v>
      </c>
      <c r="C28" s="14" t="n">
        <f aca="false">($M28-$A28*$H$26-$B28*$H$27)/$H$28</f>
        <v>89.9949997499875</v>
      </c>
      <c r="D28" s="14" t="n">
        <v>0</v>
      </c>
      <c r="E28" s="14" t="n">
        <v>0</v>
      </c>
      <c r="F28" s="15" t="n">
        <v>0</v>
      </c>
      <c r="G28" s="15" t="n">
        <v>0</v>
      </c>
      <c r="H28" s="15" t="n">
        <v>1</v>
      </c>
      <c r="I28" s="15" t="n">
        <f aca="false">(N$28-$A$28*I$26-$B$28*I$27)/$C$28</f>
        <v>-0.0112773014929354</v>
      </c>
      <c r="J28" s="15" t="n">
        <f aca="false">(O$28-$A$28*J$26-$B$28*J$27)/$C$28</f>
        <v>0.0109461554275173</v>
      </c>
      <c r="K28" s="14" t="n">
        <v>1</v>
      </c>
      <c r="L28" s="14" t="n">
        <v>1</v>
      </c>
      <c r="M28" s="14" t="n">
        <v>90</v>
      </c>
      <c r="N28" s="14" t="n">
        <v>-1</v>
      </c>
      <c r="O28" s="14" t="n">
        <v>1</v>
      </c>
      <c r="Q28" s="14" t="n">
        <v>-3</v>
      </c>
    </row>
    <row r="29" customFormat="false" ht="15" hidden="false" customHeight="false" outlineLevel="0" collapsed="false">
      <c r="A29" s="14" t="n">
        <f aca="false">K29</f>
        <v>1</v>
      </c>
      <c r="B29" s="14" t="n">
        <f aca="false">($L29-$A29*$G$26)/$G$27</f>
        <v>0.99</v>
      </c>
      <c r="C29" s="14" t="n">
        <f aca="false">($M29-$A29*$H$26-$B29*$H$27)/$H$28</f>
        <v>0.994999749987499</v>
      </c>
      <c r="D29" s="14" t="n">
        <f aca="false">$N29-$A29*$I$26-$B29*$I$27-$C29*$I$28</f>
        <v>44.9963201671288</v>
      </c>
      <c r="E29" s="14" t="n">
        <v>0</v>
      </c>
      <c r="F29" s="15" t="n">
        <v>0</v>
      </c>
      <c r="G29" s="15" t="n">
        <v>0</v>
      </c>
      <c r="H29" s="15" t="n">
        <v>0</v>
      </c>
      <c r="I29" s="15" t="n">
        <v>1</v>
      </c>
      <c r="J29" s="15" t="n">
        <f aca="false">(O29-A29*J26-B29*J27-C29*J28)/D29</f>
        <v>-0.0227972457112244</v>
      </c>
      <c r="K29" s="14" t="n">
        <v>1</v>
      </c>
      <c r="L29" s="14" t="n">
        <v>1</v>
      </c>
      <c r="M29" s="14" t="n">
        <v>1</v>
      </c>
      <c r="N29" s="14" t="n">
        <v>45</v>
      </c>
      <c r="O29" s="14" t="n">
        <v>-1</v>
      </c>
      <c r="Q29" s="14" t="n">
        <v>5</v>
      </c>
    </row>
    <row r="30" customFormat="false" ht="15" hidden="false" customHeight="false" outlineLevel="0" collapsed="false">
      <c r="A30" s="14" t="n">
        <f aca="false">K30</f>
        <v>1</v>
      </c>
      <c r="B30" s="14" t="n">
        <f aca="false">($L30-$A30*$G$26)/$G$27</f>
        <v>0.99</v>
      </c>
      <c r="C30" s="14" t="n">
        <f aca="false">($M30-$A30*$H$26-$B30*$H$27)/$H$28</f>
        <v>-1.0050002500125</v>
      </c>
      <c r="D30" s="14" t="n">
        <f aca="false">$N30-$A30*$I$26-$B30*$I$27-$C30*$I$28</f>
        <v>0.973765564142882</v>
      </c>
      <c r="E30" s="14" t="n">
        <f aca="false">O30-A30*J26-B30*J27-C30*J28-D30*J29</f>
        <v>78.018299316735</v>
      </c>
      <c r="F30" s="15" t="n">
        <v>0</v>
      </c>
      <c r="G30" s="15" t="n">
        <v>0</v>
      </c>
      <c r="H30" s="15" t="n">
        <v>0</v>
      </c>
      <c r="I30" s="15" t="n">
        <v>0</v>
      </c>
      <c r="J30" s="15" t="n">
        <v>1</v>
      </c>
      <c r="K30" s="14" t="n">
        <v>1</v>
      </c>
      <c r="L30" s="14" t="n">
        <v>1</v>
      </c>
      <c r="M30" s="14" t="n">
        <v>-1</v>
      </c>
      <c r="N30" s="14" t="n">
        <v>1</v>
      </c>
      <c r="O30" s="14" t="n">
        <v>78</v>
      </c>
      <c r="Q30" s="14" t="n">
        <v>3</v>
      </c>
    </row>
    <row r="33" customFormat="false" ht="15" hidden="false" customHeight="false" outlineLevel="0" collapsed="false">
      <c r="C33" s="15" t="s">
        <v>14</v>
      </c>
      <c r="D33" s="15" t="n">
        <f aca="false">Q26/A26</f>
        <v>0.07</v>
      </c>
      <c r="H33" s="15" t="s">
        <v>6</v>
      </c>
      <c r="I33" s="15" t="n">
        <f aca="false">(D37/J30)</f>
        <v>0.0358061416323977</v>
      </c>
    </row>
    <row r="34" customFormat="false" ht="15" hidden="false" customHeight="false" outlineLevel="0" collapsed="false">
      <c r="C34" s="15" t="s">
        <v>15</v>
      </c>
      <c r="D34" s="15" t="n">
        <f aca="false">(Q27-A27*D33)/B27</f>
        <v>-0.00535026751337567</v>
      </c>
      <c r="H34" s="15" t="s">
        <v>5</v>
      </c>
      <c r="I34" s="15" t="n">
        <f aca="false">(D36-J29*I33)/I29</f>
        <v>0.111251548498982</v>
      </c>
    </row>
    <row r="35" customFormat="false" ht="15" hidden="false" customHeight="false" outlineLevel="0" collapsed="false">
      <c r="C35" s="15" t="s">
        <v>16</v>
      </c>
      <c r="D35" s="15" t="n">
        <f aca="false">(Q28-A28*D33-B28*D34)/C28</f>
        <v>-0.0340541501602947</v>
      </c>
      <c r="H35" s="15" t="s">
        <v>2</v>
      </c>
      <c r="I35" s="15" t="n">
        <f aca="false">(D35-J28*I33-I28*I34)/H28</f>
        <v>-0.0331914724978837</v>
      </c>
    </row>
    <row r="36" customFormat="false" ht="15" hidden="false" customHeight="false" outlineLevel="0" collapsed="false">
      <c r="C36" s="15" t="s">
        <v>17</v>
      </c>
      <c r="D36" s="15" t="n">
        <f aca="false">(Q29-A29*D33-B29*D34-C29*D35)/D29</f>
        <v>0.110435267090217</v>
      </c>
      <c r="H36" s="15" t="s">
        <v>3</v>
      </c>
      <c r="I36" s="15" t="n">
        <f aca="false">(D34-J27*I33-I27*I34-H27*I35)/G27</f>
        <v>-0.00624586479550441</v>
      </c>
    </row>
    <row r="37" customFormat="false" ht="15" hidden="false" customHeight="false" outlineLevel="0" collapsed="false">
      <c r="C37" s="15" t="s">
        <v>18</v>
      </c>
      <c r="D37" s="15" t="n">
        <f aca="false">(Q30-A30*D33-B30*D34-C30*D35-D30*D36)/E30</f>
        <v>0.0358061416323977</v>
      </c>
      <c r="H37" s="15" t="s">
        <v>4</v>
      </c>
      <c r="I37" s="15" t="n">
        <f aca="false">(D33-J26*I33-I26*I34-H26*I35-G26*I36)/F26</f>
        <v>0.0689237964716201</v>
      </c>
    </row>
    <row r="45" customFormat="false" ht="15" hidden="false" customHeight="false" outlineLevel="0" collapsed="false">
      <c r="A45" s="17" t="s">
        <v>12</v>
      </c>
      <c r="B45" s="17"/>
      <c r="C45" s="17"/>
      <c r="D45" s="17"/>
      <c r="E45" s="17"/>
      <c r="F45" s="17"/>
      <c r="G45" s="17" t="s">
        <v>10</v>
      </c>
      <c r="H45" s="17"/>
      <c r="I45" s="17"/>
      <c r="J45" s="17"/>
      <c r="K45" s="17"/>
      <c r="L45" s="17"/>
      <c r="M45" s="17" t="s">
        <v>8</v>
      </c>
      <c r="N45" s="17"/>
      <c r="O45" s="17"/>
      <c r="P45" s="17"/>
      <c r="Q45" s="17"/>
      <c r="R45" s="17"/>
      <c r="T45" s="18" t="s">
        <v>9</v>
      </c>
    </row>
    <row r="46" customFormat="false" ht="15" hidden="false" customHeight="false" outlineLevel="0" collapsed="false">
      <c r="A46" s="14" t="n">
        <f aca="false">$M46/$G$46</f>
        <v>200</v>
      </c>
      <c r="B46" s="14" t="n">
        <v>0</v>
      </c>
      <c r="C46" s="14" t="n">
        <v>0</v>
      </c>
      <c r="D46" s="14" t="n">
        <v>0</v>
      </c>
      <c r="E46" s="14" t="n">
        <v>0</v>
      </c>
      <c r="F46" s="14" t="n">
        <v>0</v>
      </c>
      <c r="G46" s="15" t="n">
        <v>1</v>
      </c>
      <c r="H46" s="15" t="n">
        <f aca="false">N$46/$A$46</f>
        <v>0.005</v>
      </c>
      <c r="I46" s="15" t="n">
        <f aca="false">O$46/$A$46</f>
        <v>0</v>
      </c>
      <c r="J46" s="15" t="n">
        <f aca="false">P$46/$A$46</f>
        <v>0.02</v>
      </c>
      <c r="K46" s="15" t="n">
        <f aca="false">Q$46/$A$46</f>
        <v>-0.005</v>
      </c>
      <c r="L46" s="15" t="n">
        <f aca="false">R$46/$A$46</f>
        <v>0</v>
      </c>
      <c r="M46" s="14" t="n">
        <v>200</v>
      </c>
      <c r="N46" s="14" t="n">
        <v>1</v>
      </c>
      <c r="O46" s="14" t="n">
        <v>0</v>
      </c>
      <c r="P46" s="14" t="n">
        <v>4</v>
      </c>
      <c r="Q46" s="14" t="n">
        <v>-1</v>
      </c>
      <c r="R46" s="14" t="n">
        <v>0</v>
      </c>
      <c r="T46" s="15" t="n">
        <v>61</v>
      </c>
    </row>
    <row r="47" customFormat="false" ht="15" hidden="false" customHeight="false" outlineLevel="0" collapsed="false">
      <c r="A47" s="14" t="n">
        <f aca="false">$M47/$G$46</f>
        <v>0</v>
      </c>
      <c r="B47" s="14" t="n">
        <f aca="false">($N47-$A47*$H$46)/$H$47</f>
        <v>10</v>
      </c>
      <c r="C47" s="14" t="n">
        <v>0</v>
      </c>
      <c r="D47" s="14" t="n">
        <v>0</v>
      </c>
      <c r="E47" s="14" t="n">
        <v>0</v>
      </c>
      <c r="F47" s="14" t="n">
        <v>0</v>
      </c>
      <c r="G47" s="15" t="n">
        <v>0</v>
      </c>
      <c r="H47" s="15" t="n">
        <v>1</v>
      </c>
      <c r="I47" s="15" t="n">
        <f aca="false">(O$47-$A$47*I$46)/$B$47</f>
        <v>0.1</v>
      </c>
      <c r="J47" s="15" t="n">
        <f aca="false">(P$47-$A$47*J$46)/$B$47</f>
        <v>0</v>
      </c>
      <c r="K47" s="15" t="n">
        <f aca="false">(Q$47-$A$47*K$46)/$B$47</f>
        <v>0.4</v>
      </c>
      <c r="L47" s="15" t="n">
        <f aca="false">(R$47-$A$47*L$46)/$B$47</f>
        <v>-0.1</v>
      </c>
      <c r="M47" s="14" t="n">
        <v>0</v>
      </c>
      <c r="N47" s="14" t="n">
        <v>10</v>
      </c>
      <c r="O47" s="14" t="n">
        <v>1</v>
      </c>
      <c r="P47" s="14" t="n">
        <v>0</v>
      </c>
      <c r="Q47" s="14" t="n">
        <v>4</v>
      </c>
      <c r="R47" s="14" t="n">
        <v>-1</v>
      </c>
      <c r="T47" s="15" t="n">
        <v>14</v>
      </c>
    </row>
    <row r="48" customFormat="false" ht="15" hidden="false" customHeight="false" outlineLevel="0" collapsed="false">
      <c r="A48" s="14" t="n">
        <f aca="false">$M48/$G$46</f>
        <v>4</v>
      </c>
      <c r="B48" s="14" t="n">
        <f aca="false">($N48-$A48*$H$46)/$H$47</f>
        <v>-1.02</v>
      </c>
      <c r="C48" s="14" t="n">
        <f aca="false">$O48-$A48*$I$46-$B48*$I$47</f>
        <v>100.102</v>
      </c>
      <c r="D48" s="14" t="n">
        <v>0</v>
      </c>
      <c r="E48" s="14" t="n">
        <v>0</v>
      </c>
      <c r="F48" s="14" t="n">
        <v>0</v>
      </c>
      <c r="G48" s="15" t="n">
        <v>0</v>
      </c>
      <c r="H48" s="15" t="n">
        <v>0</v>
      </c>
      <c r="I48" s="15" t="n">
        <v>1</v>
      </c>
      <c r="J48" s="15" t="n">
        <f aca="false">(P$48-$A$48*J$46-$B$48*J$47)/$C$48</f>
        <v>0.0990989191025154</v>
      </c>
      <c r="K48" s="15" t="n">
        <f aca="false">(Q$48-$A$48*K$46-$B$48*K$47)/$C$48</f>
        <v>0.00427563884837466</v>
      </c>
      <c r="L48" s="15" t="n">
        <f aca="false">(R$48-$A$48*L$46-$B$48*L$47)/$C$48</f>
        <v>-0.00101896066012667</v>
      </c>
      <c r="M48" s="14" t="n">
        <v>4</v>
      </c>
      <c r="N48" s="14" t="n">
        <v>-1</v>
      </c>
      <c r="O48" s="14" t="n">
        <v>100</v>
      </c>
      <c r="P48" s="14" t="n">
        <v>10</v>
      </c>
      <c r="Q48" s="14" t="n">
        <v>0</v>
      </c>
      <c r="R48" s="14" t="n">
        <v>0</v>
      </c>
      <c r="T48" s="15" t="n">
        <v>8</v>
      </c>
    </row>
    <row r="49" customFormat="false" ht="15" hidden="false" customHeight="false" outlineLevel="0" collapsed="false">
      <c r="A49" s="14" t="n">
        <f aca="false">$M49/$G$46</f>
        <v>-1</v>
      </c>
      <c r="B49" s="14" t="n">
        <f aca="false">($N49-$A49*$H$46)/$H$47</f>
        <v>5.005</v>
      </c>
      <c r="C49" s="14" t="n">
        <f aca="false">$O49-$A49*$I$46-$B49*$I$47</f>
        <v>-1.5005</v>
      </c>
      <c r="D49" s="14" t="n">
        <f aca="false">$P49-$A49*$J$46-$B49*$J$47-$C49*$J$48</f>
        <v>34.1686979281133</v>
      </c>
      <c r="E49" s="14" t="n">
        <v>0</v>
      </c>
      <c r="F49" s="14" t="n">
        <v>0</v>
      </c>
      <c r="G49" s="15" t="n">
        <v>0</v>
      </c>
      <c r="H49" s="15" t="n">
        <v>0</v>
      </c>
      <c r="I49" s="15" t="n">
        <v>0</v>
      </c>
      <c r="J49" s="15" t="n">
        <v>1</v>
      </c>
      <c r="K49" s="15" t="n">
        <f aca="false">(Q$49-$A$49*K$46-$B$49*K$47-$C$49*K$48)/$D$49</f>
        <v>-0.0878167617104073</v>
      </c>
      <c r="L49" s="15" t="n">
        <f aca="false">(R$49-$A$49*L$46-$B$49*L$47-$C$49*L$48)/$D$49</f>
        <v>0.014603162537222</v>
      </c>
      <c r="M49" s="14" t="n">
        <v>-1</v>
      </c>
      <c r="N49" s="14" t="n">
        <v>5</v>
      </c>
      <c r="O49" s="14" t="n">
        <v>-1</v>
      </c>
      <c r="P49" s="14" t="n">
        <v>34</v>
      </c>
      <c r="Q49" s="14" t="n">
        <v>-1</v>
      </c>
      <c r="R49" s="14" t="n">
        <v>0</v>
      </c>
      <c r="T49" s="15" t="n">
        <v>5</v>
      </c>
    </row>
    <row r="50" customFormat="false" ht="15" hidden="false" customHeight="false" outlineLevel="0" collapsed="false">
      <c r="A50" s="14" t="n">
        <f aca="false">$M50/$G$46</f>
        <v>0</v>
      </c>
      <c r="B50" s="14" t="n">
        <f aca="false">($N50-$A50*$H$46)/$H$47</f>
        <v>-1</v>
      </c>
      <c r="C50" s="14" t="n">
        <f aca="false">$O50-$A50*$I$46-$B50*$I$47</f>
        <v>5.1</v>
      </c>
      <c r="D50" s="14" t="n">
        <f aca="false">$P50-$A50*$J$46-$B50*$J$47-$C50*$J$48</f>
        <v>-0.505404487422829</v>
      </c>
      <c r="E50" s="14" t="n">
        <f aca="false">$Q50-$A50*$K$46-$B50*$K$47-$C50*$K$48-$D50*$K$49</f>
        <v>45.3338112564339</v>
      </c>
      <c r="F50" s="14" t="n">
        <v>0</v>
      </c>
      <c r="G50" s="15" t="n">
        <v>0</v>
      </c>
      <c r="H50" s="15" t="n">
        <v>0</v>
      </c>
      <c r="I50" s="15" t="n">
        <v>0</v>
      </c>
      <c r="J50" s="15" t="n">
        <v>0</v>
      </c>
      <c r="K50" s="15" t="n">
        <v>1</v>
      </c>
      <c r="L50" s="15" t="n">
        <f aca="false">(R50-A50*L46-B50*L47-C50*L48-D50*L49)/E50</f>
        <v>-0.023987014694295</v>
      </c>
      <c r="M50" s="14" t="n">
        <v>0</v>
      </c>
      <c r="N50" s="14" t="n">
        <v>-1</v>
      </c>
      <c r="O50" s="14" t="n">
        <v>5</v>
      </c>
      <c r="P50" s="14" t="n">
        <v>0</v>
      </c>
      <c r="Q50" s="14" t="n">
        <v>45</v>
      </c>
      <c r="R50" s="14" t="n">
        <v>-1</v>
      </c>
      <c r="T50" s="15" t="n">
        <v>9</v>
      </c>
    </row>
    <row r="51" customFormat="false" ht="15" hidden="false" customHeight="false" outlineLevel="0" collapsed="false">
      <c r="A51" s="14" t="n">
        <f aca="false">$M51/$G$46</f>
        <v>0</v>
      </c>
      <c r="B51" s="14" t="n">
        <f aca="false">($N51-$A51*$H$46)/$H$47</f>
        <v>0</v>
      </c>
      <c r="C51" s="14" t="n">
        <f aca="false">$O51-$A51*$I$46-$B51*$I$47</f>
        <v>-1</v>
      </c>
      <c r="D51" s="14" t="n">
        <f aca="false">$P51-$A51*$J$46-$B51*$J$47-$C51*$J$48</f>
        <v>0.0990989191025154</v>
      </c>
      <c r="E51" s="14" t="n">
        <f aca="false">$Q51-$A51*$K$46-$B51*$K$47-$C51*$K$48-$D51*$K$49</f>
        <v>-0.987021814987041</v>
      </c>
      <c r="F51" s="14" t="n">
        <f aca="false">R51-A51*L46-B51*L47-C51*L48-D51*L49-E51*L50</f>
        <v>69.9738581749373</v>
      </c>
      <c r="G51" s="15" t="n">
        <v>0</v>
      </c>
      <c r="H51" s="15" t="n">
        <v>0</v>
      </c>
      <c r="I51" s="15" t="n">
        <v>0</v>
      </c>
      <c r="J51" s="15" t="n">
        <v>0</v>
      </c>
      <c r="K51" s="15" t="n">
        <v>0</v>
      </c>
      <c r="L51" s="15" t="n">
        <v>1</v>
      </c>
      <c r="M51" s="14" t="n">
        <v>0</v>
      </c>
      <c r="N51" s="14" t="n">
        <v>0</v>
      </c>
      <c r="O51" s="14" t="n">
        <v>-1</v>
      </c>
      <c r="P51" s="14" t="n">
        <v>0</v>
      </c>
      <c r="Q51" s="14" t="n">
        <v>-1</v>
      </c>
      <c r="R51" s="14" t="n">
        <v>70</v>
      </c>
      <c r="T51" s="15" t="n">
        <v>23</v>
      </c>
    </row>
    <row r="54" customFormat="false" ht="15" hidden="false" customHeight="false" outlineLevel="0" collapsed="false">
      <c r="C54" s="19" t="s">
        <v>14</v>
      </c>
      <c r="D54" s="19" t="n">
        <f aca="false">T46/A46</f>
        <v>0.305</v>
      </c>
      <c r="I54" s="19" t="s">
        <v>7</v>
      </c>
      <c r="J54" s="19" t="n">
        <f aca="false">D59/L51</f>
        <v>0.333030008251803</v>
      </c>
    </row>
    <row r="55" customFormat="false" ht="15" hidden="false" customHeight="false" outlineLevel="0" collapsed="false">
      <c r="C55" s="19" t="s">
        <v>15</v>
      </c>
      <c r="D55" s="19" t="n">
        <f aca="false">(T47-A47*D54)/B47</f>
        <v>1.4</v>
      </c>
      <c r="I55" s="19" t="s">
        <v>6</v>
      </c>
      <c r="J55" s="19" t="n">
        <f aca="false">(D58-L50*J54)/K50</f>
        <v>0.227658066083952</v>
      </c>
    </row>
    <row r="56" customFormat="false" ht="15" hidden="false" customHeight="false" outlineLevel="0" collapsed="false">
      <c r="C56" s="19" t="s">
        <v>16</v>
      </c>
      <c r="D56" s="19" t="n">
        <f aca="false">(T48-A48*D54-B48*D55)/C48</f>
        <v>0.0819963637090168</v>
      </c>
      <c r="I56" s="19" t="s">
        <v>5</v>
      </c>
      <c r="J56" s="19" t="n">
        <f aca="false">(D57-L49*J54-K49*J55)/J49</f>
        <v>-0.0310819437344626</v>
      </c>
    </row>
    <row r="57" customFormat="false" ht="15" hidden="false" customHeight="false" outlineLevel="0" collapsed="false">
      <c r="C57" s="19" t="s">
        <v>17</v>
      </c>
      <c r="D57" s="19" t="n">
        <f aca="false">(T49-A49*D54-B49*D55-C49*D56)/D49</f>
        <v>-0.0462108465349357</v>
      </c>
      <c r="I57" s="19" t="s">
        <v>2</v>
      </c>
      <c r="J57" s="19" t="n">
        <f aca="false">(D56-L48*J54-K48*J55-J48*J56)/I48</f>
        <v>0.0844425115422631</v>
      </c>
    </row>
    <row r="58" customFormat="false" ht="15" hidden="false" customHeight="false" outlineLevel="0" collapsed="false">
      <c r="C58" s="19" t="s">
        <v>18</v>
      </c>
      <c r="D58" s="19" t="n">
        <f aca="false">(T50-A50*D54-B50*D55-C50*D56-D50*D57)/E50</f>
        <v>0.219669670382375</v>
      </c>
      <c r="I58" s="19" t="s">
        <v>3</v>
      </c>
      <c r="J58" s="19" t="n">
        <f aca="false">(D55-L47*J54-K47*J55-J47*J56-I47*J57)/H47</f>
        <v>1.33379552323737</v>
      </c>
    </row>
    <row r="59" customFormat="false" ht="15" hidden="false" customHeight="false" outlineLevel="0" collapsed="false">
      <c r="C59" s="19" t="s">
        <v>19</v>
      </c>
      <c r="D59" s="19" t="n">
        <f aca="false">(T51-A51*D54-B51*D55-C51*D56-D51*D57-E51*D58)/F51</f>
        <v>0.333030008251803</v>
      </c>
      <c r="I59" s="19" t="s">
        <v>4</v>
      </c>
      <c r="J59" s="19" t="n">
        <f aca="false">(D54-L46*J54-K46*J55-J46*J56-I46*J57-H46*J58)/G46</f>
        <v>0.300090951588922</v>
      </c>
    </row>
  </sheetData>
  <mergeCells count="12">
    <mergeCell ref="A1:C1"/>
    <mergeCell ref="D1:F1"/>
    <mergeCell ref="G1:I1"/>
    <mergeCell ref="A13:D13"/>
    <mergeCell ref="E13:H13"/>
    <mergeCell ref="I13:L13"/>
    <mergeCell ref="A25:D25"/>
    <mergeCell ref="F25:I25"/>
    <mergeCell ref="K25:N25"/>
    <mergeCell ref="A45:F45"/>
    <mergeCell ref="G45:L45"/>
    <mergeCell ref="M45:R4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5"/>
  <cols>
    <col collapsed="false" hidden="false" max="1025" min="1" style="0" width="8.36734693877551"/>
  </cols>
  <sheetData>
    <row r="2" customFormat="false" ht="15" hidden="false" customHeight="false" outlineLevel="0" collapsed="false">
      <c r="A2" s="20" t="s">
        <v>12</v>
      </c>
      <c r="B2" s="20"/>
      <c r="C2" s="20"/>
      <c r="D2" s="20" t="s">
        <v>10</v>
      </c>
      <c r="E2" s="20"/>
      <c r="F2" s="20"/>
      <c r="G2" s="20" t="s">
        <v>8</v>
      </c>
      <c r="H2" s="20"/>
      <c r="I2" s="20"/>
      <c r="K2" s="21" t="s">
        <v>9</v>
      </c>
    </row>
    <row r="3" customFormat="false" ht="15" hidden="false" customHeight="false" outlineLevel="0" collapsed="false">
      <c r="A3" s="14" t="n">
        <v>1</v>
      </c>
      <c r="B3" s="14" t="n">
        <v>0</v>
      </c>
      <c r="C3" s="14" t="n">
        <v>0</v>
      </c>
      <c r="D3" s="15" t="n">
        <f aca="false">(G$3/$A$3)</f>
        <v>2</v>
      </c>
      <c r="E3" s="15" t="n">
        <f aca="false">(H$3/$A$3)</f>
        <v>-1</v>
      </c>
      <c r="F3" s="15" t="n">
        <f aca="false">(I$3/$A$3)</f>
        <v>1</v>
      </c>
      <c r="G3" s="14" t="n">
        <v>2</v>
      </c>
      <c r="H3" s="14" t="n">
        <v>-1</v>
      </c>
      <c r="I3" s="14" t="n">
        <v>1</v>
      </c>
      <c r="K3" s="15" t="n">
        <v>-1</v>
      </c>
    </row>
    <row r="4" customFormat="false" ht="15" hidden="false" customHeight="false" outlineLevel="0" collapsed="false">
      <c r="A4" s="14" t="n">
        <f aca="false">($G4/$D$3)</f>
        <v>1.5</v>
      </c>
      <c r="B4" s="14" t="n">
        <v>1</v>
      </c>
      <c r="C4" s="14" t="n">
        <v>0</v>
      </c>
      <c r="D4" s="15" t="n">
        <v>0</v>
      </c>
      <c r="E4" s="15" t="n">
        <f aca="false">(H$4-$A$4*E$3)/$B$4</f>
        <v>4.5</v>
      </c>
      <c r="F4" s="15" t="n">
        <f aca="false">(I$4-$A$4*F$3)/$B$4</f>
        <v>5.5</v>
      </c>
      <c r="G4" s="14" t="n">
        <v>3</v>
      </c>
      <c r="H4" s="14" t="n">
        <v>3</v>
      </c>
      <c r="I4" s="14" t="n">
        <v>7</v>
      </c>
      <c r="K4" s="15" t="n">
        <v>0</v>
      </c>
    </row>
    <row r="5" customFormat="false" ht="15" hidden="false" customHeight="false" outlineLevel="0" collapsed="false">
      <c r="A5" s="14" t="n">
        <f aca="false">($G5/$D$3)</f>
        <v>1.5</v>
      </c>
      <c r="B5" s="14" t="n">
        <f aca="false">($H5-$A5*$E$3)/$E$4</f>
        <v>1</v>
      </c>
      <c r="C5" s="14" t="n">
        <v>1</v>
      </c>
      <c r="D5" s="15" t="n">
        <v>0</v>
      </c>
      <c r="E5" s="15" t="n">
        <v>0</v>
      </c>
      <c r="F5" s="15" t="n">
        <f aca="false">(I$5-$A$5*F$3-$B$5*F$4)/$C$5</f>
        <v>-2</v>
      </c>
      <c r="G5" s="14" t="n">
        <v>3</v>
      </c>
      <c r="H5" s="14" t="n">
        <v>3</v>
      </c>
      <c r="I5" s="14" t="n">
        <v>5</v>
      </c>
      <c r="K5" s="15" t="n">
        <v>4</v>
      </c>
    </row>
    <row r="8" customFormat="false" ht="15" hidden="false" customHeight="false" outlineLevel="0" collapsed="false">
      <c r="B8" s="15" t="s">
        <v>22</v>
      </c>
      <c r="C8" s="15" t="n">
        <f aca="false">K3/A3</f>
        <v>-1</v>
      </c>
      <c r="F8" s="15" t="s">
        <v>23</v>
      </c>
      <c r="G8" s="15" t="n">
        <f aca="false">C10/F5</f>
        <v>-2</v>
      </c>
    </row>
    <row r="9" customFormat="false" ht="15" hidden="false" customHeight="false" outlineLevel="0" collapsed="false">
      <c r="B9" s="15" t="s">
        <v>24</v>
      </c>
      <c r="C9" s="15" t="n">
        <f aca="false">(K4-A4*C8)/B4</f>
        <v>1.5</v>
      </c>
      <c r="F9" s="15" t="s">
        <v>25</v>
      </c>
      <c r="G9" s="15" t="n">
        <f aca="false">(C9-G8*F4)/E4</f>
        <v>2.77777777777778</v>
      </c>
    </row>
    <row r="10" customFormat="false" ht="15" hidden="false" customHeight="false" outlineLevel="0" collapsed="false">
      <c r="B10" s="15" t="s">
        <v>26</v>
      </c>
      <c r="C10" s="15" t="n">
        <f aca="false">(K5-A5*C8-B5*C9)/C5</f>
        <v>4</v>
      </c>
      <c r="F10" s="15" t="s">
        <v>27</v>
      </c>
      <c r="G10" s="15" t="n">
        <f aca="false">(C8-F3*G8-E3*G9)/D3</f>
        <v>1.88888888888889</v>
      </c>
    </row>
    <row r="16" customFormat="false" ht="15" hidden="false" customHeight="false" outlineLevel="0" collapsed="false">
      <c r="A16" s="20" t="s">
        <v>12</v>
      </c>
      <c r="B16" s="20"/>
      <c r="C16" s="20"/>
      <c r="D16" s="20"/>
      <c r="E16" s="20" t="s">
        <v>10</v>
      </c>
      <c r="F16" s="20"/>
      <c r="G16" s="20"/>
      <c r="H16" s="20"/>
      <c r="I16" s="20" t="s">
        <v>8</v>
      </c>
      <c r="J16" s="20"/>
      <c r="K16" s="20"/>
      <c r="L16" s="20"/>
      <c r="M16" s="22"/>
      <c r="N16" s="23" t="s">
        <v>9</v>
      </c>
    </row>
    <row r="17" customFormat="false" ht="15" hidden="false" customHeight="false" outlineLevel="0" collapsed="false">
      <c r="A17" s="14" t="n">
        <v>1</v>
      </c>
      <c r="B17" s="14" t="n">
        <v>0</v>
      </c>
      <c r="C17" s="14" t="n">
        <v>0</v>
      </c>
      <c r="D17" s="14" t="n">
        <v>0</v>
      </c>
      <c r="E17" s="15" t="n">
        <f aca="false">(I$17/$A$17)</f>
        <v>20</v>
      </c>
      <c r="F17" s="15" t="n">
        <f aca="false">(J$17/$A$17)</f>
        <v>-1</v>
      </c>
      <c r="G17" s="15" t="n">
        <f aca="false">(K$17/$A$17)</f>
        <v>3</v>
      </c>
      <c r="H17" s="15" t="n">
        <f aca="false">(L$17/$A$17)</f>
        <v>4</v>
      </c>
      <c r="I17" s="14" t="n">
        <v>20</v>
      </c>
      <c r="J17" s="14" t="n">
        <v>-1</v>
      </c>
      <c r="K17" s="14" t="n">
        <v>3</v>
      </c>
      <c r="L17" s="14" t="n">
        <v>4</v>
      </c>
      <c r="N17" s="15" t="n">
        <v>30</v>
      </c>
    </row>
    <row r="18" customFormat="false" ht="15" hidden="false" customHeight="false" outlineLevel="0" collapsed="false">
      <c r="A18" s="14" t="n">
        <f aca="false">($I18/$E$17)</f>
        <v>0.3</v>
      </c>
      <c r="B18" s="14" t="n">
        <v>1</v>
      </c>
      <c r="C18" s="14" t="n">
        <v>0</v>
      </c>
      <c r="D18" s="14" t="n">
        <v>0</v>
      </c>
      <c r="E18" s="15" t="n">
        <v>0</v>
      </c>
      <c r="F18" s="15" t="n">
        <f aca="false">(J$18-$A$18*F$17)/$B$18</f>
        <v>23.3</v>
      </c>
      <c r="G18" s="15" t="n">
        <f aca="false">(K$18-$A$18*G$17)/$B$18</f>
        <v>3.1</v>
      </c>
      <c r="H18" s="15" t="n">
        <f aca="false">(L$18-$A$18*H$17)/$B$18</f>
        <v>1.8</v>
      </c>
      <c r="I18" s="14" t="n">
        <v>6</v>
      </c>
      <c r="J18" s="14" t="n">
        <v>23</v>
      </c>
      <c r="K18" s="14" t="n">
        <v>4</v>
      </c>
      <c r="L18" s="14" t="n">
        <v>3</v>
      </c>
      <c r="N18" s="15" t="n">
        <v>-10</v>
      </c>
    </row>
    <row r="19" customFormat="false" ht="15" hidden="false" customHeight="false" outlineLevel="0" collapsed="false">
      <c r="A19" s="14" t="n">
        <f aca="false">($I19/$E$17)</f>
        <v>0.35</v>
      </c>
      <c r="B19" s="14" t="n">
        <f aca="false">($J19-$A19*$F$17)/$F$18</f>
        <v>0.916309012875536</v>
      </c>
      <c r="C19" s="14" t="n">
        <v>1</v>
      </c>
      <c r="D19" s="14" t="n">
        <v>0</v>
      </c>
      <c r="E19" s="15" t="n">
        <v>0</v>
      </c>
      <c r="F19" s="15" t="n">
        <v>0</v>
      </c>
      <c r="G19" s="15" t="n">
        <f aca="false">(K$19-$A$19*G$17-$B$19*G$18)/$C$19</f>
        <v>42.1094420600858</v>
      </c>
      <c r="H19" s="15" t="n">
        <f aca="false">(L$19-$A$19*H$17-$B$19*H$18)/$C$19</f>
        <v>5.95064377682403</v>
      </c>
      <c r="I19" s="14" t="n">
        <v>7</v>
      </c>
      <c r="J19" s="14" t="n">
        <v>21</v>
      </c>
      <c r="K19" s="14" t="n">
        <v>46</v>
      </c>
      <c r="L19" s="14" t="n">
        <v>9</v>
      </c>
      <c r="N19" s="15" t="n">
        <v>20</v>
      </c>
    </row>
    <row r="20" customFormat="false" ht="15" hidden="false" customHeight="false" outlineLevel="0" collapsed="false">
      <c r="A20" s="14" t="n">
        <f aca="false">($I20/$E$17)</f>
        <v>-0.15</v>
      </c>
      <c r="B20" s="14" t="n">
        <f aca="false">($J20-$A20*$F$17)/$F$18</f>
        <v>-0.392703862660944</v>
      </c>
      <c r="C20" s="14" t="n">
        <f aca="false">($K20-$A20*$G$17-$B20*$G$18)/$G$19</f>
        <v>0.324568108851857</v>
      </c>
      <c r="D20" s="14" t="n">
        <v>1</v>
      </c>
      <c r="E20" s="15" t="n">
        <v>0</v>
      </c>
      <c r="F20" s="15" t="n">
        <v>0</v>
      </c>
      <c r="G20" s="15" t="n">
        <v>0</v>
      </c>
      <c r="H20" s="15" t="n">
        <f aca="false">(L$20-$A$20*H$17-$B$20*H$18-$C$20*H$19)/$D$20</f>
        <v>37.3754777556949</v>
      </c>
      <c r="I20" s="14" t="n">
        <v>-3</v>
      </c>
      <c r="J20" s="14" t="n">
        <v>-9</v>
      </c>
      <c r="K20" s="14" t="n">
        <v>12</v>
      </c>
      <c r="L20" s="14" t="n">
        <v>38</v>
      </c>
      <c r="N20" s="15" t="n">
        <v>-14</v>
      </c>
    </row>
    <row r="24" customFormat="false" ht="15" hidden="false" customHeight="false" outlineLevel="0" collapsed="false">
      <c r="B24" s="15" t="s">
        <v>22</v>
      </c>
      <c r="C24" s="15" t="n">
        <f aca="false">(N17/A17)</f>
        <v>30</v>
      </c>
      <c r="F24" s="15" t="s">
        <v>28</v>
      </c>
      <c r="G24" s="15" t="n">
        <f aca="false">(C27/H20)</f>
        <v>-0.687495142612886</v>
      </c>
    </row>
    <row r="25" customFormat="false" ht="15" hidden="false" customHeight="false" outlineLevel="0" collapsed="false">
      <c r="B25" s="15" t="s">
        <v>24</v>
      </c>
      <c r="C25" s="15" t="n">
        <f aca="false">(N18-A18*C24)/B18</f>
        <v>-19</v>
      </c>
      <c r="F25" s="15" t="s">
        <v>23</v>
      </c>
      <c r="G25" s="15" t="n">
        <f aca="false">(C26-H19*G24)/G19</f>
        <v>0.736198544079169</v>
      </c>
    </row>
    <row r="26" customFormat="false" ht="15" hidden="false" customHeight="false" outlineLevel="0" collapsed="false">
      <c r="B26" s="15" t="s">
        <v>26</v>
      </c>
      <c r="C26" s="15" t="n">
        <f aca="false">(N19-A19*C24-B19*C25)/C19</f>
        <v>26.9098712446352</v>
      </c>
      <c r="F26" s="15" t="s">
        <v>25</v>
      </c>
      <c r="G26" s="15" t="n">
        <f aca="false">(C25-H18*G24-G18*G25)/F18</f>
        <v>-0.860288593559752</v>
      </c>
    </row>
    <row r="27" customFormat="false" ht="15" hidden="false" customHeight="false" outlineLevel="0" collapsed="false">
      <c r="B27" s="15" t="s">
        <v>29</v>
      </c>
      <c r="C27" s="15" t="n">
        <f aca="false">(N20-A20*C24-B20*C25-C20*C26)/D20</f>
        <v>-25.6954594098762</v>
      </c>
      <c r="F27" s="15" t="s">
        <v>27</v>
      </c>
      <c r="G27" s="15" t="n">
        <f aca="false">(C24-H17*G24-G17*G25-F17*G26)/E17</f>
        <v>1.48405481723271</v>
      </c>
    </row>
    <row r="31" customFormat="false" ht="15" hidden="false" customHeight="false" outlineLevel="0" collapsed="false">
      <c r="A31" s="20" t="s">
        <v>12</v>
      </c>
      <c r="B31" s="20"/>
      <c r="C31" s="20"/>
      <c r="D31" s="20"/>
      <c r="E31" s="20"/>
      <c r="F31" s="20" t="s">
        <v>10</v>
      </c>
      <c r="G31" s="20"/>
      <c r="H31" s="20"/>
      <c r="I31" s="20"/>
      <c r="J31" s="20"/>
      <c r="K31" s="20" t="s">
        <v>8</v>
      </c>
      <c r="L31" s="20"/>
      <c r="M31" s="20"/>
      <c r="N31" s="20"/>
      <c r="O31" s="20"/>
      <c r="P31" s="22"/>
      <c r="Q31" s="24" t="s">
        <v>9</v>
      </c>
    </row>
    <row r="32" customFormat="false" ht="15" hidden="false" customHeight="false" outlineLevel="0" collapsed="false">
      <c r="A32" s="14" t="n">
        <v>1</v>
      </c>
      <c r="B32" s="14" t="n">
        <v>0</v>
      </c>
      <c r="C32" s="14" t="n">
        <v>0</v>
      </c>
      <c r="D32" s="14" t="n">
        <v>0</v>
      </c>
      <c r="E32" s="14" t="n">
        <v>0</v>
      </c>
      <c r="F32" s="15" t="n">
        <f aca="false">(K$32/$A$32)</f>
        <v>21</v>
      </c>
      <c r="G32" s="15" t="n">
        <f aca="false">(L$32/$A$32)</f>
        <v>4</v>
      </c>
      <c r="H32" s="15" t="n">
        <f aca="false">(M$32/$A$32)</f>
        <v>3</v>
      </c>
      <c r="I32" s="15" t="n">
        <f aca="false">(N$32/$A$32)</f>
        <v>2</v>
      </c>
      <c r="J32" s="15" t="n">
        <f aca="false">(O$32/$A$32)</f>
        <v>1</v>
      </c>
      <c r="K32" s="14" t="n">
        <v>21</v>
      </c>
      <c r="L32" s="14" t="n">
        <v>4</v>
      </c>
      <c r="M32" s="14" t="n">
        <v>3</v>
      </c>
      <c r="N32" s="14" t="n">
        <v>2</v>
      </c>
      <c r="O32" s="14" t="n">
        <v>1</v>
      </c>
      <c r="Q32" s="15" t="n">
        <v>12</v>
      </c>
    </row>
    <row r="33" customFormat="false" ht="15" hidden="false" customHeight="false" outlineLevel="0" collapsed="false">
      <c r="A33" s="14" t="n">
        <f aca="false">($K33/$F$32)</f>
        <v>0.0476190476190476</v>
      </c>
      <c r="B33" s="14" t="n">
        <v>1</v>
      </c>
      <c r="C33" s="14" t="n">
        <v>0</v>
      </c>
      <c r="D33" s="14" t="n">
        <v>0</v>
      </c>
      <c r="E33" s="14" t="n">
        <v>0</v>
      </c>
      <c r="F33" s="15" t="n">
        <v>0</v>
      </c>
      <c r="G33" s="15" t="n">
        <f aca="false">(L$33-$A$33*G$32)/$B$33</f>
        <v>11.8095238095238</v>
      </c>
      <c r="H33" s="15" t="n">
        <f aca="false">(M$33-$A$33*H$32)/$B$33</f>
        <v>1.85714285714286</v>
      </c>
      <c r="I33" s="15" t="n">
        <f aca="false">(N$33-$A$33*I$32)/$B$33</f>
        <v>2.9047619047619</v>
      </c>
      <c r="J33" s="15" t="n">
        <f aca="false">(O$33-$A$33*J$32)/$B$33</f>
        <v>3.95238095238095</v>
      </c>
      <c r="K33" s="14" t="n">
        <v>1</v>
      </c>
      <c r="L33" s="14" t="n">
        <v>12</v>
      </c>
      <c r="M33" s="14" t="n">
        <v>2</v>
      </c>
      <c r="N33" s="14" t="n">
        <v>3</v>
      </c>
      <c r="O33" s="14" t="n">
        <v>4</v>
      </c>
      <c r="Q33" s="15" t="n">
        <v>3</v>
      </c>
    </row>
    <row r="34" customFormat="false" ht="15" hidden="false" customHeight="false" outlineLevel="0" collapsed="false">
      <c r="A34" s="14" t="n">
        <f aca="false">($K34/$F$32)</f>
        <v>0.190476190476191</v>
      </c>
      <c r="B34" s="14" t="n">
        <f aca="false">($L34-$A34*$G$32)/$G$33</f>
        <v>0.189516129032258</v>
      </c>
      <c r="C34" s="14" t="n">
        <v>1</v>
      </c>
      <c r="D34" s="14" t="n">
        <v>0</v>
      </c>
      <c r="E34" s="14" t="n">
        <v>0</v>
      </c>
      <c r="F34" s="15" t="n">
        <v>0</v>
      </c>
      <c r="G34" s="15" t="n">
        <v>0</v>
      </c>
      <c r="H34" s="15" t="n">
        <f aca="false">(M$34-$A$34*H$32-$B$34*H$33)/$C$34</f>
        <v>122.076612903226</v>
      </c>
      <c r="I34" s="15" t="n">
        <f aca="false">(N$34-$A$34*I$32-$B$34*I$33)/$C$34</f>
        <v>1.06854838709677</v>
      </c>
      <c r="J34" s="15" t="n">
        <f aca="false">(O$34-$A$34*J$32-$B$34*J$33)/$C$34</f>
        <v>0.0604838709677419</v>
      </c>
      <c r="K34" s="14" t="n">
        <v>4</v>
      </c>
      <c r="L34" s="14" t="n">
        <v>3</v>
      </c>
      <c r="M34" s="14" t="n">
        <v>123</v>
      </c>
      <c r="N34" s="14" t="n">
        <v>2</v>
      </c>
      <c r="O34" s="14" t="n">
        <v>1</v>
      </c>
      <c r="Q34" s="15" t="n">
        <v>4</v>
      </c>
    </row>
    <row r="35" customFormat="false" ht="15" hidden="false" customHeight="false" outlineLevel="0" collapsed="false">
      <c r="A35" s="14" t="n">
        <f aca="false">($K35/$F$32)</f>
        <v>0.0476190476190476</v>
      </c>
      <c r="B35" s="14" t="n">
        <f aca="false">($L35-$A35*$G$32)/$G$33</f>
        <v>0.153225806451613</v>
      </c>
      <c r="C35" s="14" t="n">
        <f aca="false">($M35-$A35*$H$32-$B35*$H$33)/$H$34</f>
        <v>0.0210734929810074</v>
      </c>
      <c r="D35" s="14" t="n">
        <v>1</v>
      </c>
      <c r="E35" s="14" t="n">
        <v>0</v>
      </c>
      <c r="F35" s="15" t="n">
        <v>0</v>
      </c>
      <c r="G35" s="15" t="n">
        <v>0</v>
      </c>
      <c r="H35" s="15" t="n">
        <v>0</v>
      </c>
      <c r="I35" s="15" t="n">
        <f aca="false">(N$35-$A$35*I$32-$B$35*I$33-$C$35*I$34)/$D$35</f>
        <v>22.4371593724195</v>
      </c>
      <c r="J35" s="15" t="n">
        <f aca="false">(O$35-$A$35*J$32-$B$35*J$33-$C$35*J$34)/$D$35</f>
        <v>3.34549958711808</v>
      </c>
      <c r="K35" s="14" t="n">
        <v>1</v>
      </c>
      <c r="L35" s="14" t="n">
        <v>2</v>
      </c>
      <c r="M35" s="14" t="n">
        <v>3</v>
      </c>
      <c r="N35" s="14" t="n">
        <v>23</v>
      </c>
      <c r="O35" s="14" t="n">
        <v>4</v>
      </c>
      <c r="Q35" s="15" t="n">
        <v>10</v>
      </c>
    </row>
    <row r="36" customFormat="false" ht="15" hidden="false" customHeight="false" outlineLevel="0" collapsed="false">
      <c r="A36" s="14" t="n">
        <f aca="false">($K36/$F$32)</f>
        <v>0.190476190476191</v>
      </c>
      <c r="B36" s="14" t="n">
        <f aca="false">($L36-$A36*$G$32)/$G$33</f>
        <v>0.189516129032258</v>
      </c>
      <c r="C36" s="14" t="n">
        <f aca="false">($M36-$A36*$H$32-$B36*$H$33)/$H$34</f>
        <v>0.00881915772089183</v>
      </c>
      <c r="D36" s="14" t="n">
        <f aca="false">($N36-$A36*$I$32-$B36*$I$33-$C36*$I$34)/$I$35</f>
        <v>0.00263512369623943</v>
      </c>
      <c r="E36" s="14" t="n">
        <v>1</v>
      </c>
      <c r="F36" s="15" t="n">
        <v>0</v>
      </c>
      <c r="G36" s="15" t="n">
        <v>0</v>
      </c>
      <c r="H36" s="15" t="n">
        <v>0</v>
      </c>
      <c r="I36" s="15" t="n">
        <v>0</v>
      </c>
      <c r="J36" s="15" t="n">
        <f aca="false">(O$36-$A$36*J$32-$B$36*J$33-$C$36*J$34-$D$36*J$35)/$E$36</f>
        <v>33.0511346489323</v>
      </c>
      <c r="K36" s="14" t="n">
        <v>4</v>
      </c>
      <c r="L36" s="14" t="n">
        <v>3</v>
      </c>
      <c r="M36" s="14" t="n">
        <v>2</v>
      </c>
      <c r="N36" s="14" t="n">
        <v>1</v>
      </c>
      <c r="O36" s="14" t="n">
        <v>34</v>
      </c>
      <c r="Q36" s="15" t="n">
        <v>5</v>
      </c>
    </row>
    <row r="40" customFormat="false" ht="15" hidden="false" customHeight="false" outlineLevel="0" collapsed="false">
      <c r="B40" s="15" t="s">
        <v>22</v>
      </c>
      <c r="C40" s="15" t="n">
        <f aca="false">(Q32/A32)</f>
        <v>12</v>
      </c>
      <c r="F40" s="15" t="s">
        <v>30</v>
      </c>
      <c r="G40" s="15" t="n">
        <f aca="false">(C44/J36)</f>
        <v>0.0671437619648713</v>
      </c>
    </row>
    <row r="41" customFormat="false" ht="15" hidden="false" customHeight="false" outlineLevel="0" collapsed="false">
      <c r="B41" s="15" t="s">
        <v>24</v>
      </c>
      <c r="C41" s="15" t="n">
        <f aca="false">(Q33-A33*C40)/B33</f>
        <v>2.42857142857143</v>
      </c>
      <c r="F41" s="15" t="s">
        <v>28</v>
      </c>
      <c r="G41" s="15" t="n">
        <f aca="false">(C43-I34*G40)/I35</f>
        <v>0.399260809520103</v>
      </c>
    </row>
    <row r="42" customFormat="false" ht="15" hidden="false" customHeight="false" outlineLevel="0" collapsed="false">
      <c r="B42" s="15" t="s">
        <v>26</v>
      </c>
      <c r="C42" s="15" t="n">
        <f aca="false">(Q34-A34*C40-B34*C41)/C34</f>
        <v>1.25403225806452</v>
      </c>
      <c r="F42" s="15" t="s">
        <v>23</v>
      </c>
      <c r="G42" s="15" t="n">
        <f aca="false">(C42-J34*G40-I34*G41)/H34</f>
        <v>0.00674446669026258</v>
      </c>
    </row>
    <row r="43" customFormat="false" ht="15" hidden="false" customHeight="false" outlineLevel="0" collapsed="false">
      <c r="B43" s="15" t="s">
        <v>29</v>
      </c>
      <c r="C43" s="15" t="n">
        <f aca="false">(Q35-A35*C40-B35*C41-C35*C42)/D35</f>
        <v>9.03002477291495</v>
      </c>
      <c r="F43" s="15" t="s">
        <v>25</v>
      </c>
      <c r="G43" s="15" t="n">
        <f aca="false">(C41-J33*G40-I33*G41-H33*G42)/G33</f>
        <v>0.0839077587712466</v>
      </c>
    </row>
    <row r="44" customFormat="false" ht="15" hidden="false" customHeight="false" outlineLevel="0" collapsed="false">
      <c r="B44" s="15" t="s">
        <v>31</v>
      </c>
      <c r="C44" s="15" t="n">
        <f aca="false">(Q36-A36*C40-B36*C41-C36*C42-D36*C43)/E36</f>
        <v>2.21917751753682</v>
      </c>
      <c r="F44" s="15" t="s">
        <v>27</v>
      </c>
      <c r="G44" s="15" t="n">
        <f aca="false">(C40-J32*G40-I32*G41-H32*G42-G32*G43)/F32</f>
        <v>0.513260484944721</v>
      </c>
    </row>
    <row r="50" customFormat="false" ht="15" hidden="false" customHeight="false" outlineLevel="0" collapsed="false">
      <c r="A50" s="20" t="s">
        <v>12</v>
      </c>
      <c r="B50" s="20"/>
      <c r="C50" s="20"/>
      <c r="D50" s="20"/>
      <c r="E50" s="20"/>
      <c r="F50" s="20"/>
      <c r="G50" s="20" t="s">
        <v>10</v>
      </c>
      <c r="H50" s="20"/>
      <c r="I50" s="20"/>
      <c r="J50" s="20"/>
      <c r="K50" s="20"/>
      <c r="L50" s="20"/>
      <c r="M50" s="20" t="s">
        <v>8</v>
      </c>
      <c r="N50" s="20"/>
      <c r="O50" s="20"/>
      <c r="P50" s="20"/>
      <c r="Q50" s="20"/>
      <c r="R50" s="20"/>
      <c r="S50" s="22"/>
      <c r="T50" s="23" t="s">
        <v>9</v>
      </c>
    </row>
    <row r="51" customFormat="false" ht="15" hidden="false" customHeight="false" outlineLevel="0" collapsed="false">
      <c r="A51" s="14" t="n">
        <v>1</v>
      </c>
      <c r="B51" s="14" t="n">
        <v>0</v>
      </c>
      <c r="C51" s="14" t="n">
        <v>0</v>
      </c>
      <c r="D51" s="14" t="n">
        <v>0</v>
      </c>
      <c r="E51" s="14" t="n">
        <v>0</v>
      </c>
      <c r="F51" s="14" t="n">
        <v>0</v>
      </c>
      <c r="G51" s="15" t="n">
        <f aca="false">(M$51/$A$51)</f>
        <v>-1</v>
      </c>
      <c r="H51" s="15" t="n">
        <f aca="false">(N$51/$A$51)</f>
        <v>1</v>
      </c>
      <c r="I51" s="15" t="n">
        <f aca="false">(O$51/$A$51)</f>
        <v>0</v>
      </c>
      <c r="J51" s="15" t="n">
        <f aca="false">(P$51/$A$51)</f>
        <v>4</v>
      </c>
      <c r="K51" s="15" t="n">
        <f aca="false">(Q$51/$A$51)</f>
        <v>-1</v>
      </c>
      <c r="L51" s="15" t="n">
        <f aca="false">(R$51/$A$51)</f>
        <v>0</v>
      </c>
      <c r="M51" s="14" t="n">
        <v>-1</v>
      </c>
      <c r="N51" s="14" t="n">
        <v>1</v>
      </c>
      <c r="O51" s="14" t="n">
        <v>0</v>
      </c>
      <c r="P51" s="14" t="n">
        <v>4</v>
      </c>
      <c r="Q51" s="14" t="n">
        <v>-1</v>
      </c>
      <c r="R51" s="14" t="n">
        <v>0</v>
      </c>
      <c r="T51" s="15" t="n">
        <v>61</v>
      </c>
    </row>
    <row r="52" customFormat="false" ht="15" hidden="false" customHeight="false" outlineLevel="0" collapsed="false">
      <c r="A52" s="14" t="n">
        <f aca="false">($M52/$G$51)</f>
        <v>0</v>
      </c>
      <c r="B52" s="14" t="n">
        <v>1</v>
      </c>
      <c r="C52" s="14" t="n">
        <v>0</v>
      </c>
      <c r="D52" s="14" t="n">
        <v>0</v>
      </c>
      <c r="E52" s="14" t="n">
        <v>0</v>
      </c>
      <c r="F52" s="14" t="n">
        <v>0</v>
      </c>
      <c r="G52" s="15" t="n">
        <v>0</v>
      </c>
      <c r="H52" s="15" t="n">
        <f aca="false">(N$52-$A$52*$H51)/$B$52</f>
        <v>-1</v>
      </c>
      <c r="I52" s="15" t="n">
        <f aca="false">(O$52-$A$52*$H51)/$B$52</f>
        <v>1</v>
      </c>
      <c r="J52" s="15" t="n">
        <f aca="false">(P$52-$A$52*$H51)/$B$52</f>
        <v>0</v>
      </c>
      <c r="K52" s="15" t="n">
        <f aca="false">(Q$52-$A$52*$H51)/$B$52</f>
        <v>4</v>
      </c>
      <c r="L52" s="15" t="n">
        <f aca="false">(R$52-$A$52*$H51)/$B$52</f>
        <v>-1</v>
      </c>
      <c r="M52" s="14" t="n">
        <v>0</v>
      </c>
      <c r="N52" s="14" t="n">
        <v>-1</v>
      </c>
      <c r="O52" s="14" t="n">
        <v>1</v>
      </c>
      <c r="P52" s="14" t="n">
        <v>0</v>
      </c>
      <c r="Q52" s="14" t="n">
        <v>4</v>
      </c>
      <c r="R52" s="14" t="n">
        <v>-1</v>
      </c>
      <c r="T52" s="15" t="n">
        <v>14</v>
      </c>
    </row>
    <row r="53" customFormat="false" ht="15" hidden="false" customHeight="false" outlineLevel="0" collapsed="false">
      <c r="A53" s="14" t="n">
        <f aca="false">($M53/$G$51)</f>
        <v>-4</v>
      </c>
      <c r="B53" s="14" t="n">
        <f aca="false">($N53-$A53*$H$51)/$H$52</f>
        <v>-3</v>
      </c>
      <c r="C53" s="14" t="n">
        <v>1</v>
      </c>
      <c r="D53" s="14" t="n">
        <v>0</v>
      </c>
      <c r="E53" s="14" t="n">
        <v>0</v>
      </c>
      <c r="F53" s="14" t="n">
        <v>0</v>
      </c>
      <c r="G53" s="15" t="n">
        <v>0</v>
      </c>
      <c r="H53" s="15" t="n">
        <v>0</v>
      </c>
      <c r="I53" s="15" t="n">
        <f aca="false">(O$53-$A$53*I$51-$B$53*I$52)/$C$53</f>
        <v>3</v>
      </c>
      <c r="J53" s="15" t="n">
        <f aca="false">(P$53-$A$53*J$51-$B$53*J$52)/$C$53</f>
        <v>26</v>
      </c>
      <c r="K53" s="15" t="n">
        <f aca="false">(Q$53-$A$53*K$51-$B$53*K$52)/$C$53</f>
        <v>8</v>
      </c>
      <c r="L53" s="15" t="n">
        <f aca="false">(R$53-$A$53*L$51-$B$53*L$52)/$C$53</f>
        <v>-3</v>
      </c>
      <c r="M53" s="14" t="n">
        <v>4</v>
      </c>
      <c r="N53" s="14" t="n">
        <v>-1</v>
      </c>
      <c r="O53" s="14" t="n">
        <v>0</v>
      </c>
      <c r="P53" s="14" t="n">
        <v>10</v>
      </c>
      <c r="Q53" s="14" t="n">
        <v>0</v>
      </c>
      <c r="R53" s="14" t="n">
        <v>0</v>
      </c>
      <c r="T53" s="15" t="n">
        <v>8</v>
      </c>
    </row>
    <row r="54" customFormat="false" ht="15" hidden="false" customHeight="false" outlineLevel="0" collapsed="false">
      <c r="A54" s="14" t="n">
        <f aca="false">($M54/$G$51)</f>
        <v>1</v>
      </c>
      <c r="B54" s="14" t="n">
        <f aca="false">($N54-$A54*$H$51)/$H$52</f>
        <v>-4</v>
      </c>
      <c r="C54" s="14" t="n">
        <f aca="false">($O54-$A54*$I$51-$B54*$I$52)/$I$53</f>
        <v>1</v>
      </c>
      <c r="D54" s="14" t="n">
        <v>1</v>
      </c>
      <c r="E54" s="14" t="n">
        <v>0</v>
      </c>
      <c r="F54" s="14" t="n">
        <v>0</v>
      </c>
      <c r="G54" s="15" t="n">
        <v>0</v>
      </c>
      <c r="H54" s="15" t="n">
        <v>0</v>
      </c>
      <c r="I54" s="15" t="n">
        <v>0</v>
      </c>
      <c r="J54" s="15" t="n">
        <f aca="false">(P$54-$A$54*J$51-$B$54*J$52-$C$54*J$53)/$D$54</f>
        <v>-30</v>
      </c>
      <c r="K54" s="15" t="n">
        <f aca="false">(Q$54-$A$54*K$51-$B$54*K$52-$C$54*K$53)/$D$54</f>
        <v>8</v>
      </c>
      <c r="L54" s="15" t="n">
        <f aca="false">(R$54-$A$54*L$51-$B$54*L$52-$C$54*L$53)/$D$54</f>
        <v>-1</v>
      </c>
      <c r="M54" s="14" t="n">
        <v>-1</v>
      </c>
      <c r="N54" s="14" t="n">
        <v>5</v>
      </c>
      <c r="O54" s="14" t="n">
        <v>-1</v>
      </c>
      <c r="P54" s="14" t="n">
        <v>0</v>
      </c>
      <c r="Q54" s="14" t="n">
        <v>-1</v>
      </c>
      <c r="R54" s="14" t="n">
        <v>0</v>
      </c>
      <c r="T54" s="15" t="n">
        <v>5</v>
      </c>
    </row>
    <row r="55" customFormat="false" ht="15" hidden="false" customHeight="false" outlineLevel="0" collapsed="false">
      <c r="A55" s="14" t="n">
        <f aca="false">($M55/$G$51)</f>
        <v>0</v>
      </c>
      <c r="B55" s="14" t="n">
        <f aca="false">($N55-$A55*$H$51)/$H$52</f>
        <v>1</v>
      </c>
      <c r="C55" s="14" t="n">
        <f aca="false">($O55-$A55*$I$51-$B55*$I$52)/$I$53</f>
        <v>1.33333333333333</v>
      </c>
      <c r="D55" s="14" t="n">
        <f aca="false">($P55-$A55*$J$51-$B55*$J$52-$C55*$J$53)/$J$54</f>
        <v>1.15555555555556</v>
      </c>
      <c r="E55" s="14" t="n">
        <v>1</v>
      </c>
      <c r="F55" s="14" t="n">
        <v>0</v>
      </c>
      <c r="G55" s="15" t="n">
        <v>0</v>
      </c>
      <c r="H55" s="15" t="n">
        <v>0</v>
      </c>
      <c r="I55" s="15" t="n">
        <v>0</v>
      </c>
      <c r="J55" s="15" t="n">
        <v>0</v>
      </c>
      <c r="K55" s="15" t="n">
        <f aca="false">(Q$55-$A$55*K$51-$B$55*K$52-$C$55*K$53-$D$55*K$54)/$E$55</f>
        <v>-23.9111111111111</v>
      </c>
      <c r="L55" s="15" t="n">
        <f aca="false">(R$55-$A$55*L$51-$B$55*L$52-$C$55*L$53-$D$55*L$54)/$E$55</f>
        <v>5.15555555555556</v>
      </c>
      <c r="M55" s="14" t="n">
        <v>0</v>
      </c>
      <c r="N55" s="14" t="n">
        <v>-1</v>
      </c>
      <c r="O55" s="14" t="n">
        <v>5</v>
      </c>
      <c r="P55" s="14" t="n">
        <v>0</v>
      </c>
      <c r="Q55" s="14" t="n">
        <v>0</v>
      </c>
      <c r="R55" s="14" t="n">
        <v>-1</v>
      </c>
      <c r="T55" s="15" t="n">
        <v>9</v>
      </c>
    </row>
    <row r="56" customFormat="false" ht="15" hidden="false" customHeight="false" outlineLevel="0" collapsed="false">
      <c r="A56" s="14" t="n">
        <f aca="false">($M56/$G$51)</f>
        <v>0</v>
      </c>
      <c r="B56" s="14" t="n">
        <f aca="false">($N56-$A56*$H$51)/$H$52</f>
        <v>0</v>
      </c>
      <c r="C56" s="14" t="n">
        <f aca="false">($O56-$A56*$I$51-$B56*$I$52)/$I$53</f>
        <v>-0.333333333333333</v>
      </c>
      <c r="D56" s="14" t="n">
        <f aca="false">($P56-$A56*$J$51-$B56*$J$52-$C56*$J$53)/$J$54</f>
        <v>-0.288888888888889</v>
      </c>
      <c r="E56" s="14" t="n">
        <f aca="false">($Q56-$A56*$K$51-$B56*$K$52-$C56*$K$53-$D56*$K$54)/$K$55</f>
        <v>-0.16635687732342</v>
      </c>
      <c r="F56" s="14" t="n">
        <v>1</v>
      </c>
      <c r="G56" s="15" t="n">
        <v>0</v>
      </c>
      <c r="H56" s="15" t="n">
        <v>0</v>
      </c>
      <c r="I56" s="15" t="n">
        <v>0</v>
      </c>
      <c r="J56" s="15" t="n">
        <v>0</v>
      </c>
      <c r="K56" s="15" t="n">
        <v>0</v>
      </c>
      <c r="L56" s="15" t="n">
        <f aca="false">(R$56-$A$56*L$51-$B$56*L$52-$C$56*L$53-$D$56*L$54-$E$56*L$55)/$F$56</f>
        <v>5.56877323420074</v>
      </c>
      <c r="M56" s="14" t="n">
        <v>0</v>
      </c>
      <c r="N56" s="14" t="n">
        <v>0</v>
      </c>
      <c r="O56" s="14" t="n">
        <v>-1</v>
      </c>
      <c r="P56" s="14" t="n">
        <v>0</v>
      </c>
      <c r="Q56" s="14" t="n">
        <v>-1</v>
      </c>
      <c r="R56" s="14" t="n">
        <v>6</v>
      </c>
      <c r="T56" s="15" t="n">
        <v>23</v>
      </c>
    </row>
    <row r="61" customFormat="false" ht="15" hidden="false" customHeight="false" outlineLevel="0" collapsed="false">
      <c r="B61" s="15" t="s">
        <v>22</v>
      </c>
      <c r="C61" s="15" t="n">
        <f aca="false">(T51/A51)</f>
        <v>61</v>
      </c>
      <c r="F61" s="15" t="s">
        <v>32</v>
      </c>
      <c r="G61" s="15" t="n">
        <f aca="false">(C66/L56)</f>
        <v>4.76585447263017</v>
      </c>
    </row>
    <row r="62" customFormat="false" ht="15" hidden="false" customHeight="false" outlineLevel="0" collapsed="false">
      <c r="B62" s="15" t="s">
        <v>24</v>
      </c>
      <c r="C62" s="15" t="n">
        <f aca="false">(T52-A52*C61)/B52</f>
        <v>14</v>
      </c>
      <c r="F62" s="15" t="s">
        <v>30</v>
      </c>
      <c r="G62" s="15" t="n">
        <f aca="false">(C65-L55*G61)/K55</f>
        <v>3.42256341789052</v>
      </c>
    </row>
    <row r="63" customFormat="false" ht="15" hidden="false" customHeight="false" outlineLevel="0" collapsed="false">
      <c r="B63" s="15" t="s">
        <v>26</v>
      </c>
      <c r="C63" s="15" t="n">
        <f aca="false">(T53-A53*C61-B53*C62)/C53</f>
        <v>294</v>
      </c>
      <c r="F63" s="15" t="s">
        <v>28</v>
      </c>
      <c r="G63" s="15" t="n">
        <f aca="false">(C64-L54*G61-K54*G62)/J54</f>
        <v>10.5538217623498</v>
      </c>
    </row>
    <row r="64" customFormat="false" ht="15" hidden="false" customHeight="false" outlineLevel="0" collapsed="false">
      <c r="B64" s="15" t="s">
        <v>29</v>
      </c>
      <c r="C64" s="15" t="n">
        <f aca="false">(T54-A54*C61-B54*C62-C54*C63)/D54</f>
        <v>-294</v>
      </c>
      <c r="F64" s="15" t="s">
        <v>23</v>
      </c>
      <c r="G64" s="15" t="n">
        <f aca="false">(C63-L53*G61-K53*G62-J53*G63)/I53</f>
        <v>2.1725634178905</v>
      </c>
    </row>
    <row r="65" customFormat="false" ht="15" hidden="false" customHeight="false" outlineLevel="0" collapsed="false">
      <c r="B65" s="15" t="s">
        <v>31</v>
      </c>
      <c r="C65" s="15" t="n">
        <f aca="false">(T55-A55*C61-B55*C62-C55*C63-D55*C64)/E55</f>
        <v>-57.2666666666667</v>
      </c>
      <c r="F65" s="15" t="s">
        <v>25</v>
      </c>
      <c r="G65" s="15" t="n">
        <f aca="false">(C62-L52*G61-K52*G62-J52*G63-I52*G64)/H52</f>
        <v>-2.90303738317758</v>
      </c>
    </row>
    <row r="66" customFormat="false" ht="15" hidden="false" customHeight="false" outlineLevel="0" collapsed="false">
      <c r="B66" s="15" t="s">
        <v>33</v>
      </c>
      <c r="C66" s="15" t="n">
        <f aca="false">(T56-A56*C61-B56*C62-C56*C63-D56*C64-E56*C65)/F56</f>
        <v>26.5399628252788</v>
      </c>
      <c r="F66" s="15" t="s">
        <v>27</v>
      </c>
      <c r="G66" s="15" t="n">
        <f aca="false">(C61-L51*G61-K51*G62-J51*G63-I51*G64-H51*G65)/G51</f>
        <v>-25.1103137516689</v>
      </c>
    </row>
  </sheetData>
  <mergeCells count="12">
    <mergeCell ref="A2:C2"/>
    <mergeCell ref="D2:F2"/>
    <mergeCell ref="G2:I2"/>
    <mergeCell ref="A16:D16"/>
    <mergeCell ref="E16:H16"/>
    <mergeCell ref="I16:L16"/>
    <mergeCell ref="A31:E31"/>
    <mergeCell ref="F31:J31"/>
    <mergeCell ref="K31:O31"/>
    <mergeCell ref="A50:F50"/>
    <mergeCell ref="G50:L50"/>
    <mergeCell ref="M50:R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U54"/>
  <sheetViews>
    <sheetView windowProtection="false" showFormulas="false" showGridLines="true" showRowColHeaders="true" showZeros="true" rightToLeft="false" tabSelected="false" showOutlineSymbols="true" defaultGridColor="true" view="normal" topLeftCell="A38" colorId="64" zoomScale="100" zoomScaleNormal="100" zoomScalePageLayoutView="100" workbookViewId="0">
      <selection pane="topLeft" activeCell="AI210" activeCellId="0" sqref="AI210"/>
    </sheetView>
  </sheetViews>
  <sheetFormatPr defaultRowHeight="15"/>
  <cols>
    <col collapsed="false" hidden="false" max="2" min="1" style="0" width="8.36734693877551"/>
    <col collapsed="false" hidden="false" max="3" min="3" style="0" width="15.1173469387755"/>
    <col collapsed="false" hidden="false" max="4" min="4" style="0" width="8.36734693877551"/>
    <col collapsed="false" hidden="false" max="5" min="5" style="0" width="13.2295918367347"/>
    <col collapsed="false" hidden="false" max="1025" min="6" style="0" width="8.36734693877551"/>
  </cols>
  <sheetData>
    <row r="2" customFormat="false" ht="15" hidden="false" customHeight="false" outlineLevel="0" collapsed="false">
      <c r="B2" s="12" t="s">
        <v>12</v>
      </c>
      <c r="C2" s="12"/>
      <c r="D2" s="12"/>
      <c r="E2" s="12" t="s">
        <v>10</v>
      </c>
      <c r="F2" s="12"/>
      <c r="G2" s="12"/>
      <c r="H2" s="12" t="s">
        <v>8</v>
      </c>
      <c r="I2" s="12"/>
      <c r="J2" s="12"/>
      <c r="L2" s="13" t="s">
        <v>9</v>
      </c>
    </row>
    <row r="3" customFormat="false" ht="15" hidden="false" customHeight="false" outlineLevel="0" collapsed="false">
      <c r="B3" s="14" t="n">
        <f aca="false">SQRT(H3)</f>
        <v>2</v>
      </c>
      <c r="C3" s="14" t="n">
        <v>0</v>
      </c>
      <c r="D3" s="14" t="n">
        <v>0</v>
      </c>
      <c r="E3" s="15" t="n">
        <f aca="false">B3</f>
        <v>2</v>
      </c>
      <c r="F3" s="15" t="n">
        <f aca="false">I3/$B3</f>
        <v>3</v>
      </c>
      <c r="G3" s="15" t="n">
        <f aca="false">J3/$B3</f>
        <v>-1</v>
      </c>
      <c r="H3" s="14" t="n">
        <v>4</v>
      </c>
      <c r="I3" s="14" t="n">
        <v>6</v>
      </c>
      <c r="J3" s="14" t="n">
        <v>-2</v>
      </c>
      <c r="L3" s="25" t="n">
        <v>-1</v>
      </c>
    </row>
    <row r="4" customFormat="false" ht="15" hidden="false" customHeight="false" outlineLevel="0" collapsed="false">
      <c r="B4" s="14" t="n">
        <f aca="false">H4/E$3</f>
        <v>3</v>
      </c>
      <c r="C4" s="14" t="n">
        <f aca="false">SQRT(I4-B4*F3)</f>
        <v>1</v>
      </c>
      <c r="D4" s="14" t="n">
        <v>0</v>
      </c>
      <c r="E4" s="15" t="n">
        <v>0</v>
      </c>
      <c r="F4" s="15" t="n">
        <f aca="false">C4</f>
        <v>1</v>
      </c>
      <c r="G4" s="15" t="n">
        <f aca="false">(J4-G3*B4)/C4</f>
        <v>4</v>
      </c>
      <c r="H4" s="14" t="n">
        <v>6</v>
      </c>
      <c r="I4" s="14" t="n">
        <v>10</v>
      </c>
      <c r="J4" s="14" t="n">
        <v>1</v>
      </c>
      <c r="L4" s="25" t="n">
        <v>0</v>
      </c>
    </row>
    <row r="5" customFormat="false" ht="15" hidden="false" customHeight="false" outlineLevel="0" collapsed="false">
      <c r="B5" s="14" t="n">
        <f aca="false">H5/E$3</f>
        <v>-1</v>
      </c>
      <c r="C5" s="14" t="n">
        <f aca="false">(I5-B5*F3)/F4</f>
        <v>4</v>
      </c>
      <c r="D5" s="14" t="n">
        <f aca="false">SQRT(J5-B5*G3-C5*G4)</f>
        <v>2.23606797749979</v>
      </c>
      <c r="E5" s="15" t="n">
        <v>0</v>
      </c>
      <c r="F5" s="15" t="n">
        <v>0</v>
      </c>
      <c r="G5" s="15" t="n">
        <f aca="false">D5</f>
        <v>2.23606797749979</v>
      </c>
      <c r="H5" s="14" t="n">
        <v>-2</v>
      </c>
      <c r="I5" s="14" t="n">
        <v>1</v>
      </c>
      <c r="J5" s="14" t="n">
        <v>22</v>
      </c>
      <c r="L5" s="25" t="n">
        <v>4</v>
      </c>
    </row>
    <row r="7" customFormat="false" ht="15" hidden="false" customHeight="false" outlineLevel="0" collapsed="false">
      <c r="C7" s="13" t="s">
        <v>11</v>
      </c>
      <c r="E7" s="13" t="s">
        <v>13</v>
      </c>
    </row>
    <row r="8" customFormat="false" ht="15" hidden="false" customHeight="false" outlineLevel="0" collapsed="false">
      <c r="B8" s="0" t="s">
        <v>14</v>
      </c>
      <c r="C8" s="0" t="n">
        <f aca="false">L3/B3</f>
        <v>-0.5</v>
      </c>
      <c r="D8" s="0" t="s">
        <v>4</v>
      </c>
      <c r="E8" s="0" t="n">
        <f aca="false">(C8-G3*E10-F3*E9)/E3</f>
        <v>-5.75</v>
      </c>
    </row>
    <row r="9" customFormat="false" ht="15" hidden="false" customHeight="false" outlineLevel="0" collapsed="false">
      <c r="B9" s="0" t="s">
        <v>15</v>
      </c>
      <c r="C9" s="0" t="n">
        <f aca="false">(L4-B4*C8)/C4</f>
        <v>1.5</v>
      </c>
      <c r="D9" s="0" t="s">
        <v>3</v>
      </c>
      <c r="E9" s="0" t="n">
        <f aca="false">(C9-G4*E10)/F4</f>
        <v>3.5</v>
      </c>
    </row>
    <row r="10" customFormat="false" ht="15" hidden="false" customHeight="false" outlineLevel="0" collapsed="false">
      <c r="B10" s="0" t="s">
        <v>16</v>
      </c>
      <c r="C10" s="0" t="n">
        <f aca="false">(L5-B5*C8-C9*C5)/D5</f>
        <v>-1.1180339887499</v>
      </c>
      <c r="D10" s="0" t="s">
        <v>2</v>
      </c>
      <c r="E10" s="0" t="n">
        <f aca="false">C10/G5</f>
        <v>-0.5</v>
      </c>
    </row>
    <row r="13" customFormat="false" ht="15" hidden="false" customHeight="false" outlineLevel="0" collapsed="false">
      <c r="B13" s="12" t="s">
        <v>12</v>
      </c>
      <c r="C13" s="12"/>
      <c r="D13" s="12"/>
      <c r="E13" s="12"/>
      <c r="F13" s="12" t="s">
        <v>10</v>
      </c>
      <c r="G13" s="12"/>
      <c r="H13" s="12"/>
      <c r="I13" s="12"/>
      <c r="J13" s="12" t="s">
        <v>8</v>
      </c>
      <c r="K13" s="12"/>
      <c r="L13" s="12"/>
      <c r="M13" s="12"/>
      <c r="O13" s="13" t="s">
        <v>9</v>
      </c>
    </row>
    <row r="14" customFormat="false" ht="15" hidden="false" customHeight="false" outlineLevel="0" collapsed="false">
      <c r="B14" s="14" t="n">
        <f aca="false">SQRT(J14)</f>
        <v>5</v>
      </c>
      <c r="C14" s="14" t="n">
        <v>0</v>
      </c>
      <c r="D14" s="14" t="n">
        <v>0</v>
      </c>
      <c r="E14" s="14" t="n">
        <v>0</v>
      </c>
      <c r="F14" s="15" t="n">
        <f aca="false">B14</f>
        <v>5</v>
      </c>
      <c r="G14" s="15" t="n">
        <f aca="false">K14/$B14</f>
        <v>-0.6</v>
      </c>
      <c r="H14" s="15" t="n">
        <f aca="false">L14/$B14</f>
        <v>-0.8</v>
      </c>
      <c r="I14" s="15" t="n">
        <f aca="false">M14/$B14</f>
        <v>1.4</v>
      </c>
      <c r="J14" s="14" t="n">
        <v>25</v>
      </c>
      <c r="K14" s="14" t="n">
        <v>-3</v>
      </c>
      <c r="L14" s="14" t="n">
        <v>-4</v>
      </c>
      <c r="M14" s="14" t="n">
        <v>7</v>
      </c>
      <c r="O14" s="25" t="n">
        <v>100</v>
      </c>
    </row>
    <row r="15" customFormat="false" ht="15" hidden="false" customHeight="false" outlineLevel="0" collapsed="false">
      <c r="B15" s="14" t="n">
        <f aca="false">J15/F$14</f>
        <v>-0.4</v>
      </c>
      <c r="C15" s="14" t="n">
        <f aca="false">SQRT(K15-B15*G14)</f>
        <v>5.97996655509042</v>
      </c>
      <c r="D15" s="14" t="n">
        <v>0</v>
      </c>
      <c r="E15" s="14" t="n">
        <v>0</v>
      </c>
      <c r="F15" s="15" t="n">
        <v>0</v>
      </c>
      <c r="G15" s="15" t="n">
        <f aca="false">C15</f>
        <v>5.97996655509042</v>
      </c>
      <c r="H15" s="15" t="n">
        <f aca="false">(L15-$B15*H14)/$C15</f>
        <v>-0.55518705153524</v>
      </c>
      <c r="I15" s="15" t="n">
        <f aca="false">(M15-$B15*I14)/$C15</f>
        <v>0.929771086306005</v>
      </c>
      <c r="J15" s="14" t="n">
        <v>-2</v>
      </c>
      <c r="K15" s="14" t="n">
        <v>36</v>
      </c>
      <c r="L15" s="14" t="n">
        <v>-3</v>
      </c>
      <c r="M15" s="14" t="n">
        <v>5</v>
      </c>
      <c r="O15" s="25" t="n">
        <v>200</v>
      </c>
    </row>
    <row r="16" customFormat="false" ht="15" hidden="false" customHeight="false" outlineLevel="0" collapsed="false">
      <c r="B16" s="14" t="n">
        <f aca="false">J16/F$14</f>
        <v>-1.4</v>
      </c>
      <c r="C16" s="14" t="n">
        <f aca="false">(K16-B16*G$14)/G$15</f>
        <v>-1.47826913722034</v>
      </c>
      <c r="D16" s="14" t="n">
        <f aca="false">SQRT(L16-B16*H14-C16*H15)</f>
        <v>7.2152119938593</v>
      </c>
      <c r="E16" s="14" t="n">
        <v>0</v>
      </c>
      <c r="F16" s="15" t="n">
        <v>0</v>
      </c>
      <c r="G16" s="15" t="n">
        <v>0</v>
      </c>
      <c r="H16" s="15" t="n">
        <f aca="false">D16</f>
        <v>7.2152119938593</v>
      </c>
      <c r="I16" s="15" t="n">
        <f aca="false">(M16-$B16*I14-$C16*I15)/$D16</f>
        <v>0.87793011583819</v>
      </c>
      <c r="J16" s="14" t="n">
        <v>-7</v>
      </c>
      <c r="K16" s="14" t="n">
        <v>-8</v>
      </c>
      <c r="L16" s="14" t="n">
        <v>54</v>
      </c>
      <c r="M16" s="14" t="n">
        <v>3</v>
      </c>
      <c r="O16" s="25" t="n">
        <v>300</v>
      </c>
    </row>
    <row r="17" customFormat="false" ht="15" hidden="false" customHeight="false" outlineLevel="0" collapsed="false">
      <c r="B17" s="14" t="n">
        <f aca="false">J17/F$14</f>
        <v>-0.4</v>
      </c>
      <c r="C17" s="14" t="n">
        <f aca="false">(K17-B17*G$14)/G$15</f>
        <v>-0.541809050293428</v>
      </c>
      <c r="D17" s="14" t="n">
        <f aca="false">(L17-B$17*H14-C$17*H15)/H16</f>
        <v>-0.779021513700672</v>
      </c>
      <c r="E17" s="14" t="n">
        <f aca="false">SQRT(M17-B17*I14-C17*I15-D17*I16)</f>
        <v>8.76057559964101</v>
      </c>
      <c r="F17" s="15" t="n">
        <v>0</v>
      </c>
      <c r="G17" s="15" t="n">
        <v>0</v>
      </c>
      <c r="H17" s="15" t="n">
        <v>0</v>
      </c>
      <c r="I17" s="15" t="n">
        <f aca="false">E17</f>
        <v>8.76057559964101</v>
      </c>
      <c r="J17" s="14" t="n">
        <v>-2</v>
      </c>
      <c r="K17" s="14" t="n">
        <v>-3</v>
      </c>
      <c r="L17" s="14" t="n">
        <v>-5</v>
      </c>
      <c r="M17" s="14" t="n">
        <v>75</v>
      </c>
      <c r="O17" s="25" t="n">
        <v>400</v>
      </c>
    </row>
    <row r="19" customFormat="false" ht="15" hidden="false" customHeight="false" outlineLevel="0" collapsed="false">
      <c r="C19" s="13" t="s">
        <v>11</v>
      </c>
      <c r="E19" s="13" t="s">
        <v>13</v>
      </c>
      <c r="N19" s="3"/>
      <c r="O19" s="3"/>
      <c r="P19" s="3"/>
      <c r="Q19" s="3"/>
    </row>
    <row r="20" customFormat="false" ht="15" hidden="false" customHeight="false" outlineLevel="0" collapsed="false">
      <c r="B20" s="0" t="s">
        <v>14</v>
      </c>
      <c r="C20" s="15" t="n">
        <f aca="false">O14/B14</f>
        <v>20</v>
      </c>
      <c r="D20" s="0" t="s">
        <v>4</v>
      </c>
      <c r="E20" s="26" t="n">
        <f aca="false">(C20-I14*E23-H14*E22-G14*E21)/F14</f>
        <v>3.9979126037189</v>
      </c>
      <c r="N20" s="3"/>
      <c r="O20" s="3"/>
      <c r="P20" s="3"/>
      <c r="Q20" s="3"/>
    </row>
    <row r="21" customFormat="false" ht="15" hidden="false" customHeight="false" outlineLevel="0" collapsed="false">
      <c r="B21" s="0" t="s">
        <v>15</v>
      </c>
      <c r="C21" s="27" t="n">
        <f aca="false">(O15-B15*C20)/C15</f>
        <v>34.7828032287139</v>
      </c>
      <c r="D21" s="0" t="s">
        <v>3</v>
      </c>
      <c r="E21" s="28" t="n">
        <f aca="false">(C21-I15*E23-H15*E22)/G15</f>
        <v>5.47661561840515</v>
      </c>
      <c r="N21" s="3"/>
      <c r="O21" s="3"/>
      <c r="P21" s="3"/>
      <c r="Q21" s="3"/>
    </row>
    <row r="22" customFormat="false" ht="15" hidden="false" customHeight="false" outlineLevel="0" collapsed="false">
      <c r="B22" s="0" t="s">
        <v>16</v>
      </c>
      <c r="C22" s="26" t="n">
        <f aca="false">(O16-B16*C20-C16*C21)/D16</f>
        <v>52.5858900392573</v>
      </c>
      <c r="D22" s="0" t="s">
        <v>2</v>
      </c>
      <c r="E22" s="26" t="n">
        <f aca="false">(C22-I16*E23)/H16</f>
        <v>6.54651819724663</v>
      </c>
      <c r="N22" s="3"/>
      <c r="O22" s="3"/>
      <c r="P22" s="3"/>
      <c r="Q22" s="3"/>
    </row>
    <row r="23" customFormat="false" ht="15" hidden="false" customHeight="false" outlineLevel="0" collapsed="false">
      <c r="B23" s="0" t="s">
        <v>17</v>
      </c>
      <c r="C23" s="26" t="n">
        <f aca="false">(O17-B17*C20-C17*C21-D17*C22)/E17</f>
        <v>53.3995936592045</v>
      </c>
      <c r="D23" s="0" t="s">
        <v>5</v>
      </c>
      <c r="E23" s="29" t="n">
        <f aca="false">C23/I17</f>
        <v>6.09544350731849</v>
      </c>
    </row>
    <row r="26" customFormat="false" ht="15" hidden="false" customHeight="false" outlineLevel="0" collapsed="false">
      <c r="B26" s="12" t="s">
        <v>12</v>
      </c>
      <c r="C26" s="12"/>
      <c r="D26" s="12"/>
      <c r="E26" s="12"/>
      <c r="F26" s="12"/>
      <c r="G26" s="12" t="s">
        <v>10</v>
      </c>
      <c r="H26" s="12"/>
      <c r="I26" s="12"/>
      <c r="J26" s="12"/>
      <c r="K26" s="12"/>
      <c r="L26" s="12" t="s">
        <v>8</v>
      </c>
      <c r="M26" s="12"/>
      <c r="N26" s="12"/>
      <c r="O26" s="12"/>
      <c r="P26" s="12"/>
      <c r="R26" s="13" t="s">
        <v>9</v>
      </c>
    </row>
    <row r="27" customFormat="false" ht="15" hidden="false" customHeight="false" outlineLevel="0" collapsed="false">
      <c r="B27" s="14" t="n">
        <f aca="false">SQRT(L27)</f>
        <v>10</v>
      </c>
      <c r="C27" s="14" t="n">
        <v>0</v>
      </c>
      <c r="D27" s="14" t="n">
        <v>0</v>
      </c>
      <c r="E27" s="14" t="n">
        <v>0</v>
      </c>
      <c r="F27" s="14" t="n">
        <v>0</v>
      </c>
      <c r="G27" s="15" t="n">
        <f aca="false">B27</f>
        <v>10</v>
      </c>
      <c r="H27" s="15" t="n">
        <f aca="false">(M27/$B27)</f>
        <v>0.1</v>
      </c>
      <c r="I27" s="15" t="n">
        <f aca="false">(N27/$B27)</f>
        <v>0.1</v>
      </c>
      <c r="J27" s="15" t="n">
        <f aca="false">(O27/$B27)</f>
        <v>0.1</v>
      </c>
      <c r="K27" s="15" t="n">
        <f aca="false">(P27/$B27)</f>
        <v>0.1</v>
      </c>
      <c r="L27" s="14" t="n">
        <v>100</v>
      </c>
      <c r="M27" s="14" t="n">
        <v>1</v>
      </c>
      <c r="N27" s="14" t="n">
        <v>1</v>
      </c>
      <c r="O27" s="14" t="n">
        <v>1</v>
      </c>
      <c r="P27" s="14" t="n">
        <v>1</v>
      </c>
      <c r="R27" s="30" t="n">
        <v>7</v>
      </c>
    </row>
    <row r="28" customFormat="false" ht="15" hidden="false" customHeight="false" outlineLevel="0" collapsed="false">
      <c r="B28" s="14" t="n">
        <f aca="false">(L28/G$27)</f>
        <v>0.1</v>
      </c>
      <c r="C28" s="14" t="n">
        <f aca="false">SQRT(M28-B28*H27)</f>
        <v>14.1417820659208</v>
      </c>
      <c r="D28" s="14" t="n">
        <v>0</v>
      </c>
      <c r="E28" s="14" t="n">
        <v>0</v>
      </c>
      <c r="F28" s="14" t="n">
        <v>0</v>
      </c>
      <c r="G28" s="15" t="n">
        <v>0</v>
      </c>
      <c r="H28" s="15" t="n">
        <f aca="false">C28</f>
        <v>14.1417820659208</v>
      </c>
      <c r="I28" s="15" t="n">
        <f aca="false">(N28-$B28*I27)/$C28</f>
        <v>-0.0714195704114208</v>
      </c>
      <c r="J28" s="15" t="n">
        <f aca="false">(O28-$B28*J27)/$C28</f>
        <v>0.0700053214923827</v>
      </c>
      <c r="K28" s="15" t="n">
        <f aca="false">(P28-$B28*K27)/$C28</f>
        <v>0.0700053214923827</v>
      </c>
      <c r="L28" s="14" t="n">
        <v>1</v>
      </c>
      <c r="M28" s="14" t="n">
        <v>200</v>
      </c>
      <c r="N28" s="14" t="n">
        <v>-1</v>
      </c>
      <c r="O28" s="14" t="n">
        <v>1</v>
      </c>
      <c r="P28" s="14" t="n">
        <v>1</v>
      </c>
      <c r="R28" s="30" t="n">
        <v>-1</v>
      </c>
    </row>
    <row r="29" customFormat="false" ht="15" hidden="false" customHeight="false" outlineLevel="0" collapsed="false">
      <c r="B29" s="14" t="n">
        <f aca="false">(L29/G$27)</f>
        <v>0.1</v>
      </c>
      <c r="C29" s="14" t="n">
        <f aca="false">(M29-B29*H$27)/H$28</f>
        <v>0.0700053214923827</v>
      </c>
      <c r="D29" s="14" t="n">
        <f aca="false">SQRT(N29-B29*I27-C29*I28)</f>
        <v>9.48656944052946</v>
      </c>
      <c r="E29" s="14" t="n">
        <v>0</v>
      </c>
      <c r="F29" s="14" t="n">
        <v>0</v>
      </c>
      <c r="G29" s="15" t="n">
        <v>0</v>
      </c>
      <c r="H29" s="15" t="n">
        <v>0</v>
      </c>
      <c r="I29" s="15" t="n">
        <f aca="false">D29</f>
        <v>9.48656944052946</v>
      </c>
      <c r="J29" s="15" t="n">
        <f aca="false">(O29-$B29*J27-$C29*J28)/$D29</f>
        <v>-0.106982903714518</v>
      </c>
      <c r="K29" s="15" t="n">
        <f aca="false">(P29-$B29*K27-$C29*K28)/$D29</f>
        <v>0.103841463569972</v>
      </c>
      <c r="L29" s="14" t="n">
        <v>1</v>
      </c>
      <c r="M29" s="14" t="n">
        <v>1</v>
      </c>
      <c r="N29" s="14" t="n">
        <v>90</v>
      </c>
      <c r="O29" s="14" t="n">
        <v>-1</v>
      </c>
      <c r="P29" s="14" t="n">
        <v>1</v>
      </c>
      <c r="R29" s="30" t="n">
        <v>-3</v>
      </c>
    </row>
    <row r="30" customFormat="false" ht="15" hidden="false" customHeight="false" outlineLevel="0" collapsed="false">
      <c r="B30" s="14" t="n">
        <f aca="false">(L30/G$27)</f>
        <v>0.1</v>
      </c>
      <c r="C30" s="14" t="n">
        <f aca="false">(M30-B30*H$27)/H$28</f>
        <v>0.0700053214923827</v>
      </c>
      <c r="D30" s="14" t="n">
        <f aca="false">(N30-B30*I$27-C30*I$28)/I$29</f>
        <v>0.10488509636967</v>
      </c>
      <c r="E30" s="14" t="n">
        <f aca="false">SQRT(O30-B30*J27-C30*J28-D30*J29)</f>
        <v>6.70792964834372</v>
      </c>
      <c r="F30" s="14" t="n">
        <v>0</v>
      </c>
      <c r="G30" s="15" t="n">
        <v>0</v>
      </c>
      <c r="H30" s="15" t="n">
        <v>0</v>
      </c>
      <c r="I30" s="15" t="n">
        <v>0</v>
      </c>
      <c r="J30" s="15" t="n">
        <f aca="false">E30</f>
        <v>6.70792964834372</v>
      </c>
      <c r="K30" s="15" t="n">
        <f aca="false">(P30-$B30*K27-$C30*K28-$D30*K29)/$E30</f>
        <v>-0.152922320406899</v>
      </c>
      <c r="L30" s="14" t="n">
        <v>1</v>
      </c>
      <c r="M30" s="14" t="n">
        <v>1</v>
      </c>
      <c r="N30" s="14" t="n">
        <v>1</v>
      </c>
      <c r="O30" s="14" t="n">
        <v>45</v>
      </c>
      <c r="P30" s="14" t="n">
        <v>-1</v>
      </c>
      <c r="R30" s="30" t="n">
        <v>5</v>
      </c>
    </row>
    <row r="31" customFormat="false" ht="15" hidden="false" customHeight="false" outlineLevel="0" collapsed="false">
      <c r="B31" s="14" t="n">
        <f aca="false">(L31/G$27)</f>
        <v>0.1</v>
      </c>
      <c r="C31" s="14" t="n">
        <f aca="false">(M31-B31*H$27)/H$28</f>
        <v>0.0700053214923827</v>
      </c>
      <c r="D31" s="14" t="n">
        <f aca="false">(N31-B31*I$27-C31*I$28)/I$29</f>
        <v>-0.10593927091482</v>
      </c>
      <c r="E31" s="14" t="n">
        <f aca="false">(O31-B31*J$27-C31*J$28-D31*J$29)/J$30</f>
        <v>0.145166335246721</v>
      </c>
      <c r="F31" s="14" t="n">
        <f aca="false">SQRT(P31-B31*K27-C31*K28-D31*K29-E31*K30)</f>
        <v>8.83279680037614</v>
      </c>
      <c r="G31" s="15" t="n">
        <v>0</v>
      </c>
      <c r="H31" s="15" t="n">
        <v>0</v>
      </c>
      <c r="I31" s="15" t="n">
        <v>0</v>
      </c>
      <c r="J31" s="15" t="n">
        <v>0</v>
      </c>
      <c r="K31" s="15" t="n">
        <f aca="false">F31</f>
        <v>8.83279680037614</v>
      </c>
      <c r="L31" s="14" t="n">
        <v>1</v>
      </c>
      <c r="M31" s="14" t="n">
        <v>1</v>
      </c>
      <c r="N31" s="14" t="n">
        <v>-1</v>
      </c>
      <c r="O31" s="14" t="n">
        <v>1</v>
      </c>
      <c r="P31" s="14" t="n">
        <v>78</v>
      </c>
      <c r="R31" s="30" t="n">
        <v>3</v>
      </c>
    </row>
    <row r="33" customFormat="false" ht="15" hidden="false" customHeight="false" outlineLevel="0" collapsed="false">
      <c r="C33" s="13" t="s">
        <v>11</v>
      </c>
      <c r="E33" s="13" t="s">
        <v>13</v>
      </c>
      <c r="L33" s="14" t="n">
        <v>25</v>
      </c>
      <c r="M33" s="14" t="n">
        <v>-3</v>
      </c>
      <c r="N33" s="14" t="n">
        <v>-4</v>
      </c>
      <c r="O33" s="14" t="n">
        <v>7</v>
      </c>
      <c r="P33" s="14" t="n">
        <v>2</v>
      </c>
    </row>
    <row r="34" customFormat="false" ht="15" hidden="false" customHeight="false" outlineLevel="0" collapsed="false">
      <c r="B34" s="0" t="s">
        <v>14</v>
      </c>
      <c r="C34" s="15" t="n">
        <f aca="false">R27/B27</f>
        <v>0.7</v>
      </c>
      <c r="D34" s="0" t="s">
        <v>4</v>
      </c>
      <c r="E34" s="15" t="n">
        <f aca="false">(C34-K27*E38-J27*E37-I27*E36-H27*E35)/G27</f>
        <v>0.0689237964716201</v>
      </c>
      <c r="L34" s="14" t="n">
        <v>-2</v>
      </c>
      <c r="M34" s="14" t="n">
        <v>36</v>
      </c>
      <c r="N34" s="14" t="n">
        <v>-3</v>
      </c>
      <c r="O34" s="14" t="n">
        <v>5</v>
      </c>
      <c r="P34" s="14" t="n">
        <v>4</v>
      </c>
    </row>
    <row r="35" customFormat="false" ht="15" hidden="false" customHeight="false" outlineLevel="0" collapsed="false">
      <c r="B35" s="0" t="s">
        <v>15</v>
      </c>
      <c r="C35" s="15" t="n">
        <f aca="false">(R28-B28*C34)/C28</f>
        <v>-0.0756623171685349</v>
      </c>
      <c r="D35" s="0" t="s">
        <v>3</v>
      </c>
      <c r="E35" s="15" t="n">
        <f aca="false">(C35-K28*E38-J28*E37-I28*E36)/H28</f>
        <v>-0.00624586479550441</v>
      </c>
      <c r="L35" s="14" t="n">
        <v>-7</v>
      </c>
      <c r="M35" s="14" t="n">
        <v>-8</v>
      </c>
      <c r="N35" s="14" t="n">
        <v>54</v>
      </c>
      <c r="O35" s="14" t="n">
        <v>3</v>
      </c>
      <c r="P35" s="14" t="n">
        <v>-1</v>
      </c>
    </row>
    <row r="36" customFormat="false" ht="15" hidden="false" customHeight="false" outlineLevel="0" collapsed="false">
      <c r="B36" s="0" t="s">
        <v>16</v>
      </c>
      <c r="C36" s="15" t="n">
        <f aca="false">(R29-B29*C34-C29*C35)/D29</f>
        <v>-0.323057060233853</v>
      </c>
      <c r="D36" s="0" t="s">
        <v>2</v>
      </c>
      <c r="E36" s="15" t="n">
        <f aca="false">(C36-K29*E38-J29*E37)/I29</f>
        <v>-0.0331914724978837</v>
      </c>
      <c r="L36" s="14" t="n">
        <v>-2</v>
      </c>
      <c r="M36" s="14" t="n">
        <v>-3</v>
      </c>
      <c r="N36" s="14" t="n">
        <v>-5</v>
      </c>
      <c r="O36" s="14" t="n">
        <v>75</v>
      </c>
      <c r="P36" s="14" t="n">
        <v>5</v>
      </c>
    </row>
    <row r="37" customFormat="false" ht="15" hidden="false" customHeight="false" outlineLevel="0" collapsed="false">
      <c r="B37" s="0" t="s">
        <v>17</v>
      </c>
      <c r="C37" s="15" t="n">
        <f aca="false">(R30-B30*C34-C30*C35-D30*C36)/E30</f>
        <v>0.740792002337223</v>
      </c>
      <c r="D37" s="0" t="s">
        <v>5</v>
      </c>
      <c r="E37" s="15" t="n">
        <f aca="false">(C37-K30*E38)/J30</f>
        <v>0.111251548498981</v>
      </c>
      <c r="L37" s="14" t="n">
        <v>-1</v>
      </c>
      <c r="M37" s="14" t="n">
        <v>8</v>
      </c>
      <c r="N37" s="14" t="n">
        <v>9</v>
      </c>
      <c r="O37" s="14" t="n">
        <v>-4</v>
      </c>
      <c r="P37" s="14" t="n">
        <v>100</v>
      </c>
    </row>
    <row r="38" customFormat="false" ht="15" hidden="false" customHeight="false" outlineLevel="0" collapsed="false">
      <c r="B38" s="0" t="s">
        <v>18</v>
      </c>
      <c r="C38" s="15" t="n">
        <f aca="false">(R31-B31*C34-C31*C35-D31*C36-E31*C37)/F31</f>
        <v>0.316268373244457</v>
      </c>
      <c r="D38" s="0" t="s">
        <v>6</v>
      </c>
      <c r="E38" s="15" t="n">
        <f aca="false">C38/K31</f>
        <v>0.0358061416323977</v>
      </c>
    </row>
    <row r="40" customFormat="false" ht="15" hidden="false" customHeight="false" outlineLevel="0" collapsed="false">
      <c r="B40" s="12" t="s">
        <v>12</v>
      </c>
      <c r="C40" s="12"/>
      <c r="D40" s="12"/>
      <c r="E40" s="12"/>
      <c r="F40" s="12"/>
      <c r="G40" s="12"/>
      <c r="H40" s="12" t="s">
        <v>10</v>
      </c>
      <c r="I40" s="12"/>
      <c r="J40" s="12"/>
      <c r="K40" s="12"/>
      <c r="L40" s="12"/>
      <c r="M40" s="12"/>
      <c r="N40" s="12" t="s">
        <v>8</v>
      </c>
      <c r="O40" s="12"/>
      <c r="P40" s="12"/>
      <c r="Q40" s="12"/>
      <c r="R40" s="12"/>
      <c r="S40" s="12"/>
      <c r="U40" s="13" t="s">
        <v>9</v>
      </c>
    </row>
    <row r="41" customFormat="false" ht="15" hidden="false" customHeight="false" outlineLevel="0" collapsed="false">
      <c r="B41" s="14" t="n">
        <f aca="false">SQRT(N41)</f>
        <v>10</v>
      </c>
      <c r="C41" s="14" t="n">
        <v>0</v>
      </c>
      <c r="D41" s="14" t="n">
        <v>0</v>
      </c>
      <c r="E41" s="14" t="n">
        <v>0</v>
      </c>
      <c r="F41" s="14" t="n">
        <v>0</v>
      </c>
      <c r="G41" s="14" t="n">
        <v>0</v>
      </c>
      <c r="H41" s="15" t="n">
        <f aca="false">B41</f>
        <v>10</v>
      </c>
      <c r="I41" s="15" t="n">
        <f aca="false">(O41/$B41)</f>
        <v>0.1</v>
      </c>
      <c r="J41" s="15" t="n">
        <f aca="false">(P41/$B41)</f>
        <v>0.1</v>
      </c>
      <c r="K41" s="15" t="n">
        <f aca="false">(Q41/$B41)</f>
        <v>0.1</v>
      </c>
      <c r="L41" s="15" t="n">
        <f aca="false">(R41/$B41)</f>
        <v>0.1</v>
      </c>
      <c r="M41" s="15" t="n">
        <f aca="false">(S41/$B41)</f>
        <v>0</v>
      </c>
      <c r="N41" s="14" t="n">
        <v>100</v>
      </c>
      <c r="O41" s="14" t="n">
        <v>1</v>
      </c>
      <c r="P41" s="14" t="n">
        <v>1</v>
      </c>
      <c r="Q41" s="14" t="n">
        <v>1</v>
      </c>
      <c r="R41" s="14" t="n">
        <v>1</v>
      </c>
      <c r="S41" s="14" t="n">
        <v>0</v>
      </c>
      <c r="U41" s="25" t="n">
        <v>61</v>
      </c>
    </row>
    <row r="42" customFormat="false" ht="15" hidden="false" customHeight="false" outlineLevel="0" collapsed="false">
      <c r="B42" s="14" t="n">
        <f aca="false">(N42/H$41)</f>
        <v>0.1</v>
      </c>
      <c r="C42" s="14" t="n">
        <f aca="false">SQRT(O42-B42*I41)</f>
        <v>14.1417820659208</v>
      </c>
      <c r="D42" s="14" t="n">
        <v>0</v>
      </c>
      <c r="E42" s="14" t="n">
        <v>0</v>
      </c>
      <c r="F42" s="14" t="n">
        <v>0</v>
      </c>
      <c r="G42" s="14" t="n">
        <v>0</v>
      </c>
      <c r="H42" s="15" t="n">
        <v>0</v>
      </c>
      <c r="I42" s="15" t="n">
        <f aca="false">C42</f>
        <v>14.1417820659208</v>
      </c>
      <c r="J42" s="15" t="n">
        <f aca="false">(P42-$B42*J41)/$C42</f>
        <v>-0.0714195704114208</v>
      </c>
      <c r="K42" s="15" t="n">
        <f aca="false">(Q42-$B42*K41)/$C42</f>
        <v>0.0700053214923827</v>
      </c>
      <c r="L42" s="15" t="n">
        <f aca="false">(R42-$B42*L41)/$C42</f>
        <v>0.0700053214923827</v>
      </c>
      <c r="M42" s="15" t="n">
        <f aca="false">(S42-$B42*M41)/$C42</f>
        <v>-0.0707124459519017</v>
      </c>
      <c r="N42" s="14" t="n">
        <v>1</v>
      </c>
      <c r="O42" s="14" t="n">
        <v>200</v>
      </c>
      <c r="P42" s="14" t="n">
        <v>-1</v>
      </c>
      <c r="Q42" s="14" t="n">
        <v>1</v>
      </c>
      <c r="R42" s="14" t="n">
        <v>1</v>
      </c>
      <c r="S42" s="14" t="n">
        <v>-1</v>
      </c>
      <c r="U42" s="25" t="n">
        <v>14</v>
      </c>
    </row>
    <row r="43" customFormat="false" ht="15" hidden="false" customHeight="false" outlineLevel="0" collapsed="false">
      <c r="B43" s="14" t="n">
        <f aca="false">(N43/H$41)</f>
        <v>0.1</v>
      </c>
      <c r="C43" s="14" t="n">
        <f aca="false">(O43-B43*I$41)/I$42</f>
        <v>0.0700053214923827</v>
      </c>
      <c r="D43" s="14" t="n">
        <f aca="false">SQRT(P43-B43*J41-C43*J42)</f>
        <v>9.48656944052946</v>
      </c>
      <c r="E43" s="14" t="n">
        <v>0</v>
      </c>
      <c r="F43" s="14" t="n">
        <v>0</v>
      </c>
      <c r="G43" s="14" t="n">
        <v>0</v>
      </c>
      <c r="H43" s="15" t="n">
        <v>0</v>
      </c>
      <c r="I43" s="15" t="n">
        <v>0</v>
      </c>
      <c r="J43" s="15" t="n">
        <f aca="false">D43</f>
        <v>9.48656944052946</v>
      </c>
      <c r="K43" s="15" t="n">
        <f aca="false">(Q43-$B43*K41-$C43*K42)/$D43</f>
        <v>-0.106982903714518</v>
      </c>
      <c r="L43" s="15" t="n">
        <f aca="false">(R43-$B43*L41-$C43*L42)/$D43</f>
        <v>0.103841463569972</v>
      </c>
      <c r="M43" s="15" t="n">
        <f aca="false">(S43-$B43*M41-$C43*M42)/$D43</f>
        <v>0.000521816399849105</v>
      </c>
      <c r="N43" s="14" t="n">
        <v>1</v>
      </c>
      <c r="O43" s="14" t="n">
        <v>1</v>
      </c>
      <c r="P43" s="14" t="n">
        <v>90</v>
      </c>
      <c r="Q43" s="14" t="n">
        <v>-1</v>
      </c>
      <c r="R43" s="14" t="n">
        <v>1</v>
      </c>
      <c r="S43" s="14" t="n">
        <v>0</v>
      </c>
      <c r="U43" s="25" t="n">
        <v>8</v>
      </c>
    </row>
    <row r="44" customFormat="false" ht="15" hidden="false" customHeight="false" outlineLevel="0" collapsed="false">
      <c r="B44" s="14" t="n">
        <f aca="false">(N44/H$41)</f>
        <v>0.1</v>
      </c>
      <c r="C44" s="14" t="n">
        <f aca="false">(O44-B44*I$41)/I$42</f>
        <v>0.0700053214923827</v>
      </c>
      <c r="D44" s="14" t="n">
        <f aca="false">(P44-B44*J$41-C44*J$42)/J$43</f>
        <v>0.10488509636967</v>
      </c>
      <c r="E44" s="14" t="n">
        <f aca="false">SQRT(Q44-B44*K41-C44*K42-D44*K43)</f>
        <v>6.70792964834372</v>
      </c>
      <c r="F44" s="14" t="n">
        <v>0</v>
      </c>
      <c r="G44" s="14" t="n">
        <v>0</v>
      </c>
      <c r="H44" s="15" t="n">
        <v>0</v>
      </c>
      <c r="I44" s="15" t="n">
        <v>0</v>
      </c>
      <c r="J44" s="15" t="n">
        <v>0</v>
      </c>
      <c r="K44" s="15" t="n">
        <f aca="false">E44</f>
        <v>6.70792964834372</v>
      </c>
      <c r="L44" s="15" t="n">
        <f aca="false">(R44-$B44*L41-$C44*L42-$D44*L43)/$E44</f>
        <v>-0.152922320406899</v>
      </c>
      <c r="M44" s="15" t="n">
        <f aca="false">(S44-$B44*M41-$C44*M42-$D44*M43)/$E44</f>
        <v>0.000729810389439451</v>
      </c>
      <c r="N44" s="14" t="n">
        <v>1</v>
      </c>
      <c r="O44" s="14" t="n">
        <v>1</v>
      </c>
      <c r="P44" s="14" t="n">
        <v>1</v>
      </c>
      <c r="Q44" s="14" t="n">
        <v>45</v>
      </c>
      <c r="R44" s="14" t="n">
        <v>-1</v>
      </c>
      <c r="S44" s="14" t="n">
        <v>0</v>
      </c>
      <c r="U44" s="25" t="n">
        <v>5</v>
      </c>
    </row>
    <row r="45" customFormat="false" ht="15" hidden="false" customHeight="false" outlineLevel="0" collapsed="false">
      <c r="B45" s="14" t="n">
        <f aca="false">(N45/H$41)</f>
        <v>0.1</v>
      </c>
      <c r="C45" s="14" t="n">
        <f aca="false">(O45-B45*I$41)/I$42</f>
        <v>0.0700053214923827</v>
      </c>
      <c r="D45" s="14" t="n">
        <f aca="false">(P45-B45*J$41-C45*J$42)/J$43</f>
        <v>-0.10593927091482</v>
      </c>
      <c r="E45" s="14" t="n">
        <f aca="false">(Q45-B45*K$41-C45*K$42-D45*K$43)/K$44</f>
        <v>0.145166335246721</v>
      </c>
      <c r="F45" s="14" t="n">
        <f aca="false">SQRT(R45-B45*L41-C45*L42-D45*L43-E45*L44)</f>
        <v>8.83279680037614</v>
      </c>
      <c r="G45" s="14" t="n">
        <v>0</v>
      </c>
      <c r="H45" s="15" t="n">
        <v>0</v>
      </c>
      <c r="I45" s="15" t="n">
        <v>0</v>
      </c>
      <c r="J45" s="15" t="n">
        <v>0</v>
      </c>
      <c r="K45" s="15" t="n">
        <v>0</v>
      </c>
      <c r="L45" s="15" t="n">
        <f aca="false">F45</f>
        <v>8.83279680037614</v>
      </c>
      <c r="M45" s="15" t="n">
        <f aca="false">(S45-B46*M41-C46*M42-D46*M43-E46*M44)/F46</f>
        <v>8.92772917654215</v>
      </c>
      <c r="N45" s="14" t="n">
        <v>1</v>
      </c>
      <c r="O45" s="14" t="n">
        <v>1</v>
      </c>
      <c r="P45" s="14" t="n">
        <v>-1</v>
      </c>
      <c r="Q45" s="14" t="n">
        <v>1</v>
      </c>
      <c r="R45" s="14" t="n">
        <v>78</v>
      </c>
      <c r="S45" s="14" t="n">
        <v>-1</v>
      </c>
      <c r="U45" s="25" t="n">
        <v>9</v>
      </c>
    </row>
    <row r="46" customFormat="false" ht="15" hidden="false" customHeight="false" outlineLevel="0" collapsed="false">
      <c r="B46" s="14" t="n">
        <f aca="false">(N46/H$41)</f>
        <v>0</v>
      </c>
      <c r="C46" s="14" t="n">
        <f aca="false">(O46-B46*I$41)/I$42</f>
        <v>0</v>
      </c>
      <c r="D46" s="14" t="n">
        <f aca="false">(P46-B46*J$41-C46*J$42)/J$43</f>
        <v>-0.105412183642245</v>
      </c>
      <c r="E46" s="14" t="n">
        <f aca="false">(Q46-B46*K$41-C46*K$42-D46*K$43)/K$44</f>
        <v>-0.00168118958965526</v>
      </c>
      <c r="F46" s="14" t="n">
        <f aca="false">(R46-B46*L$41-C46*L$42-D46*L$43-E46*L$44)/L$45</f>
        <v>-0.112004267543373</v>
      </c>
      <c r="G46" s="14" t="n">
        <f aca="false">SQRT(S46-B46*M41-C46*M42-D46*M43-E46*M44-F46*M45)</f>
        <v>8.42614977317636</v>
      </c>
      <c r="H46" s="15" t="n">
        <v>0</v>
      </c>
      <c r="I46" s="15" t="n">
        <v>0</v>
      </c>
      <c r="J46" s="15" t="n">
        <v>0</v>
      </c>
      <c r="K46" s="15" t="n">
        <v>0</v>
      </c>
      <c r="L46" s="15" t="n">
        <v>0</v>
      </c>
      <c r="M46" s="15" t="n">
        <f aca="false">G46</f>
        <v>8.42614977317636</v>
      </c>
      <c r="N46" s="14" t="n">
        <v>0</v>
      </c>
      <c r="O46" s="14" t="n">
        <v>0</v>
      </c>
      <c r="P46" s="14" t="n">
        <v>-1</v>
      </c>
      <c r="Q46" s="14" t="n">
        <v>0</v>
      </c>
      <c r="R46" s="14" t="n">
        <v>-1</v>
      </c>
      <c r="S46" s="14" t="n">
        <v>70</v>
      </c>
      <c r="U46" s="25" t="n">
        <v>23</v>
      </c>
    </row>
    <row r="48" customFormat="false" ht="15" hidden="false" customHeight="false" outlineLevel="0" collapsed="false">
      <c r="C48" s="13" t="s">
        <v>11</v>
      </c>
      <c r="E48" s="13" t="s">
        <v>13</v>
      </c>
      <c r="N48" s="14" t="n">
        <v>25</v>
      </c>
      <c r="O48" s="14" t="n">
        <v>-3</v>
      </c>
      <c r="P48" s="14" t="n">
        <v>-4</v>
      </c>
      <c r="Q48" s="14" t="n">
        <v>7</v>
      </c>
      <c r="R48" s="14" t="n">
        <v>2</v>
      </c>
      <c r="S48" s="14" t="n">
        <v>-1</v>
      </c>
    </row>
    <row r="49" customFormat="false" ht="15" hidden="false" customHeight="false" outlineLevel="0" collapsed="false">
      <c r="B49" s="0" t="s">
        <v>14</v>
      </c>
      <c r="C49" s="15" t="n">
        <f aca="false">U41/B41</f>
        <v>6.1</v>
      </c>
      <c r="D49" s="0" t="s">
        <v>4</v>
      </c>
      <c r="E49" s="15" t="n">
        <f aca="false">(C49-M41*E54-L41*E53-K41*E52-J41*E51-I41*E50)/H41</f>
        <v>0.609798862489337</v>
      </c>
      <c r="N49" s="14" t="n">
        <v>-2</v>
      </c>
      <c r="O49" s="14" t="n">
        <v>36</v>
      </c>
      <c r="P49" s="14" t="n">
        <v>-3</v>
      </c>
      <c r="Q49" s="14" t="n">
        <v>5</v>
      </c>
      <c r="R49" s="14" t="n">
        <v>4</v>
      </c>
      <c r="S49" s="14" t="n">
        <v>2</v>
      </c>
    </row>
    <row r="50" customFormat="false" ht="15" hidden="false" customHeight="false" outlineLevel="0" collapsed="false">
      <c r="B50" s="0" t="s">
        <v>15</v>
      </c>
      <c r="C50" s="15" t="n">
        <f aca="false">(U42-B42*C49)/C42</f>
        <v>0.946839651295965</v>
      </c>
      <c r="D50" s="0" t="s">
        <v>3</v>
      </c>
      <c r="E50" s="15" t="n">
        <f aca="false">(C50-M42*E54-L42*E53-K42*E52-J42*E51)/I42</f>
        <v>0.0696799202186751</v>
      </c>
      <c r="N50" s="14" t="n">
        <v>-7</v>
      </c>
      <c r="O50" s="14" t="n">
        <v>-8</v>
      </c>
      <c r="P50" s="14" t="n">
        <v>54</v>
      </c>
      <c r="Q50" s="14" t="n">
        <v>3</v>
      </c>
      <c r="R50" s="14" t="n">
        <v>-1</v>
      </c>
      <c r="S50" s="14" t="n">
        <v>-3</v>
      </c>
    </row>
    <row r="51" customFormat="false" ht="15" hidden="false" customHeight="false" outlineLevel="0" collapsed="false">
      <c r="B51" s="0" t="s">
        <v>16</v>
      </c>
      <c r="C51" s="15" t="n">
        <f aca="false">(U43-B43*C49-C43*C50)/D43</f>
        <v>0.77200891552221</v>
      </c>
      <c r="D51" s="0" t="s">
        <v>2</v>
      </c>
      <c r="E51" s="15" t="n">
        <f aca="false">(C51-M43*E54-L43*E53-K43*E52)/J43</f>
        <v>0.0848135504813856</v>
      </c>
      <c r="N51" s="14" t="n">
        <v>-2</v>
      </c>
      <c r="O51" s="14" t="n">
        <v>-3</v>
      </c>
      <c r="P51" s="14" t="n">
        <v>-5</v>
      </c>
      <c r="Q51" s="14" t="n">
        <v>75</v>
      </c>
      <c r="R51" s="14" t="n">
        <v>5</v>
      </c>
      <c r="S51" s="14" t="n">
        <v>4</v>
      </c>
    </row>
    <row r="52" customFormat="false" ht="15" hidden="false" customHeight="false" outlineLevel="0" collapsed="false">
      <c r="B52" s="0" t="s">
        <v>17</v>
      </c>
      <c r="C52" s="15" t="n">
        <f aca="false">(U44-B44*C49-C44*C50-D44*C51)/E44</f>
        <v>0.632496787940239</v>
      </c>
      <c r="D52" s="0" t="s">
        <v>5</v>
      </c>
      <c r="E52" s="15" t="n">
        <f aca="false">(C52-M44*E54-L44*E53)/K44</f>
        <v>0.0891593031994975</v>
      </c>
      <c r="N52" s="14" t="n">
        <v>-1</v>
      </c>
      <c r="O52" s="14" t="n">
        <v>8</v>
      </c>
      <c r="P52" s="14" t="n">
        <v>9</v>
      </c>
      <c r="Q52" s="14" t="n">
        <v>-4</v>
      </c>
      <c r="R52" s="14" t="n">
        <v>100</v>
      </c>
      <c r="S52" s="14" t="n">
        <v>-5</v>
      </c>
    </row>
    <row r="53" customFormat="false" ht="15" hidden="false" customHeight="false" outlineLevel="0" collapsed="false">
      <c r="B53" s="0" t="s">
        <v>18</v>
      </c>
      <c r="C53" s="15" t="n">
        <f aca="false">(U45-B45*C49-C45*C50-D45*C51-E45*C52)/F45</f>
        <v>0.9412290574085</v>
      </c>
      <c r="D53" s="0" t="s">
        <v>6</v>
      </c>
      <c r="E53" s="15" t="n">
        <f aca="false">(C53-M45*E54)/L45</f>
        <v>-0.223539022833214</v>
      </c>
      <c r="N53" s="14" t="n">
        <v>5</v>
      </c>
      <c r="O53" s="14" t="n">
        <v>-3</v>
      </c>
      <c r="P53" s="14" t="n">
        <v>11</v>
      </c>
      <c r="Q53" s="14" t="n">
        <v>1</v>
      </c>
      <c r="R53" s="14" t="n">
        <v>-1</v>
      </c>
      <c r="S53" s="14" t="n">
        <v>107</v>
      </c>
    </row>
    <row r="54" customFormat="false" ht="15" hidden="false" customHeight="false" outlineLevel="0" collapsed="false">
      <c r="B54" s="0" t="s">
        <v>19</v>
      </c>
      <c r="C54" s="15" t="n">
        <f aca="false">(U46-B46*C49-C46*C50-D46*C51-E46*C52-F46*C53)/G46</f>
        <v>2.75189318822379</v>
      </c>
      <c r="D54" s="0" t="s">
        <v>7</v>
      </c>
      <c r="E54" s="15" t="n">
        <f aca="false">(C54/M46)</f>
        <v>0.32658963610926</v>
      </c>
    </row>
  </sheetData>
  <mergeCells count="12">
    <mergeCell ref="B2:D2"/>
    <mergeCell ref="E2:G2"/>
    <mergeCell ref="H2:J2"/>
    <mergeCell ref="B13:E13"/>
    <mergeCell ref="F13:I13"/>
    <mergeCell ref="J13:M13"/>
    <mergeCell ref="B26:F26"/>
    <mergeCell ref="G26:K26"/>
    <mergeCell ref="L26:P26"/>
    <mergeCell ref="B40:G40"/>
    <mergeCell ref="H40:M40"/>
    <mergeCell ref="N40:S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5" activeCellId="0" sqref="N15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14" t="s">
        <v>34</v>
      </c>
      <c r="B1" s="14" t="s">
        <v>4</v>
      </c>
      <c r="C1" s="14" t="s">
        <v>3</v>
      </c>
      <c r="D1" s="14" t="s">
        <v>2</v>
      </c>
      <c r="E1" s="14" t="s">
        <v>35</v>
      </c>
      <c r="H1" s="14" t="s">
        <v>34</v>
      </c>
      <c r="I1" s="14" t="s">
        <v>4</v>
      </c>
      <c r="J1" s="14" t="s">
        <v>3</v>
      </c>
      <c r="K1" s="14" t="s">
        <v>2</v>
      </c>
      <c r="L1" s="14" t="s">
        <v>35</v>
      </c>
    </row>
    <row r="2" customFormat="false" ht="15" hidden="false" customHeight="false" outlineLevel="0" collapsed="false">
      <c r="A2" s="15" t="n">
        <v>0</v>
      </c>
      <c r="B2" s="15" t="n">
        <v>1.2</v>
      </c>
      <c r="C2" s="15" t="n">
        <v>-1.4</v>
      </c>
      <c r="D2" s="15" t="n">
        <v>0.17</v>
      </c>
      <c r="E2" s="15"/>
      <c r="H2" s="15" t="n">
        <v>0</v>
      </c>
      <c r="I2" s="15" t="n">
        <v>1.2</v>
      </c>
      <c r="J2" s="15" t="n">
        <v>-1.4</v>
      </c>
      <c r="K2" s="15" t="n">
        <v>0.17</v>
      </c>
      <c r="L2" s="15"/>
    </row>
    <row r="3" customFormat="false" ht="15" hidden="false" customHeight="false" outlineLevel="0" collapsed="false">
      <c r="A3" s="15" t="n">
        <f aca="false">A2+1</f>
        <v>1</v>
      </c>
      <c r="B3" s="15" t="n">
        <f aca="false">(10+2*C2+3*D2)/6</f>
        <v>1.285</v>
      </c>
      <c r="C3" s="15" t="n">
        <f aca="false">(-16+B2+5*D2)/9</f>
        <v>-1.55</v>
      </c>
      <c r="D3" s="15" t="n">
        <f aca="false">(8-2*B2+3*C2)/5</f>
        <v>0.28</v>
      </c>
      <c r="E3" s="15" t="n">
        <f aca="false">SQRT((B3-B2)^2+(C3-C2)^2+(D3-D2)^2)/SQRT((B3)^2+(C3)^2+(D3)^2)</f>
        <v>0.100607706659077</v>
      </c>
      <c r="H3" s="15" t="n">
        <f aca="false">H2+1</f>
        <v>1</v>
      </c>
      <c r="I3" s="15" t="n">
        <f aca="false">(10+2*J2+3*K2)/6</f>
        <v>1.285</v>
      </c>
      <c r="J3" s="15" t="n">
        <f aca="false">(-16+I3+5*K2)/9</f>
        <v>-1.54055555555556</v>
      </c>
      <c r="K3" s="15" t="n">
        <f aca="false">(8-2*I3+3*J3)/5</f>
        <v>0.161666666666667</v>
      </c>
      <c r="L3" s="15" t="n">
        <f aca="false">SQRT((I3-I2)^2+(J3-J2)^2+(K3-K2)^2)/SQRT((I3)^2+(J3)^2+(K3)^2)</f>
        <v>0.0817189061863142</v>
      </c>
    </row>
    <row r="4" customFormat="false" ht="15" hidden="false" customHeight="false" outlineLevel="0" collapsed="false">
      <c r="A4" s="15" t="n">
        <f aca="false">A3+1</f>
        <v>2</v>
      </c>
      <c r="B4" s="15" t="n">
        <f aca="false">(10+2*C3+3*D3)/6</f>
        <v>1.29</v>
      </c>
      <c r="C4" s="15" t="n">
        <f aca="false">(-16+B3+5*D3)/9</f>
        <v>-1.47944444444444</v>
      </c>
      <c r="D4" s="15" t="n">
        <f aca="false">(8-2*B3+3*C3)/5</f>
        <v>0.156</v>
      </c>
      <c r="E4" s="15" t="n">
        <f aca="false">SQRT((B4-B3)^2+(C4-C3)^2+(D4-D3)^2)/SQRT((B4)^2+(C4)^2+(D4)^2)</f>
        <v>0.0724992825976854</v>
      </c>
      <c r="H4" s="15" t="n">
        <f aca="false">H3+1</f>
        <v>2</v>
      </c>
      <c r="I4" s="15" t="n">
        <f aca="false">(10+2*J3+3*K3)/6</f>
        <v>1.23398148148148</v>
      </c>
      <c r="J4" s="15" t="n">
        <f aca="false">(-16+I4+5*K3)/9</f>
        <v>-1.55085390946502</v>
      </c>
      <c r="K4" s="15" t="n">
        <f aca="false">(8-2*I4+3*J4)/5</f>
        <v>0.175895061728395</v>
      </c>
      <c r="L4" s="15" t="n">
        <f aca="false">SQRT((I4-I3)^2+(J4-J3)^2+(K4-K3)^2)/SQRT((I4)^2+(J4)^2+(K4)^2)</f>
        <v>0.0271186930262504</v>
      </c>
    </row>
    <row r="5" customFormat="false" ht="15" hidden="false" customHeight="false" outlineLevel="0" collapsed="false">
      <c r="A5" s="15" t="n">
        <f aca="false">A4+1</f>
        <v>3</v>
      </c>
      <c r="B5" s="15" t="n">
        <f aca="false">(10+2*C4+3*D4)/6</f>
        <v>1.25151851851852</v>
      </c>
      <c r="C5" s="15" t="n">
        <f aca="false">(-16+B4+5*D4)/9</f>
        <v>-1.54777777777778</v>
      </c>
      <c r="D5" s="15" t="n">
        <f aca="false">(8-2*B4+3*C4)/5</f>
        <v>0.196333333333333</v>
      </c>
      <c r="E5" s="15" t="n">
        <f aca="false">SQRT((B5-B4)^2+(C5-C4)^2+(D5-D4)^2)/SQRT((B5)^2+(C5)^2+(D5)^2)</f>
        <v>0.0440912395020467</v>
      </c>
      <c r="H5" s="15" t="n">
        <f aca="false">H4+1</f>
        <v>3</v>
      </c>
      <c r="I5" s="15" t="n">
        <f aca="false">(10+2*J4+3*K4)/6</f>
        <v>1.23766289437586</v>
      </c>
      <c r="J5" s="15" t="n">
        <f aca="false">(-16+I5+5*K4)/9</f>
        <v>-1.54254019966469</v>
      </c>
      <c r="K5" s="15" t="n">
        <f aca="false">(8-2*I5+3*J5)/5</f>
        <v>0.179410722450846</v>
      </c>
      <c r="L5" s="15" t="n">
        <f aca="false">SQRT((I5-I4)^2+(J5-J4)^2+(K5-K4)^2)/SQRT((I5)^2+(J5)^2+(K5)^2)</f>
        <v>0.00490901570019872</v>
      </c>
    </row>
    <row r="6" customFormat="false" ht="15" hidden="false" customHeight="false" outlineLevel="0" collapsed="false">
      <c r="A6" s="15" t="n">
        <f aca="false">A5+1</f>
        <v>4</v>
      </c>
      <c r="B6" s="15" t="n">
        <f aca="false">(10+2*C5+3*D5)/6</f>
        <v>1.24890740740741</v>
      </c>
      <c r="C6" s="15" t="n">
        <f aca="false">(-16+B5+5*D5)/9</f>
        <v>-1.52964609053498</v>
      </c>
      <c r="D6" s="15" t="n">
        <f aca="false">(8-2*B5+3*C5)/5</f>
        <v>0.170725925925926</v>
      </c>
      <c r="E6" s="15" t="n">
        <f aca="false">SQRT((B6-B5)^2+(C6-C5)^2+(D6-D5)^2)/SQRT((B6)^2+(C6)^2+(D6)^2)</f>
        <v>0.0158847205672054</v>
      </c>
      <c r="H6" s="15" t="n">
        <f aca="false">H5+1</f>
        <v>4</v>
      </c>
      <c r="I6" s="15" t="n">
        <f aca="false">(10+2*J5+3*K5)/6</f>
        <v>1.24219196133719</v>
      </c>
      <c r="J6" s="15" t="n">
        <f aca="false">(-16+I6+5*K5)/9</f>
        <v>-1.54008382515651</v>
      </c>
      <c r="K6" s="15" t="n">
        <f aca="false">(8-2*I6+3*J6)/5</f>
        <v>0.179072920371217</v>
      </c>
      <c r="L6" s="15" t="n">
        <f aca="false">SQRT((I6-I5)^2+(J6-J5)^2+(K6-K5)^2)/SQRT((I6)^2+(J6)^2+(K6)^2)</f>
        <v>0.00259896892653044</v>
      </c>
    </row>
    <row r="7" customFormat="false" ht="15" hidden="false" customHeight="false" outlineLevel="0" collapsed="false">
      <c r="A7" s="15" t="n">
        <f aca="false">A6+1</f>
        <v>5</v>
      </c>
      <c r="B7" s="15" t="n">
        <f aca="false">(10+2*C6+3*D6)/6</f>
        <v>1.2421475994513</v>
      </c>
      <c r="C7" s="15" t="n">
        <f aca="false">(-16+B6+5*D6)/9</f>
        <v>-1.54416255144033</v>
      </c>
      <c r="D7" s="15" t="n">
        <f aca="false">(8-2*B6+3*C6)/5</f>
        <v>0.182649382716049</v>
      </c>
      <c r="E7" s="15" t="n">
        <f aca="false">SQRT((B7-B6)^2+(C7-C6)^2+(D7-D6)^2)/SQRT((B7)^2+(C7)^2+(D7)^2)</f>
        <v>0.0100317432383466</v>
      </c>
      <c r="H7" s="15" t="n">
        <f aca="false">H6+1</f>
        <v>5</v>
      </c>
      <c r="I7" s="15" t="n">
        <f aca="false">(10+2*J6+3*K6)/6</f>
        <v>1.24284185180011</v>
      </c>
      <c r="J7" s="15" t="n">
        <f aca="false">(-16+I7+5*K6)/9</f>
        <v>-1.54019928292709</v>
      </c>
      <c r="K7" s="15" t="n">
        <f aca="false">(8-2*I7+3*J7)/5</f>
        <v>0.178743689523704</v>
      </c>
      <c r="L7" s="15" t="n">
        <f aca="false">SQRT((I7-I6)^2+(J7-J6)^2+(K7-K6)^2)/SQRT((I7)^2+(J7)^2+(K7)^2)</f>
        <v>0.000371191643383058</v>
      </c>
    </row>
    <row r="8" customFormat="false" ht="15" hidden="false" customHeight="false" outlineLevel="0" collapsed="false">
      <c r="A8" s="15" t="n">
        <f aca="false">A7+1</f>
        <v>6</v>
      </c>
      <c r="B8" s="15" t="n">
        <f aca="false">(10+2*C7+3*D7)/6</f>
        <v>1.24327050754458</v>
      </c>
      <c r="C8" s="15" t="n">
        <f aca="false">(-16+B7+5*D7)/9</f>
        <v>-1.53828949855205</v>
      </c>
      <c r="D8" s="15" t="n">
        <f aca="false">(8-2*B7+3*C7)/5</f>
        <v>0.176643429355281</v>
      </c>
      <c r="E8" s="15" t="n">
        <f aca="false">SQRT((B8-B7)^2+(C8-C7)^2+(D8-D7)^2)/SQRT((B8)^2+(C8)^2+(D8)^2)</f>
        <v>0.00426786440449853</v>
      </c>
      <c r="H8" s="15" t="n">
        <f aca="false">H7+1</f>
        <v>6</v>
      </c>
      <c r="I8" s="15" t="n">
        <f aca="false">(10+2*J7+3*K7)/6</f>
        <v>1.24263875045282</v>
      </c>
      <c r="J8" s="15" t="n">
        <f aca="false">(-16+I8+5*K7)/9</f>
        <v>-1.54040475576985</v>
      </c>
      <c r="K8" s="15" t="n">
        <f aca="false">(8-2*I8+3*J8)/5</f>
        <v>0.178701646356961</v>
      </c>
      <c r="L8" s="15" t="n">
        <f aca="false">SQRT((I8-I7)^2+(J8-J7)^2+(K8-K7)^2)/SQRT((I8)^2+(J8)^2+(K8)^2)</f>
        <v>0.000146917632551159</v>
      </c>
    </row>
    <row r="9" customFormat="false" ht="15" hidden="false" customHeight="false" outlineLevel="0" collapsed="false">
      <c r="A9" s="15" t="n">
        <f aca="false">A8+1</f>
        <v>7</v>
      </c>
      <c r="B9" s="15" t="n">
        <f aca="false">(10+2*C8+3*D8)/6</f>
        <v>1.24222521516029</v>
      </c>
      <c r="C9" s="15" t="n">
        <f aca="false">(-16+B8+5*D8)/9</f>
        <v>-1.54150137174211</v>
      </c>
      <c r="D9" s="15" t="n">
        <f aca="false">(8-2*B8+3*C8)/5</f>
        <v>0.179718097850938</v>
      </c>
      <c r="E9" s="15" t="n">
        <f aca="false">SQRT((B9-B8)^2+(C9-C8)^2+(D9-D8)^2)/SQRT((B9)^2+(C9)^2+(D9)^2)</f>
        <v>0.00229769551617728</v>
      </c>
      <c r="H9" s="15" t="n">
        <f aca="false">H8+1</f>
        <v>7</v>
      </c>
      <c r="I9" s="15" t="n">
        <f aca="false">(10+2*J8+3*K8)/6</f>
        <v>1.24254923792186</v>
      </c>
      <c r="J9" s="15" t="n">
        <f aca="false">(-16+I9+5*K8)/9</f>
        <v>-1.54043805892148</v>
      </c>
      <c r="K9" s="15" t="n">
        <f aca="false">(8-2*I9+3*J9)/5</f>
        <v>0.178717469478366</v>
      </c>
      <c r="L9" s="15" t="n">
        <f aca="false">SQRT((I9-I8)^2+(J9-J8)^2+(K9-K8)^2)/SQRT((I9)^2+(J9)^2+(K9)^2)</f>
        <v>4.8717136780513E-005</v>
      </c>
    </row>
    <row r="10" customFormat="false" ht="15" hidden="false" customHeight="false" outlineLevel="0" collapsed="false">
      <c r="A10" s="15" t="n">
        <f aca="false">A9+1</f>
        <v>8</v>
      </c>
      <c r="B10" s="15" t="n">
        <f aca="false">(10+2*C9+3*D9)/6</f>
        <v>1.24269192501143</v>
      </c>
      <c r="C10" s="15" t="n">
        <f aca="false">(-16+B9+5*D9)/9</f>
        <v>-1.53990936617611</v>
      </c>
      <c r="D10" s="15" t="n">
        <f aca="false">(8-2*B9+3*C9)/5</f>
        <v>0.178209090890616</v>
      </c>
      <c r="E10" s="15" t="n">
        <f aca="false">SQRT((B10-B9)^2+(C10-C9)^2+(D10-D9)^2)/SQRT((B10)^2+(C10)^2+(D10)^2)</f>
        <v>0.00112876792079826</v>
      </c>
      <c r="H10" s="15" t="n">
        <f aca="false">H9+1</f>
        <v>8</v>
      </c>
      <c r="I10" s="15" t="n">
        <f aca="false">(10+2*J9+3*K9)/6</f>
        <v>1.24254604843202</v>
      </c>
      <c r="J10" s="15" t="n">
        <f aca="false">(-16+I10+5*K9)/9</f>
        <v>-1.54042962268624</v>
      </c>
      <c r="K10" s="15" t="n">
        <f aca="false">(8-2*I10+3*J10)/5</f>
        <v>0.178723807015448</v>
      </c>
      <c r="L10" s="15" t="n">
        <f aca="false">SQRT((I10-I9)^2+(J10-J9)^2+(K10-K9)^2)/SQRT((I10)^2+(J10)^2+(K10)^2)</f>
        <v>5.54714279670669E-006</v>
      </c>
    </row>
    <row r="11" customFormat="false" ht="15" hidden="false" customHeight="false" outlineLevel="0" collapsed="false">
      <c r="A11" s="15" t="n">
        <f aca="false">A10+1</f>
        <v>9</v>
      </c>
      <c r="B11" s="15" t="n">
        <f aca="false">(10+2*C10+3*D10)/6</f>
        <v>1.24246809005327</v>
      </c>
      <c r="C11" s="15" t="n">
        <f aca="false">(-16+B10+5*D10)/9</f>
        <v>-1.54069584672617</v>
      </c>
      <c r="D11" s="15" t="n">
        <f aca="false">(8-2*B10+3*C10)/5</f>
        <v>0.178977610289759</v>
      </c>
      <c r="E11" s="15" t="n">
        <f aca="false">SQRT((B11-B10)^2+(C11-C10)^2+(D11-D10)^2)/SQRT((B11)^2+(C11)^2+(D11)^2)</f>
        <v>0.000564662792839211</v>
      </c>
      <c r="H11" s="15" t="n">
        <f aca="false">H10+1</f>
        <v>9</v>
      </c>
      <c r="I11" s="15" t="n">
        <f aca="false">(10+2*J10+3*K10)/6</f>
        <v>1.24255202927898</v>
      </c>
      <c r="J11" s="15" t="n">
        <f aca="false">(-16+I11+5*K10)/9</f>
        <v>-1.54042543729375</v>
      </c>
      <c r="K11" s="15" t="n">
        <f aca="false">(8-2*I11+3*J11)/5</f>
        <v>0.178723925912157</v>
      </c>
      <c r="L11" s="15" t="n">
        <f aca="false">SQRT((I11-I10)^2+(J11-J10)^2+(K11-K10)^2)/SQRT((I11)^2+(J11)^2+(K11)^2)</f>
        <v>3.67401180192188E-006</v>
      </c>
    </row>
    <row r="12" customFormat="false" ht="15" hidden="false" customHeight="false" outlineLevel="0" collapsed="false">
      <c r="A12" s="15" t="n">
        <f aca="false">A11+1</f>
        <v>10</v>
      </c>
      <c r="B12" s="15" t="n">
        <f aca="false">(10+2*C11+3*D11)/6</f>
        <v>1.24259018956949</v>
      </c>
      <c r="C12" s="15" t="n">
        <f aca="false">(-16+B11+5*D11)/9</f>
        <v>-1.54029376205533</v>
      </c>
      <c r="D12" s="15" t="n">
        <f aca="false">(8-2*B11+3*C11)/5</f>
        <v>0.178595255942993</v>
      </c>
      <c r="E12" s="15" t="n">
        <f aca="false">SQRT((B12-B11)^2+(C12-C11)^2+(D12-D11)^2)/SQRT((B12)^2+(C12)^2+(D12)^2)</f>
        <v>0.000285915558338731</v>
      </c>
      <c r="H12" s="15" t="n">
        <f aca="false">H11+1</f>
        <v>10</v>
      </c>
      <c r="I12" s="15" t="n">
        <f aca="false">(10+2*J11+3*K11)/6</f>
        <v>1.24255348385816</v>
      </c>
      <c r="J12" s="15" t="n">
        <f aca="false">(-16+I12+5*K11)/9</f>
        <v>-1.54042520962012</v>
      </c>
      <c r="K12" s="15" t="n">
        <f aca="false">(8-2*I12+3*J12)/5</f>
        <v>0.178723480684666</v>
      </c>
      <c r="L12" s="15" t="n">
        <f aca="false">SQRT((I12-I11)^2+(J12-J11)^2+(K12-K11)^2)/SQRT((I12)^2+(J12)^2+(K12)^2)</f>
        <v>7.74038843300753E-007</v>
      </c>
    </row>
    <row r="13" customFormat="false" ht="15" hidden="false" customHeight="false" outlineLevel="0" collapsed="false">
      <c r="A13" s="15" t="n">
        <f aca="false">A12+1</f>
        <v>11</v>
      </c>
      <c r="B13" s="15" t="n">
        <f aca="false">(10+2*C12+3*D12)/6</f>
        <v>1.24253304061972</v>
      </c>
      <c r="C13" s="15" t="n">
        <f aca="false">(-16+B12+5*D12)/9</f>
        <v>-1.54049261452395</v>
      </c>
      <c r="D13" s="15" t="n">
        <f aca="false">(8-2*B12+3*C12)/5</f>
        <v>0.178787666939008</v>
      </c>
      <c r="E13" s="15" t="n">
        <f aca="false">SQRT((B13-B12)^2+(C13-C12)^2+(D13-D12)^2)/SQRT((B13)^2+(C13)^2+(D13)^2)</f>
        <v>0.000142181113081251</v>
      </c>
      <c r="H13" s="15" t="n">
        <f aca="false">H12+1</f>
        <v>11</v>
      </c>
      <c r="I13" s="15" t="n">
        <f aca="false">(10+2*J12+3*K12)/6</f>
        <v>1.24255333713563</v>
      </c>
      <c r="J13" s="15" t="n">
        <f aca="false">(-16+I13+5*K12)/9</f>
        <v>-1.54042547327123</v>
      </c>
      <c r="K13" s="15" t="n">
        <f aca="false">(8-2*I13+3*J13)/5</f>
        <v>0.178723381183013</v>
      </c>
      <c r="L13" s="15" t="n">
        <f aca="false">SQRT((I13-I12)^2+(J13-J12)^2+(K13-K12)^2)/SQRT((I13)^2+(J13)^2+(K13)^2)</f>
        <v>1.59881982569905E-007</v>
      </c>
    </row>
    <row r="14" customFormat="false" ht="15" hidden="false" customHeight="false" outlineLevel="0" collapsed="false">
      <c r="A14" s="15" t="n">
        <f aca="false">A13+1</f>
        <v>12</v>
      </c>
      <c r="B14" s="15" t="n">
        <f aca="false">(10+2*C13+3*D13)/6</f>
        <v>1.24256296196152</v>
      </c>
      <c r="C14" s="15" t="n">
        <f aca="false">(-16+B13+5*D13)/9</f>
        <v>-1.54039206940947</v>
      </c>
      <c r="D14" s="15" t="n">
        <f aca="false">(8-2*B13+3*C13)/5</f>
        <v>0.178691215037742</v>
      </c>
      <c r="E14" s="15" t="n">
        <f aca="false">SQRT((B14-B13)^2+(C14-C13)^2+(D14-D13)^2)/SQRT((B14)^2+(C14)^2+(D14)^2)</f>
        <v>7.1713665170154E-005</v>
      </c>
      <c r="H14" s="15" t="n">
        <f aca="false">H13+1</f>
        <v>12</v>
      </c>
      <c r="I14" s="15" t="n">
        <f aca="false">(10+2*J13+3*K13)/6</f>
        <v>1.2425531995011</v>
      </c>
      <c r="J14" s="15" t="n">
        <f aca="false">(-16+I14+5*K13)/9</f>
        <v>-1.54042554384265</v>
      </c>
      <c r="K14" s="15" t="n">
        <f aca="false">(8-2*I14+3*J14)/5</f>
        <v>0.178723393893972</v>
      </c>
      <c r="L14" s="15" t="n">
        <f aca="false">SQRT((I14-I13)^2+(J14-J13)^2+(K14-K13)^2)/SQRT((I14)^2+(J14)^2+(K14)^2)</f>
        <v>7.80984930185607E-008</v>
      </c>
    </row>
    <row r="15" customFormat="false" ht="15" hidden="false" customHeight="false" outlineLevel="0" collapsed="false">
      <c r="A15" s="15" t="n">
        <f aca="false">A14+1</f>
        <v>13</v>
      </c>
      <c r="B15" s="15" t="n">
        <f aca="false">(10+2*C14+3*D14)/6</f>
        <v>1.24254825104905</v>
      </c>
      <c r="C15" s="15" t="n">
        <f aca="false">(-16+B14+5*D14)/9</f>
        <v>-1.54044232920553</v>
      </c>
      <c r="D15" s="15" t="n">
        <f aca="false">(8-2*B14+3*C14)/5</f>
        <v>0.178739573569709</v>
      </c>
      <c r="E15" s="15" t="n">
        <f aca="false">SQRT((B15-B14)^2+(C15-C14)^2+(D15-D14)^2)/SQRT((B15)^2+(C15)^2+(D15)^2)</f>
        <v>3.58707336996034E-005</v>
      </c>
      <c r="H15" s="15" t="n">
        <f aca="false">H14+1</f>
        <v>13</v>
      </c>
      <c r="I15" s="15" t="n">
        <f aca="false">(10+2*J14+3*K14)/6</f>
        <v>1.24255318233277</v>
      </c>
      <c r="J15" s="15" t="n">
        <f aca="false">(-16+I15+5*K14)/9</f>
        <v>-1.5404255386886</v>
      </c>
      <c r="K15" s="15" t="n">
        <f aca="false">(8-2*I15+3*J15)/5</f>
        <v>0.178723403853734</v>
      </c>
      <c r="L15" s="15" t="n">
        <f aca="false">SQRT((I15-I14)^2+(J15-J14)^2+(K15-K14)^2)/SQRT((I15)^2+(J15)^2+(K15)^2)</f>
        <v>1.03194704505681E-008</v>
      </c>
    </row>
    <row r="16" customFormat="false" ht="15" hidden="false" customHeight="false" outlineLevel="0" collapsed="false">
      <c r="A16" s="15" t="n">
        <f aca="false">A15+1</f>
        <v>14</v>
      </c>
      <c r="B16" s="15" t="n">
        <f aca="false">(10+2*C15+3*D15)/6</f>
        <v>1.24255567704968</v>
      </c>
      <c r="C16" s="15" t="n">
        <f aca="false">(-16+B15+5*D15)/9</f>
        <v>-1.54041709790027</v>
      </c>
      <c r="D16" s="15" t="n">
        <f aca="false">(8-2*B15+3*C15)/5</f>
        <v>0.178715302057063</v>
      </c>
      <c r="E16" s="15" t="n">
        <f aca="false">SQRT((B16-B15)^2+(C16-C15)^2+(D16-D15)^2)/SQRT((B16)^2+(C16)^2+(D16)^2)</f>
        <v>1.80103346344354E-005</v>
      </c>
      <c r="H16" s="15" t="n">
        <f aca="false">H15+1</f>
        <v>14</v>
      </c>
      <c r="I16" s="15" t="n">
        <f aca="false">(10+2*J15+3*K15)/6</f>
        <v>1.24255318903067</v>
      </c>
      <c r="J16" s="15" t="n">
        <f aca="false">(-16+I16+5*K15)/9</f>
        <v>-1.54042553241118</v>
      </c>
      <c r="K16" s="15" t="n">
        <f aca="false">(8-2*I16+3*J16)/5</f>
        <v>0.178723404941022</v>
      </c>
      <c r="L16" s="15" t="n">
        <f aca="false">SQRT((I16-I15)^2+(J16-J15)^2+(K16-K15)^2)/SQRT((I16)^2+(J16)^2+(K16)^2)</f>
        <v>4.65182963561759E-009</v>
      </c>
    </row>
    <row r="17" customFormat="false" ht="15" hidden="false" customHeight="false" outlineLevel="0" collapsed="false">
      <c r="A17" s="15" t="n">
        <f aca="false">A16+1</f>
        <v>15</v>
      </c>
      <c r="B17" s="15" t="n">
        <f aca="false">(10+2*C16+3*D16)/6</f>
        <v>1.24255195172844</v>
      </c>
      <c r="C17" s="15" t="n">
        <f aca="false">(-16+B16+5*D16)/9</f>
        <v>-1.54042975696278</v>
      </c>
      <c r="D17" s="15" t="n">
        <f aca="false">(8-2*B16+3*C16)/5</f>
        <v>0.178727470439968</v>
      </c>
      <c r="E17" s="15" t="n">
        <f aca="false">SQRT((B17-B16)^2+(C17-C16)^2+(D17-D16)^2)/SQRT((B17)^2+(C17)^2+(D17)^2)</f>
        <v>9.03295117583605E-006</v>
      </c>
      <c r="H17" s="15" t="n">
        <f aca="false">H16+1</f>
        <v>15</v>
      </c>
      <c r="I17" s="15" t="n">
        <f aca="false">(10+2*J16+3*K16)/6</f>
        <v>1.24255319166678</v>
      </c>
      <c r="J17" s="15" t="n">
        <f aca="false">(-16+I17+5*K16)/9</f>
        <v>-1.54042553151423</v>
      </c>
      <c r="K17" s="15" t="n">
        <f aca="false">(8-2*I17+3*J17)/5</f>
        <v>0.178723404424746</v>
      </c>
      <c r="L17" s="15" t="n">
        <f aca="false">SQRT((I17-I16)^2+(J17-J16)^2+(K17-K16)^2)/SQRT((I17)^2+(J17)^2+(K17)^2)</f>
        <v>1.42514618426241E-009</v>
      </c>
    </row>
    <row r="18" customFormat="false" ht="15" hidden="false" customHeight="false" outlineLevel="0" collapsed="false">
      <c r="A18" s="15" t="n">
        <f aca="false">A17+1</f>
        <v>16</v>
      </c>
      <c r="B18" s="15" t="n">
        <f aca="false">(10+2*C17+3*D17)/6</f>
        <v>1.24255381623239</v>
      </c>
      <c r="C18" s="15" t="n">
        <f aca="false">(-16+B17+5*D17)/9</f>
        <v>-1.54042341067464</v>
      </c>
      <c r="D18" s="15" t="n">
        <f aca="false">(8-2*B17+3*C17)/5</f>
        <v>0.178721365130956</v>
      </c>
      <c r="E18" s="15" t="n">
        <f aca="false">SQRT((B18-B17)^2+(C18-C17)^2+(D18-D17)^2)/SQRT((B18)^2+(C18)^2+(D18)^2)</f>
        <v>4.52982982561802E-006</v>
      </c>
      <c r="H18" s="15" t="n">
        <f aca="false">H17+1</f>
        <v>16</v>
      </c>
      <c r="I18" s="15" t="n">
        <f aca="false">(10+2*J17+3*K17)/6</f>
        <v>1.24255319170763</v>
      </c>
      <c r="J18" s="15" t="n">
        <f aca="false">(-16+I18+5*K17)/9</f>
        <v>-1.54042553179652</v>
      </c>
      <c r="K18" s="15" t="n">
        <f aca="false">(8-2*I18+3*J18)/5</f>
        <v>0.178723404239039</v>
      </c>
      <c r="L18" s="15" t="n">
        <f aca="false">SQRT((I18-I17)^2+(J18-J17)^2+(K18-K17)^2)/SQRT((I18)^2+(J18)^2+(K18)^2)</f>
        <v>1.71274948397208E-010</v>
      </c>
    </row>
    <row r="19" customFormat="false" ht="15" hidden="false" customHeight="false" outlineLevel="0" collapsed="false">
      <c r="A19" s="15" t="n">
        <f aca="false">A18+1</f>
        <v>17</v>
      </c>
      <c r="B19" s="15" t="n">
        <f aca="false">(10+2*C18+3*D18)/6</f>
        <v>1.24255287900727</v>
      </c>
      <c r="C19" s="15" t="n">
        <f aca="false">(-16+B18+5*D18)/9</f>
        <v>-1.54042659534587</v>
      </c>
      <c r="D19" s="15" t="n">
        <f aca="false">(8-2*B18+3*C18)/5</f>
        <v>0.178724427102262</v>
      </c>
      <c r="E19" s="15" t="n">
        <f aca="false">SQRT((B19-B18)^2+(C19-C18)^2+(D19-D18)^2)/SQRT((B19)^2+(C19)^2+(D19)^2)</f>
        <v>2.27270086286425E-006</v>
      </c>
      <c r="H19" s="15" t="n">
        <f aca="false">H18+1</f>
        <v>17</v>
      </c>
      <c r="I19" s="15" t="n">
        <f aca="false">(10+2*J18+3*K18)/6</f>
        <v>1.24255319152068</v>
      </c>
      <c r="J19" s="15" t="n">
        <f aca="false">(-16+I19+5*K18)/9</f>
        <v>-1.54042553192046</v>
      </c>
      <c r="K19" s="15" t="n">
        <f aca="false">(8-2*I19+3*J19)/5</f>
        <v>0.178723404239453</v>
      </c>
      <c r="L19" s="15" t="n">
        <f aca="false">SQRT((I19-I18)^2+(J19-J18)^2+(K19-K18)^2)/SQRT((I19)^2+(J19)^2+(K19)^2)</f>
        <v>1.12875555560024E-010</v>
      </c>
    </row>
    <row r="20" customFormat="false" ht="15" hidden="false" customHeight="false" outlineLevel="0" collapsed="false">
      <c r="A20" s="15" t="n">
        <f aca="false">A19+1</f>
        <v>18</v>
      </c>
      <c r="B20" s="15" t="n">
        <f aca="false">(10+2*C19+3*D19)/6</f>
        <v>1.24255334843584</v>
      </c>
      <c r="C20" s="15" t="n">
        <f aca="false">(-16+B19+5*D19)/9</f>
        <v>-1.54042499838682</v>
      </c>
      <c r="D20" s="15" t="n">
        <f aca="false">(8-2*B19+3*C19)/5</f>
        <v>0.178722891189572</v>
      </c>
      <c r="E20" s="15" t="n">
        <f aca="false">SQRT((B20-B19)^2+(C20-C19)^2+(D20-D19)^2)/SQRT((B20)^2+(C20)^2+(D20)^2)</f>
        <v>1.1397580455421E-006</v>
      </c>
      <c r="H20" s="15" t="n">
        <f aca="false">H19+1</f>
        <v>18</v>
      </c>
      <c r="I20" s="15" t="n">
        <f aca="false">(10+2*J19+3*K19)/6</f>
        <v>1.24255319147957</v>
      </c>
      <c r="J20" s="15" t="n">
        <f aca="false">(-16+I20+5*K19)/9</f>
        <v>-1.5404255319248</v>
      </c>
      <c r="K20" s="15" t="n">
        <f aca="false">(8-2*I20+3*J20)/5</f>
        <v>0.178723404253293</v>
      </c>
      <c r="L20" s="15" t="n">
        <f aca="false">SQRT((I20-I19)^2+(J20-J19)^2+(K20-K19)^2)/SQRT((I20)^2+(J20)^2+(K20)^2)</f>
        <v>2.19364395507581E-011</v>
      </c>
    </row>
    <row r="21" customFormat="false" ht="15" hidden="false" customHeight="false" outlineLevel="0" collapsed="false">
      <c r="A21" s="15" t="n">
        <f aca="false">A20+1</f>
        <v>19</v>
      </c>
      <c r="B21" s="15" t="n">
        <f aca="false">(10+2*C20+3*D20)/6</f>
        <v>1.24255311279918</v>
      </c>
      <c r="C21" s="15" t="n">
        <f aca="false">(-16+B20+5*D20)/9</f>
        <v>-1.54042579951292</v>
      </c>
      <c r="D21" s="15" t="n">
        <f aca="false">(8-2*B20+3*C20)/5</f>
        <v>0.178723661593569</v>
      </c>
      <c r="E21" s="15" t="n">
        <f aca="false">SQRT((B21-B20)^2+(C21-C20)^2+(D21-D20)^2)/SQRT((B21)^2+(C21)^2+(D21)^2)</f>
        <v>5.71749450079405E-007</v>
      </c>
      <c r="H21" s="15" t="n">
        <f aca="false">H20+1</f>
        <v>19</v>
      </c>
      <c r="I21" s="15" t="n">
        <f aca="false">(10+2*J20+3*K20)/6</f>
        <v>1.24255319148505</v>
      </c>
      <c r="J21" s="15" t="n">
        <f aca="false">(-16+I21+5*K20)/9</f>
        <v>-1.5404255319165</v>
      </c>
      <c r="K21" s="15" t="n">
        <f aca="false">(8-2*I21+3*J21)/5</f>
        <v>0.178723404256082</v>
      </c>
      <c r="L21" s="15" t="n">
        <f aca="false">SQRT((I21-I20)^2+(J21-J20)^2+(K21-K20)^2)/SQRT((I21)^2+(J21)^2+(K21)^2)</f>
        <v>5.19537055423652E-012</v>
      </c>
    </row>
    <row r="22" customFormat="false" ht="15" hidden="false" customHeight="false" outlineLevel="0" collapsed="false">
      <c r="A22" s="15" t="n">
        <f aca="false">A21+1</f>
        <v>20</v>
      </c>
      <c r="B22" s="15" t="n">
        <f aca="false">(10+2*C21+3*D21)/6</f>
        <v>1.24255323095914</v>
      </c>
      <c r="C22" s="15" t="n">
        <f aca="false">(-16+B21+5*D21)/9</f>
        <v>-1.54042539769255</v>
      </c>
      <c r="D22" s="15" t="n">
        <f aca="false">(8-2*B21+3*C21)/5</f>
        <v>0.178723275172576</v>
      </c>
      <c r="E22" s="15" t="n">
        <f aca="false">SQRT((B22-B21)^2+(C22-C21)^2+(D22-D21)^2)/SQRT((B22)^2+(C22)^2+(D22)^2)</f>
        <v>2.86772525407701E-007</v>
      </c>
      <c r="H22" s="15" t="n">
        <f aca="false">H21+1</f>
        <v>20</v>
      </c>
      <c r="I22" s="15" t="n">
        <f aca="false">(10+2*J21+3*K21)/6</f>
        <v>1.24255319148921</v>
      </c>
      <c r="J22" s="15" t="n">
        <f aca="false">(-16+I22+5*K21)/9</f>
        <v>-1.54042553191449</v>
      </c>
      <c r="K22" s="15" t="n">
        <f aca="false">(8-2*I22+3*J22)/5</f>
        <v>0.178723404255625</v>
      </c>
      <c r="L22" s="15" t="n">
        <f aca="false">SQRT((I22-I21)^2+(J22-J21)^2+(K22-K21)^2)/SQRT((I22)^2+(J22)^2+(K22)^2)</f>
        <v>2.33652285926771E-012</v>
      </c>
    </row>
    <row r="23" customFormat="false" ht="15" hidden="false" customHeight="false" outlineLevel="0" collapsed="false">
      <c r="A23" s="15" t="n">
        <f aca="false">A22+1</f>
        <v>21</v>
      </c>
      <c r="B23" s="15" t="n">
        <f aca="false">(10+2*C22+3*D22)/6</f>
        <v>1.24255317168877</v>
      </c>
      <c r="C23" s="15" t="n">
        <f aca="false">(-16+B22+5*D22)/9</f>
        <v>-1.540425599242</v>
      </c>
      <c r="D23" s="15" t="n">
        <f aca="false">(8-2*B22+3*C22)/5</f>
        <v>0.178723469000811</v>
      </c>
      <c r="E23" s="15" t="n">
        <f aca="false">SQRT((B23-B22)^2+(C23-C22)^2+(D23-D22)^2)/SQRT((B23)^2+(C23)^2+(D23)^2)</f>
        <v>1.43843749414105E-007</v>
      </c>
      <c r="H23" s="15" t="n">
        <f aca="false">H22+1</f>
        <v>21</v>
      </c>
      <c r="I23" s="15" t="n">
        <f aca="false">(10+2*J22+3*K22)/6</f>
        <v>1.24255319148965</v>
      </c>
      <c r="J23" s="15" t="n">
        <f aca="false">(-16+I23+5*K22)/9</f>
        <v>-1.54042553191469</v>
      </c>
      <c r="K23" s="15" t="n">
        <f aca="false">(8-2*I23+3*J23)/5</f>
        <v>0.178723404255325</v>
      </c>
      <c r="L23" s="15" t="n">
        <f aca="false">SQRT((I23-I22)^2+(J23-J22)^2+(K23-K22)^2)/SQRT((I23)^2+(J23)^2+(K23)^2)</f>
        <v>2.87712867966174E-013</v>
      </c>
    </row>
    <row r="24" customFormat="false" ht="15" hidden="false" customHeight="false" outlineLevel="0" collapsed="false">
      <c r="A24" s="15" t="n">
        <f aca="false">A23+1</f>
        <v>22</v>
      </c>
      <c r="B24" s="15" t="n">
        <f aca="false">(10+2*C23+3*D23)/6</f>
        <v>1.24255320141974</v>
      </c>
      <c r="C24" s="15" t="n">
        <f aca="false">(-16+B23+5*D23)/9</f>
        <v>-1.54042549814524</v>
      </c>
      <c r="D24" s="15" t="n">
        <f aca="false">(8-2*B23+3*C23)/5</f>
        <v>0.178723371779293</v>
      </c>
      <c r="E24" s="15" t="n">
        <f aca="false">SQRT((B24-B23)^2+(C24-C23)^2+(D24-D23)^2)/SQRT((B24)^2+(C24)^2+(D24)^2)</f>
        <v>7.21510380947807E-008</v>
      </c>
      <c r="H24" s="15" t="n">
        <f aca="false">H23+1</f>
        <v>22</v>
      </c>
      <c r="I24" s="15" t="n">
        <f aca="false">(10+2*J23+3*K23)/6</f>
        <v>1.24255319148943</v>
      </c>
      <c r="J24" s="15" t="n">
        <f aca="false">(-16+I24+5*K23)/9</f>
        <v>-1.54042553191488</v>
      </c>
      <c r="K24" s="15" t="n">
        <f aca="false">(8-2*I24+3*J24)/5</f>
        <v>0.178723404255298</v>
      </c>
      <c r="L24" s="15" t="n">
        <f aca="false">SQRT((I24-I23)^2+(J24-J23)^2+(K24-K23)^2)/SQRT((I24)^2+(J24)^2+(K24)^2)</f>
        <v>1.46341584078847E-013</v>
      </c>
    </row>
    <row r="25" customFormat="false" ht="15" hidden="false" customHeight="false" outlineLevel="0" collapsed="false">
      <c r="A25" s="15" t="n">
        <f aca="false">A24+1</f>
        <v>23</v>
      </c>
      <c r="B25" s="15" t="n">
        <f aca="false">(10+2*C24+3*D24)/6</f>
        <v>1.2425531865079</v>
      </c>
      <c r="C25" s="15" t="n">
        <f aca="false">(-16+B24+5*D24)/9</f>
        <v>-1.54042554885375</v>
      </c>
      <c r="D25" s="15" t="n">
        <f aca="false">(8-2*B24+3*C24)/5</f>
        <v>0.178723420544959</v>
      </c>
      <c r="E25" s="15" t="n">
        <f aca="false">SQRT((B25-B24)^2+(C25-C24)^2+(D25-D24)^2)/SQRT((B25)^2+(C25)^2+(D25)^2)</f>
        <v>3.61900376651787E-008</v>
      </c>
      <c r="H25" s="15" t="n">
        <f aca="false">H24+1</f>
        <v>23</v>
      </c>
      <c r="I25" s="15" t="n">
        <f aca="false">(10+2*J24+3*K24)/6</f>
        <v>1.24255319148935</v>
      </c>
      <c r="J25" s="15" t="n">
        <f aca="false">(-16+I25+5*K24)/9</f>
        <v>-1.54042553191491</v>
      </c>
      <c r="K25" s="15" t="n">
        <f aca="false">(8-2*I25+3*J25)/5</f>
        <v>0.178723404255314</v>
      </c>
      <c r="L25" s="15" t="n">
        <f aca="false">SQRT((I25-I24)^2+(J25-J24)^2+(K25-K24)^2)/SQRT((I25)^2+(J25)^2+(K25)^2)</f>
        <v>4.15222445005629E-014</v>
      </c>
    </row>
    <row r="26" customFormat="false" ht="15" hidden="false" customHeight="false" outlineLevel="0" collapsed="false">
      <c r="A26" s="15" t="n">
        <f aca="false">A25+1</f>
        <v>24</v>
      </c>
      <c r="B26" s="15" t="n">
        <f aca="false">(10+2*C25+3*D25)/6</f>
        <v>1.24255319398789</v>
      </c>
      <c r="C26" s="15" t="n">
        <f aca="false">(-16+B25+5*D25)/9</f>
        <v>-1.54042552341859</v>
      </c>
      <c r="D26" s="15" t="n">
        <f aca="false">(8-2*B25+3*C25)/5</f>
        <v>0.178723396084587</v>
      </c>
      <c r="E26" s="15" t="n">
        <f aca="false">SQRT((B26-B25)^2+(C26-C25)^2+(D26-D25)^2)/SQRT((B26)^2+(C26)^2+(D26)^2)</f>
        <v>1.81526999366964E-008</v>
      </c>
      <c r="H26" s="15" t="n">
        <f aca="false">H25+1</f>
        <v>24</v>
      </c>
      <c r="I26" s="15" t="n">
        <f aca="false">(10+2*J25+3*K25)/6</f>
        <v>1.24255319148936</v>
      </c>
      <c r="J26" s="15" t="n">
        <f aca="false">(-16+I26+5*K25)/9</f>
        <v>-1.5404255319149</v>
      </c>
      <c r="K26" s="15" t="n">
        <f aca="false">(8-2*I26+3*J26)/5</f>
        <v>0.17872340425532</v>
      </c>
      <c r="L26" s="15" t="n">
        <f aca="false">SQRT((I26-I25)^2+(J26-J25)^2+(K26-K25)^2)/SQRT((I26)^2+(J26)^2+(K26)^2)</f>
        <v>5.30852557449878E-015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12" t="s">
        <v>12</v>
      </c>
      <c r="B1" s="12"/>
      <c r="C1" s="12"/>
      <c r="D1" s="31" t="s">
        <v>10</v>
      </c>
      <c r="E1" s="31"/>
      <c r="F1" s="31"/>
      <c r="K1" s="13" t="s">
        <v>36</v>
      </c>
    </row>
    <row r="2" customFormat="false" ht="15" hidden="false" customHeight="false" outlineLevel="0" collapsed="false">
      <c r="A2" s="14" t="n">
        <v>5</v>
      </c>
      <c r="B2" s="14" t="n">
        <v>0</v>
      </c>
      <c r="C2" s="32" t="n">
        <v>0</v>
      </c>
      <c r="D2" s="15" t="n">
        <v>1</v>
      </c>
      <c r="E2" s="15" t="n">
        <v>7</v>
      </c>
      <c r="F2" s="15" t="n">
        <v>-9</v>
      </c>
      <c r="K2" s="16" t="n">
        <v>0</v>
      </c>
    </row>
    <row r="3" customFormat="false" ht="15" hidden="false" customHeight="false" outlineLevel="0" collapsed="false">
      <c r="A3" s="14" t="n">
        <v>-2</v>
      </c>
      <c r="B3" s="14" t="n">
        <v>2</v>
      </c>
      <c r="C3" s="32" t="n">
        <v>0</v>
      </c>
      <c r="D3" s="15" t="n">
        <v>0</v>
      </c>
      <c r="E3" s="15" t="n">
        <v>1</v>
      </c>
      <c r="F3" s="15" t="n">
        <v>20</v>
      </c>
      <c r="K3" s="16" t="n">
        <v>1</v>
      </c>
    </row>
    <row r="4" customFormat="false" ht="15" hidden="false" customHeight="false" outlineLevel="0" collapsed="false">
      <c r="A4" s="14" t="n">
        <v>4</v>
      </c>
      <c r="B4" s="14" t="n">
        <v>7</v>
      </c>
      <c r="C4" s="32" t="n">
        <v>-3</v>
      </c>
      <c r="D4" s="15" t="n">
        <v>0</v>
      </c>
      <c r="E4" s="15" t="n">
        <v>0</v>
      </c>
      <c r="F4" s="15" t="n">
        <v>1</v>
      </c>
      <c r="K4" s="16" t="n">
        <v>0</v>
      </c>
    </row>
    <row r="6" customFormat="false" ht="15" hidden="false" customHeight="false" outlineLevel="0" collapsed="false">
      <c r="B6" s="15" t="s">
        <v>14</v>
      </c>
      <c r="C6" s="15" t="n">
        <f aca="false">K2/A2</f>
        <v>0</v>
      </c>
      <c r="G6" s="15" t="s">
        <v>2</v>
      </c>
      <c r="H6" s="15" t="n">
        <f aca="false">C8/F4</f>
        <v>1.16666666666667</v>
      </c>
    </row>
    <row r="7" customFormat="false" ht="15" hidden="false" customHeight="false" outlineLevel="0" collapsed="false">
      <c r="B7" s="15" t="s">
        <v>15</v>
      </c>
      <c r="C7" s="15" t="n">
        <f aca="false">(K3-A3*C6)/B3</f>
        <v>0.5</v>
      </c>
      <c r="G7" s="15" t="s">
        <v>3</v>
      </c>
      <c r="H7" s="15" t="n">
        <f aca="false">(C7-F3*H6)/E3</f>
        <v>-22.8333333333333</v>
      </c>
    </row>
    <row r="8" customFormat="false" ht="15" hidden="false" customHeight="false" outlineLevel="0" collapsed="false">
      <c r="B8" s="15" t="s">
        <v>16</v>
      </c>
      <c r="C8" s="15" t="n">
        <f aca="false">(K4-A4*C6-B4*C7)/C4</f>
        <v>1.16666666666667</v>
      </c>
      <c r="G8" s="15" t="s">
        <v>4</v>
      </c>
      <c r="H8" s="15" t="n">
        <f aca="false">(C6-F2*H6-E2*H7)/D2</f>
        <v>170.333333333333</v>
      </c>
    </row>
    <row r="9" customFormat="false" ht="15" hidden="false" customHeight="false" outlineLevel="0" collapsed="false">
      <c r="H9" s="0" t="s">
        <v>20</v>
      </c>
    </row>
    <row r="13" customFormat="false" ht="15" hidden="false" customHeight="false" outlineLevel="0" collapsed="false">
      <c r="A13" s="17" t="s">
        <v>12</v>
      </c>
      <c r="B13" s="17"/>
      <c r="C13" s="17"/>
      <c r="D13" s="17"/>
      <c r="E13" s="17" t="s">
        <v>10</v>
      </c>
      <c r="F13" s="17"/>
      <c r="G13" s="17"/>
      <c r="H13" s="17"/>
      <c r="N13" s="13" t="s">
        <v>36</v>
      </c>
    </row>
    <row r="14" customFormat="false" ht="15" hidden="false" customHeight="false" outlineLevel="0" collapsed="false">
      <c r="A14" s="14" t="s">
        <v>37</v>
      </c>
      <c r="B14" s="14" t="s">
        <v>37</v>
      </c>
      <c r="C14" s="14" t="s">
        <v>37</v>
      </c>
      <c r="D14" s="14" t="s">
        <v>37</v>
      </c>
      <c r="E14" s="15" t="s">
        <v>37</v>
      </c>
      <c r="F14" s="15" t="s">
        <v>37</v>
      </c>
      <c r="G14" s="15" t="s">
        <v>37</v>
      </c>
      <c r="H14" s="15" t="s">
        <v>37</v>
      </c>
      <c r="N14" s="15" t="n">
        <v>1</v>
      </c>
    </row>
    <row r="15" customFormat="false" ht="15" hidden="false" customHeight="false" outlineLevel="0" collapsed="false">
      <c r="A15" s="14" t="s">
        <v>37</v>
      </c>
      <c r="B15" s="14" t="s">
        <v>37</v>
      </c>
      <c r="C15" s="14" t="s">
        <v>37</v>
      </c>
      <c r="D15" s="14" t="s">
        <v>37</v>
      </c>
      <c r="E15" s="15" t="s">
        <v>37</v>
      </c>
      <c r="F15" s="15" t="s">
        <v>37</v>
      </c>
      <c r="G15" s="15" t="s">
        <v>37</v>
      </c>
      <c r="H15" s="15" t="s">
        <v>37</v>
      </c>
      <c r="N15" s="15" t="n">
        <v>0</v>
      </c>
    </row>
    <row r="16" customFormat="false" ht="15" hidden="false" customHeight="false" outlineLevel="0" collapsed="false">
      <c r="A16" s="14" t="s">
        <v>37</v>
      </c>
      <c r="B16" s="14" t="s">
        <v>37</v>
      </c>
      <c r="C16" s="14" t="s">
        <v>37</v>
      </c>
      <c r="D16" s="14" t="s">
        <v>37</v>
      </c>
      <c r="E16" s="15" t="s">
        <v>37</v>
      </c>
      <c r="F16" s="15" t="s">
        <v>37</v>
      </c>
      <c r="G16" s="15" t="s">
        <v>37</v>
      </c>
      <c r="H16" s="15" t="s">
        <v>37</v>
      </c>
      <c r="N16" s="15" t="n">
        <v>0</v>
      </c>
    </row>
    <row r="17" customFormat="false" ht="15" hidden="false" customHeight="false" outlineLevel="0" collapsed="false">
      <c r="A17" s="14" t="s">
        <v>37</v>
      </c>
      <c r="B17" s="14" t="s">
        <v>37</v>
      </c>
      <c r="C17" s="14" t="s">
        <v>37</v>
      </c>
      <c r="D17" s="14" t="s">
        <v>37</v>
      </c>
      <c r="E17" s="15" t="s">
        <v>37</v>
      </c>
      <c r="F17" s="15" t="s">
        <v>37</v>
      </c>
      <c r="G17" s="15" t="s">
        <v>37</v>
      </c>
      <c r="H17" s="15" t="s">
        <v>37</v>
      </c>
      <c r="N17" s="15" t="n">
        <v>0</v>
      </c>
    </row>
    <row r="19" customFormat="false" ht="15" hidden="false" customHeight="false" outlineLevel="0" collapsed="false">
      <c r="B19" s="15" t="s">
        <v>14</v>
      </c>
      <c r="C19" s="15" t="e">
        <f aca="false">N14/A14</f>
        <v>#VALUE!</v>
      </c>
      <c r="H19" s="15" t="s">
        <v>5</v>
      </c>
      <c r="I19" s="15" t="e">
        <f aca="false">C22/H17</f>
        <v>#VALUE!</v>
      </c>
    </row>
    <row r="20" customFormat="false" ht="15" hidden="false" customHeight="false" outlineLevel="0" collapsed="false">
      <c r="B20" s="15" t="s">
        <v>15</v>
      </c>
      <c r="C20" s="15" t="e">
        <f aca="false">(N15-A15*C19)/B15</f>
        <v>#VALUE!</v>
      </c>
      <c r="H20" s="15" t="s">
        <v>2</v>
      </c>
      <c r="I20" s="15" t="e">
        <f aca="false">(C21-H16*I19)/G16</f>
        <v>#VALUE!</v>
      </c>
    </row>
    <row r="21" customFormat="false" ht="15" hidden="false" customHeight="false" outlineLevel="0" collapsed="false">
      <c r="B21" s="15" t="s">
        <v>16</v>
      </c>
      <c r="C21" s="15" t="e">
        <f aca="false">(N16-A16*C19-B16*C20)/C16</f>
        <v>#VALUE!</v>
      </c>
      <c r="H21" s="15" t="s">
        <v>3</v>
      </c>
      <c r="I21" s="15" t="e">
        <f aca="false">(C20-H15*I19-G15*I20)/F15</f>
        <v>#VALUE!</v>
      </c>
    </row>
    <row r="22" customFormat="false" ht="15" hidden="false" customHeight="false" outlineLevel="0" collapsed="false">
      <c r="B22" s="15" t="s">
        <v>17</v>
      </c>
      <c r="C22" s="15" t="e">
        <f aca="false">(N17-A17*C19-B17*C20-C17*C21)/D17</f>
        <v>#VALUE!</v>
      </c>
      <c r="H22" s="15" t="s">
        <v>4</v>
      </c>
      <c r="I22" s="15" t="e">
        <f aca="false">(C19-H14*I19-G14*I20-F14*I21)/E14</f>
        <v>#VALUE!</v>
      </c>
    </row>
    <row r="25" customFormat="false" ht="15" hidden="false" customHeight="false" outlineLevel="0" collapsed="false">
      <c r="A25" s="17" t="s">
        <v>12</v>
      </c>
      <c r="B25" s="17"/>
      <c r="C25" s="17"/>
      <c r="D25" s="17"/>
      <c r="E25" s="5"/>
      <c r="F25" s="17" t="s">
        <v>21</v>
      </c>
      <c r="G25" s="17"/>
      <c r="H25" s="17"/>
      <c r="I25" s="17"/>
      <c r="J25" s="5"/>
      <c r="Q25" s="13" t="s">
        <v>36</v>
      </c>
    </row>
    <row r="26" customFormat="false" ht="15" hidden="false" customHeight="false" outlineLevel="0" collapsed="false">
      <c r="A26" s="14" t="s">
        <v>37</v>
      </c>
      <c r="B26" s="14" t="s">
        <v>37</v>
      </c>
      <c r="C26" s="14" t="s">
        <v>37</v>
      </c>
      <c r="D26" s="14" t="s">
        <v>37</v>
      </c>
      <c r="E26" s="14" t="s">
        <v>37</v>
      </c>
      <c r="F26" s="15" t="s">
        <v>37</v>
      </c>
      <c r="G26" s="15" t="s">
        <v>37</v>
      </c>
      <c r="H26" s="15" t="s">
        <v>37</v>
      </c>
      <c r="I26" s="15" t="s">
        <v>37</v>
      </c>
      <c r="J26" s="15" t="s">
        <v>37</v>
      </c>
      <c r="K26" s="33"/>
      <c r="L26" s="3"/>
      <c r="Q26" s="16" t="n">
        <v>1</v>
      </c>
    </row>
    <row r="27" customFormat="false" ht="15" hidden="false" customHeight="false" outlineLevel="0" collapsed="false">
      <c r="A27" s="14" t="s">
        <v>37</v>
      </c>
      <c r="B27" s="14" t="s">
        <v>37</v>
      </c>
      <c r="C27" s="14" t="s">
        <v>37</v>
      </c>
      <c r="D27" s="14" t="s">
        <v>37</v>
      </c>
      <c r="E27" s="14" t="s">
        <v>37</v>
      </c>
      <c r="F27" s="15" t="s">
        <v>37</v>
      </c>
      <c r="G27" s="15" t="s">
        <v>37</v>
      </c>
      <c r="H27" s="15" t="s">
        <v>37</v>
      </c>
      <c r="I27" s="15" t="s">
        <v>37</v>
      </c>
      <c r="J27" s="15" t="s">
        <v>37</v>
      </c>
      <c r="Q27" s="16" t="n">
        <v>0</v>
      </c>
    </row>
    <row r="28" customFormat="false" ht="15" hidden="false" customHeight="false" outlineLevel="0" collapsed="false">
      <c r="A28" s="14" t="s">
        <v>37</v>
      </c>
      <c r="B28" s="14" t="s">
        <v>37</v>
      </c>
      <c r="C28" s="14" t="s">
        <v>37</v>
      </c>
      <c r="D28" s="14" t="s">
        <v>37</v>
      </c>
      <c r="E28" s="14" t="s">
        <v>37</v>
      </c>
      <c r="F28" s="15" t="s">
        <v>37</v>
      </c>
      <c r="G28" s="15" t="s">
        <v>37</v>
      </c>
      <c r="H28" s="15" t="s">
        <v>37</v>
      </c>
      <c r="I28" s="15" t="s">
        <v>37</v>
      </c>
      <c r="J28" s="15" t="s">
        <v>37</v>
      </c>
      <c r="Q28" s="16" t="n">
        <v>0</v>
      </c>
    </row>
    <row r="29" customFormat="false" ht="15" hidden="false" customHeight="false" outlineLevel="0" collapsed="false">
      <c r="A29" s="14" t="s">
        <v>37</v>
      </c>
      <c r="B29" s="14" t="s">
        <v>37</v>
      </c>
      <c r="C29" s="14" t="s">
        <v>37</v>
      </c>
      <c r="D29" s="14" t="s">
        <v>37</v>
      </c>
      <c r="E29" s="14" t="s">
        <v>37</v>
      </c>
      <c r="F29" s="15" t="s">
        <v>37</v>
      </c>
      <c r="G29" s="15" t="s">
        <v>37</v>
      </c>
      <c r="H29" s="15" t="s">
        <v>37</v>
      </c>
      <c r="I29" s="15" t="s">
        <v>37</v>
      </c>
      <c r="J29" s="15" t="s">
        <v>37</v>
      </c>
      <c r="Q29" s="16" t="n">
        <v>0</v>
      </c>
    </row>
    <row r="30" customFormat="false" ht="15" hidden="false" customHeight="false" outlineLevel="0" collapsed="false">
      <c r="A30" s="14" t="s">
        <v>37</v>
      </c>
      <c r="B30" s="14" t="s">
        <v>37</v>
      </c>
      <c r="C30" s="14" t="s">
        <v>37</v>
      </c>
      <c r="D30" s="14" t="s">
        <v>37</v>
      </c>
      <c r="E30" s="14" t="s">
        <v>37</v>
      </c>
      <c r="F30" s="15" t="s">
        <v>37</v>
      </c>
      <c r="G30" s="15" t="s">
        <v>37</v>
      </c>
      <c r="H30" s="15" t="s">
        <v>37</v>
      </c>
      <c r="I30" s="15" t="s">
        <v>37</v>
      </c>
      <c r="J30" s="15" t="s">
        <v>37</v>
      </c>
      <c r="Q30" s="16" t="n">
        <v>0</v>
      </c>
    </row>
    <row r="33" customFormat="false" ht="15" hidden="false" customHeight="false" outlineLevel="0" collapsed="false">
      <c r="C33" s="15" t="s">
        <v>14</v>
      </c>
      <c r="D33" s="15" t="e">
        <f aca="false">Q26/A26</f>
        <v>#VALUE!</v>
      </c>
      <c r="H33" s="15" t="s">
        <v>6</v>
      </c>
      <c r="I33" s="15" t="e">
        <f aca="false">(D37/J30)</f>
        <v>#VALUE!</v>
      </c>
    </row>
    <row r="34" customFormat="false" ht="15" hidden="false" customHeight="false" outlineLevel="0" collapsed="false">
      <c r="C34" s="15" t="s">
        <v>15</v>
      </c>
      <c r="D34" s="15" t="e">
        <f aca="false">(Q27-A27*D33)/B27</f>
        <v>#VALUE!</v>
      </c>
      <c r="H34" s="15" t="s">
        <v>5</v>
      </c>
      <c r="I34" s="15" t="e">
        <f aca="false">(D36-J29*I33)/I29</f>
        <v>#VALUE!</v>
      </c>
    </row>
    <row r="35" customFormat="false" ht="15" hidden="false" customHeight="false" outlineLevel="0" collapsed="false">
      <c r="C35" s="15" t="s">
        <v>16</v>
      </c>
      <c r="D35" s="15" t="e">
        <f aca="false">(Q28-A28*D33-B28*D34)/C28</f>
        <v>#VALUE!</v>
      </c>
      <c r="H35" s="15" t="s">
        <v>2</v>
      </c>
      <c r="I35" s="15" t="e">
        <f aca="false">(D35-J28*I33-I28*I34)/H28</f>
        <v>#VALUE!</v>
      </c>
    </row>
    <row r="36" customFormat="false" ht="15" hidden="false" customHeight="false" outlineLevel="0" collapsed="false">
      <c r="C36" s="15" t="s">
        <v>17</v>
      </c>
      <c r="D36" s="15" t="e">
        <f aca="false">(Q29-A29*D33-B29*D34-C29*D35)/D29</f>
        <v>#VALUE!</v>
      </c>
      <c r="H36" s="15" t="s">
        <v>3</v>
      </c>
      <c r="I36" s="15" t="e">
        <f aca="false">(D34-J27*I33-I27*I34-H27*I35)/G27</f>
        <v>#VALUE!</v>
      </c>
    </row>
    <row r="37" customFormat="false" ht="15" hidden="false" customHeight="false" outlineLevel="0" collapsed="false">
      <c r="C37" s="15" t="s">
        <v>18</v>
      </c>
      <c r="D37" s="15" t="e">
        <f aca="false">(Q30-A30*D33-B30*D34-C30*D35-D30*D36)/E30</f>
        <v>#VALUE!</v>
      </c>
      <c r="H37" s="15" t="s">
        <v>4</v>
      </c>
      <c r="I37" s="15" t="e">
        <f aca="false">(D33-J26*I33-I26*I34-H26*I35-G26*I36)/F26</f>
        <v>#VALUE!</v>
      </c>
    </row>
    <row r="45" customFormat="false" ht="15" hidden="false" customHeight="false" outlineLevel="0" collapsed="false">
      <c r="A45" s="17" t="s">
        <v>12</v>
      </c>
      <c r="B45" s="17"/>
      <c r="C45" s="17"/>
      <c r="D45" s="17"/>
      <c r="E45" s="17"/>
      <c r="F45" s="17"/>
      <c r="G45" s="17" t="s">
        <v>10</v>
      </c>
      <c r="H45" s="17"/>
      <c r="I45" s="17"/>
      <c r="J45" s="17"/>
      <c r="K45" s="17"/>
      <c r="L45" s="17"/>
      <c r="T45" s="18" t="s">
        <v>36</v>
      </c>
    </row>
    <row r="46" customFormat="false" ht="15" hidden="false" customHeight="false" outlineLevel="0" collapsed="false">
      <c r="A46" s="14" t="s">
        <v>37</v>
      </c>
      <c r="B46" s="14" t="s">
        <v>37</v>
      </c>
      <c r="C46" s="14" t="s">
        <v>37</v>
      </c>
      <c r="D46" s="14" t="s">
        <v>37</v>
      </c>
      <c r="E46" s="14" t="s">
        <v>37</v>
      </c>
      <c r="F46" s="14" t="s">
        <v>37</v>
      </c>
      <c r="G46" s="15" t="s">
        <v>37</v>
      </c>
      <c r="H46" s="15" t="s">
        <v>37</v>
      </c>
      <c r="I46" s="15" t="s">
        <v>37</v>
      </c>
      <c r="J46" s="15" t="s">
        <v>37</v>
      </c>
      <c r="K46" s="15" t="s">
        <v>37</v>
      </c>
      <c r="L46" s="15" t="s">
        <v>37</v>
      </c>
      <c r="T46" s="15" t="n">
        <v>1</v>
      </c>
    </row>
    <row r="47" customFormat="false" ht="15" hidden="false" customHeight="false" outlineLevel="0" collapsed="false">
      <c r="A47" s="14" t="s">
        <v>37</v>
      </c>
      <c r="B47" s="14" t="s">
        <v>37</v>
      </c>
      <c r="C47" s="14" t="s">
        <v>37</v>
      </c>
      <c r="D47" s="14" t="s">
        <v>37</v>
      </c>
      <c r="E47" s="14" t="s">
        <v>37</v>
      </c>
      <c r="F47" s="14" t="s">
        <v>37</v>
      </c>
      <c r="G47" s="15" t="s">
        <v>37</v>
      </c>
      <c r="H47" s="15" t="s">
        <v>37</v>
      </c>
      <c r="I47" s="15" t="s">
        <v>37</v>
      </c>
      <c r="J47" s="15" t="s">
        <v>37</v>
      </c>
      <c r="K47" s="15" t="s">
        <v>37</v>
      </c>
      <c r="L47" s="15" t="s">
        <v>37</v>
      </c>
      <c r="T47" s="15" t="n">
        <v>0</v>
      </c>
    </row>
    <row r="48" customFormat="false" ht="15" hidden="false" customHeight="false" outlineLevel="0" collapsed="false">
      <c r="A48" s="14" t="s">
        <v>37</v>
      </c>
      <c r="B48" s="14" t="s">
        <v>37</v>
      </c>
      <c r="C48" s="14" t="s">
        <v>37</v>
      </c>
      <c r="D48" s="14" t="s">
        <v>37</v>
      </c>
      <c r="E48" s="14" t="s">
        <v>37</v>
      </c>
      <c r="F48" s="14" t="s">
        <v>37</v>
      </c>
      <c r="G48" s="15" t="s">
        <v>37</v>
      </c>
      <c r="H48" s="15" t="s">
        <v>37</v>
      </c>
      <c r="I48" s="15" t="s">
        <v>37</v>
      </c>
      <c r="J48" s="15" t="s">
        <v>37</v>
      </c>
      <c r="K48" s="15" t="s">
        <v>37</v>
      </c>
      <c r="L48" s="15" t="s">
        <v>37</v>
      </c>
      <c r="T48" s="15" t="n">
        <v>0</v>
      </c>
    </row>
    <row r="49" customFormat="false" ht="15" hidden="false" customHeight="false" outlineLevel="0" collapsed="false">
      <c r="A49" s="14" t="s">
        <v>37</v>
      </c>
      <c r="B49" s="14" t="s">
        <v>37</v>
      </c>
      <c r="C49" s="14" t="s">
        <v>37</v>
      </c>
      <c r="D49" s="14" t="s">
        <v>37</v>
      </c>
      <c r="E49" s="14" t="s">
        <v>37</v>
      </c>
      <c r="F49" s="14" t="s">
        <v>37</v>
      </c>
      <c r="G49" s="15" t="s">
        <v>37</v>
      </c>
      <c r="H49" s="15" t="s">
        <v>37</v>
      </c>
      <c r="I49" s="15" t="s">
        <v>37</v>
      </c>
      <c r="J49" s="15" t="s">
        <v>37</v>
      </c>
      <c r="K49" s="15" t="s">
        <v>37</v>
      </c>
      <c r="L49" s="15" t="s">
        <v>37</v>
      </c>
      <c r="T49" s="15" t="n">
        <v>0</v>
      </c>
    </row>
    <row r="50" customFormat="false" ht="15" hidden="false" customHeight="false" outlineLevel="0" collapsed="false">
      <c r="A50" s="14" t="s">
        <v>37</v>
      </c>
      <c r="B50" s="14" t="s">
        <v>37</v>
      </c>
      <c r="C50" s="14" t="s">
        <v>37</v>
      </c>
      <c r="D50" s="14" t="s">
        <v>37</v>
      </c>
      <c r="E50" s="14" t="s">
        <v>37</v>
      </c>
      <c r="F50" s="14" t="s">
        <v>37</v>
      </c>
      <c r="G50" s="15" t="s">
        <v>37</v>
      </c>
      <c r="H50" s="15" t="s">
        <v>37</v>
      </c>
      <c r="I50" s="15" t="s">
        <v>37</v>
      </c>
      <c r="J50" s="15" t="s">
        <v>37</v>
      </c>
      <c r="K50" s="15" t="s">
        <v>37</v>
      </c>
      <c r="L50" s="15" t="s">
        <v>37</v>
      </c>
      <c r="T50" s="15" t="n">
        <v>0</v>
      </c>
    </row>
    <row r="51" customFormat="false" ht="15" hidden="false" customHeight="false" outlineLevel="0" collapsed="false">
      <c r="A51" s="14" t="s">
        <v>37</v>
      </c>
      <c r="B51" s="14" t="s">
        <v>37</v>
      </c>
      <c r="C51" s="14" t="s">
        <v>37</v>
      </c>
      <c r="D51" s="14" t="s">
        <v>37</v>
      </c>
      <c r="E51" s="14" t="s">
        <v>37</v>
      </c>
      <c r="F51" s="14" t="s">
        <v>37</v>
      </c>
      <c r="G51" s="15" t="s">
        <v>37</v>
      </c>
      <c r="H51" s="15" t="s">
        <v>37</v>
      </c>
      <c r="I51" s="15" t="s">
        <v>37</v>
      </c>
      <c r="J51" s="15" t="s">
        <v>37</v>
      </c>
      <c r="K51" s="15" t="s">
        <v>37</v>
      </c>
      <c r="L51" s="15" t="s">
        <v>37</v>
      </c>
      <c r="T51" s="15" t="n">
        <v>0</v>
      </c>
    </row>
    <row r="54" customFormat="false" ht="15" hidden="false" customHeight="false" outlineLevel="0" collapsed="false">
      <c r="C54" s="19" t="s">
        <v>14</v>
      </c>
      <c r="D54" s="19" t="e">
        <f aca="false">T46/A46</f>
        <v>#VALUE!</v>
      </c>
      <c r="I54" s="19" t="s">
        <v>7</v>
      </c>
      <c r="J54" s="19" t="e">
        <f aca="false">D59/L51</f>
        <v>#VALUE!</v>
      </c>
    </row>
    <row r="55" customFormat="false" ht="15" hidden="false" customHeight="false" outlineLevel="0" collapsed="false">
      <c r="C55" s="19" t="s">
        <v>15</v>
      </c>
      <c r="D55" s="19" t="e">
        <f aca="false">(T47-A47*D54)/B47</f>
        <v>#VALUE!</v>
      </c>
      <c r="I55" s="19" t="s">
        <v>6</v>
      </c>
      <c r="J55" s="19" t="e">
        <f aca="false">(D58-L50*J54)/K50</f>
        <v>#VALUE!</v>
      </c>
    </row>
    <row r="56" customFormat="false" ht="15" hidden="false" customHeight="false" outlineLevel="0" collapsed="false">
      <c r="C56" s="19" t="s">
        <v>16</v>
      </c>
      <c r="D56" s="19" t="e">
        <f aca="false">(T48-A48*D54-B48*D55)/C48</f>
        <v>#VALUE!</v>
      </c>
      <c r="I56" s="19" t="s">
        <v>5</v>
      </c>
      <c r="J56" s="19" t="e">
        <f aca="false">(D57-L49*J54-K49*J55)/J49</f>
        <v>#VALUE!</v>
      </c>
    </row>
    <row r="57" customFormat="false" ht="15" hidden="false" customHeight="false" outlineLevel="0" collapsed="false">
      <c r="C57" s="19" t="s">
        <v>17</v>
      </c>
      <c r="D57" s="19" t="e">
        <f aca="false">(T49-A49*D54-B49*D55-C49*D56)/D49</f>
        <v>#VALUE!</v>
      </c>
      <c r="I57" s="19" t="s">
        <v>2</v>
      </c>
      <c r="J57" s="19" t="e">
        <f aca="false">(D56-L48*J54-K48*J55-J48*J56)/I48</f>
        <v>#VALUE!</v>
      </c>
    </row>
    <row r="58" customFormat="false" ht="15" hidden="false" customHeight="false" outlineLevel="0" collapsed="false">
      <c r="C58" s="19" t="s">
        <v>18</v>
      </c>
      <c r="D58" s="19" t="e">
        <f aca="false">(T50-A50*D54-B50*D55-C50*D56-D50*D57)/E50</f>
        <v>#VALUE!</v>
      </c>
      <c r="I58" s="19" t="s">
        <v>3</v>
      </c>
      <c r="J58" s="19" t="e">
        <f aca="false">(D55-L47*J54-K47*J55-J47*J56-I47*J57)/H47</f>
        <v>#VALUE!</v>
      </c>
    </row>
    <row r="59" customFormat="false" ht="15" hidden="false" customHeight="false" outlineLevel="0" collapsed="false">
      <c r="C59" s="19" t="s">
        <v>19</v>
      </c>
      <c r="D59" s="19" t="e">
        <f aca="false">(T51-A51*D54-B51*D55-C51*D56-D51*D57-E51*D58)/F51</f>
        <v>#VALUE!</v>
      </c>
      <c r="I59" s="19" t="s">
        <v>4</v>
      </c>
      <c r="J59" s="19" t="e">
        <f aca="false">(D54-L46*J54-K46*J55-J46*J56-I46*J57-H46*J58)/G46</f>
        <v>#VALUE!</v>
      </c>
    </row>
  </sheetData>
  <mergeCells count="8">
    <mergeCell ref="A1:C1"/>
    <mergeCell ref="D1:F1"/>
    <mergeCell ref="A13:D13"/>
    <mergeCell ref="E13:H13"/>
    <mergeCell ref="A25:D25"/>
    <mergeCell ref="F25:I25"/>
    <mergeCell ref="A45:F45"/>
    <mergeCell ref="G45:L4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RowHeight="15"/>
  <cols>
    <col collapsed="false" hidden="false" max="1025" min="1" style="0" width="8.36734693877551"/>
  </cols>
  <sheetData>
    <row r="2" customFormat="false" ht="15" hidden="false" customHeight="false" outlineLevel="0" collapsed="false">
      <c r="A2" s="20" t="s">
        <v>12</v>
      </c>
      <c r="B2" s="20"/>
      <c r="C2" s="20"/>
      <c r="D2" s="20" t="s">
        <v>10</v>
      </c>
      <c r="E2" s="20"/>
      <c r="F2" s="20"/>
      <c r="K2" s="21" t="s">
        <v>36</v>
      </c>
    </row>
    <row r="3" customFormat="false" ht="15" hidden="false" customHeight="false" outlineLevel="0" collapsed="false">
      <c r="A3" s="14" t="n">
        <v>5</v>
      </c>
      <c r="B3" s="14" t="n">
        <v>0</v>
      </c>
      <c r="C3" s="14" t="n">
        <v>0</v>
      </c>
      <c r="D3" s="15" t="n">
        <v>1</v>
      </c>
      <c r="E3" s="15" t="n">
        <v>7</v>
      </c>
      <c r="F3" s="15" t="n">
        <v>-9</v>
      </c>
      <c r="K3" s="15" t="n">
        <v>0</v>
      </c>
    </row>
    <row r="4" customFormat="false" ht="15" hidden="false" customHeight="false" outlineLevel="0" collapsed="false">
      <c r="A4" s="14" t="n">
        <v>-2</v>
      </c>
      <c r="B4" s="14" t="n">
        <v>2</v>
      </c>
      <c r="C4" s="14" t="n">
        <v>0</v>
      </c>
      <c r="D4" s="15" t="n">
        <v>0</v>
      </c>
      <c r="E4" s="15" t="n">
        <v>1</v>
      </c>
      <c r="F4" s="15" t="n">
        <v>20</v>
      </c>
      <c r="K4" s="15" t="n">
        <v>1</v>
      </c>
    </row>
    <row r="5" customFormat="false" ht="15" hidden="false" customHeight="false" outlineLevel="0" collapsed="false">
      <c r="A5" s="14" t="n">
        <v>4</v>
      </c>
      <c r="B5" s="14" t="n">
        <v>7</v>
      </c>
      <c r="C5" s="14" t="n">
        <v>-3</v>
      </c>
      <c r="D5" s="15" t="n">
        <v>0</v>
      </c>
      <c r="E5" s="15" t="n">
        <v>0</v>
      </c>
      <c r="F5" s="15" t="n">
        <v>1</v>
      </c>
      <c r="K5" s="15" t="n">
        <v>0</v>
      </c>
    </row>
    <row r="8" customFormat="false" ht="15" hidden="false" customHeight="false" outlineLevel="0" collapsed="false">
      <c r="B8" s="15" t="s">
        <v>22</v>
      </c>
      <c r="C8" s="15" t="n">
        <f aca="false">K3/A3</f>
        <v>0</v>
      </c>
      <c r="F8" s="15" t="s">
        <v>23</v>
      </c>
      <c r="G8" s="15" t="n">
        <f aca="false">C10/F5</f>
        <v>1.16666666666667</v>
      </c>
    </row>
    <row r="9" customFormat="false" ht="15" hidden="false" customHeight="false" outlineLevel="0" collapsed="false">
      <c r="B9" s="15" t="s">
        <v>24</v>
      </c>
      <c r="C9" s="15" t="n">
        <f aca="false">(K4-A4*C8)/B4</f>
        <v>0.5</v>
      </c>
      <c r="F9" s="15" t="s">
        <v>25</v>
      </c>
      <c r="G9" s="15" t="n">
        <f aca="false">(C9-G8*F4)/E4</f>
        <v>-22.8333333333333</v>
      </c>
    </row>
    <row r="10" customFormat="false" ht="15" hidden="false" customHeight="false" outlineLevel="0" collapsed="false">
      <c r="B10" s="15" t="s">
        <v>26</v>
      </c>
      <c r="C10" s="15" t="n">
        <f aca="false">(K5-A5*C8-B5*C9)/C5</f>
        <v>1.16666666666667</v>
      </c>
      <c r="F10" s="15" t="s">
        <v>27</v>
      </c>
      <c r="G10" s="15" t="n">
        <f aca="false">(C8-F3*G8-E3*G9)/D3</f>
        <v>170.333333333333</v>
      </c>
    </row>
    <row r="16" customFormat="false" ht="15" hidden="false" customHeight="false" outlineLevel="0" collapsed="false">
      <c r="A16" s="20" t="s">
        <v>12</v>
      </c>
      <c r="B16" s="20"/>
      <c r="C16" s="20"/>
      <c r="D16" s="20"/>
      <c r="E16" s="20" t="s">
        <v>10</v>
      </c>
      <c r="F16" s="20"/>
      <c r="G16" s="20"/>
      <c r="H16" s="20"/>
      <c r="M16" s="22"/>
      <c r="N16" s="23" t="s">
        <v>36</v>
      </c>
    </row>
    <row r="17" customFormat="false" ht="15" hidden="false" customHeight="false" outlineLevel="0" collapsed="false">
      <c r="A17" s="14" t="s">
        <v>37</v>
      </c>
      <c r="B17" s="14" t="s">
        <v>37</v>
      </c>
      <c r="C17" s="14" t="s">
        <v>37</v>
      </c>
      <c r="D17" s="14" t="s">
        <v>37</v>
      </c>
      <c r="E17" s="15" t="s">
        <v>37</v>
      </c>
      <c r="F17" s="15" t="s">
        <v>37</v>
      </c>
      <c r="G17" s="15" t="s">
        <v>37</v>
      </c>
      <c r="H17" s="15" t="s">
        <v>37</v>
      </c>
      <c r="N17" s="15" t="n">
        <v>1</v>
      </c>
    </row>
    <row r="18" customFormat="false" ht="15" hidden="false" customHeight="false" outlineLevel="0" collapsed="false">
      <c r="A18" s="14" t="s">
        <v>37</v>
      </c>
      <c r="B18" s="14" t="s">
        <v>37</v>
      </c>
      <c r="C18" s="14" t="s">
        <v>37</v>
      </c>
      <c r="D18" s="14" t="s">
        <v>37</v>
      </c>
      <c r="E18" s="15" t="s">
        <v>37</v>
      </c>
      <c r="F18" s="15" t="s">
        <v>37</v>
      </c>
      <c r="G18" s="15" t="s">
        <v>37</v>
      </c>
      <c r="H18" s="15" t="s">
        <v>37</v>
      </c>
      <c r="N18" s="15" t="n">
        <v>0</v>
      </c>
    </row>
    <row r="19" customFormat="false" ht="15" hidden="false" customHeight="false" outlineLevel="0" collapsed="false">
      <c r="A19" s="14" t="s">
        <v>37</v>
      </c>
      <c r="B19" s="14" t="s">
        <v>37</v>
      </c>
      <c r="C19" s="14" t="s">
        <v>37</v>
      </c>
      <c r="D19" s="14" t="s">
        <v>37</v>
      </c>
      <c r="E19" s="15" t="s">
        <v>37</v>
      </c>
      <c r="F19" s="15" t="s">
        <v>37</v>
      </c>
      <c r="G19" s="15" t="s">
        <v>37</v>
      </c>
      <c r="H19" s="15" t="s">
        <v>37</v>
      </c>
      <c r="N19" s="15" t="n">
        <v>0</v>
      </c>
    </row>
    <row r="20" customFormat="false" ht="15" hidden="false" customHeight="false" outlineLevel="0" collapsed="false">
      <c r="A20" s="14" t="s">
        <v>37</v>
      </c>
      <c r="B20" s="14" t="s">
        <v>37</v>
      </c>
      <c r="C20" s="14" t="s">
        <v>37</v>
      </c>
      <c r="D20" s="14" t="s">
        <v>37</v>
      </c>
      <c r="E20" s="15" t="s">
        <v>37</v>
      </c>
      <c r="F20" s="15" t="s">
        <v>37</v>
      </c>
      <c r="G20" s="15" t="s">
        <v>37</v>
      </c>
      <c r="H20" s="15" t="s">
        <v>37</v>
      </c>
      <c r="N20" s="15" t="n">
        <v>0</v>
      </c>
    </row>
    <row r="24" customFormat="false" ht="15" hidden="false" customHeight="false" outlineLevel="0" collapsed="false">
      <c r="B24" s="15" t="s">
        <v>22</v>
      </c>
      <c r="C24" s="15" t="e">
        <f aca="false">(N17/A17)</f>
        <v>#VALUE!</v>
      </c>
      <c r="F24" s="15" t="s">
        <v>28</v>
      </c>
      <c r="G24" s="15" t="e">
        <f aca="false">(C27/H20)</f>
        <v>#VALUE!</v>
      </c>
    </row>
    <row r="25" customFormat="false" ht="15" hidden="false" customHeight="false" outlineLevel="0" collapsed="false">
      <c r="B25" s="15" t="s">
        <v>24</v>
      </c>
      <c r="C25" s="15" t="e">
        <f aca="false">(N18-A18*C24)/B18</f>
        <v>#VALUE!</v>
      </c>
      <c r="F25" s="15" t="s">
        <v>23</v>
      </c>
      <c r="G25" s="15" t="e">
        <f aca="false">(C26-H19*G24)/G19</f>
        <v>#VALUE!</v>
      </c>
    </row>
    <row r="26" customFormat="false" ht="15" hidden="false" customHeight="false" outlineLevel="0" collapsed="false">
      <c r="B26" s="15" t="s">
        <v>26</v>
      </c>
      <c r="C26" s="15" t="e">
        <f aca="false">(N19-A19*C24-B19*C25)/C19</f>
        <v>#VALUE!</v>
      </c>
      <c r="F26" s="15" t="s">
        <v>25</v>
      </c>
      <c r="G26" s="15" t="e">
        <f aca="false">(C25-H18*G24-G18*G25)/F18</f>
        <v>#VALUE!</v>
      </c>
    </row>
    <row r="27" customFormat="false" ht="15" hidden="false" customHeight="false" outlineLevel="0" collapsed="false">
      <c r="B27" s="15" t="s">
        <v>29</v>
      </c>
      <c r="C27" s="15" t="e">
        <f aca="false">(N20-A20*C24-B20*C25-C20*C26)/D20</f>
        <v>#VALUE!</v>
      </c>
      <c r="F27" s="15" t="s">
        <v>27</v>
      </c>
      <c r="G27" s="15" t="e">
        <f aca="false">(C24-H17*G24-G17*G25-F17*G26)/E17</f>
        <v>#VALUE!</v>
      </c>
    </row>
    <row r="31" customFormat="false" ht="15" hidden="false" customHeight="false" outlineLevel="0" collapsed="false">
      <c r="A31" s="20" t="s">
        <v>12</v>
      </c>
      <c r="B31" s="20"/>
      <c r="C31" s="20"/>
      <c r="D31" s="20"/>
      <c r="E31" s="20"/>
      <c r="F31" s="20" t="s">
        <v>10</v>
      </c>
      <c r="G31" s="20"/>
      <c r="H31" s="20"/>
      <c r="I31" s="20"/>
      <c r="J31" s="20"/>
      <c r="P31" s="22"/>
      <c r="Q31" s="24" t="s">
        <v>36</v>
      </c>
    </row>
    <row r="32" customFormat="false" ht="15" hidden="false" customHeight="false" outlineLevel="0" collapsed="false">
      <c r="A32" s="14" t="s">
        <v>37</v>
      </c>
      <c r="B32" s="14" t="s">
        <v>37</v>
      </c>
      <c r="C32" s="14" t="s">
        <v>37</v>
      </c>
      <c r="D32" s="14" t="s">
        <v>37</v>
      </c>
      <c r="E32" s="14" t="s">
        <v>37</v>
      </c>
      <c r="F32" s="15" t="s">
        <v>37</v>
      </c>
      <c r="G32" s="15" t="s">
        <v>37</v>
      </c>
      <c r="H32" s="15" t="s">
        <v>37</v>
      </c>
      <c r="I32" s="15" t="s">
        <v>37</v>
      </c>
      <c r="J32" s="15" t="s">
        <v>37</v>
      </c>
      <c r="Q32" s="15" t="n">
        <v>1</v>
      </c>
    </row>
    <row r="33" customFormat="false" ht="15" hidden="false" customHeight="false" outlineLevel="0" collapsed="false">
      <c r="A33" s="14" t="s">
        <v>37</v>
      </c>
      <c r="B33" s="14" t="s">
        <v>37</v>
      </c>
      <c r="C33" s="14" t="s">
        <v>37</v>
      </c>
      <c r="D33" s="14" t="s">
        <v>37</v>
      </c>
      <c r="E33" s="14" t="s">
        <v>37</v>
      </c>
      <c r="F33" s="15" t="s">
        <v>37</v>
      </c>
      <c r="G33" s="15" t="s">
        <v>37</v>
      </c>
      <c r="H33" s="15" t="s">
        <v>37</v>
      </c>
      <c r="I33" s="15" t="s">
        <v>37</v>
      </c>
      <c r="J33" s="15" t="s">
        <v>37</v>
      </c>
      <c r="Q33" s="15" t="n">
        <v>0</v>
      </c>
    </row>
    <row r="34" customFormat="false" ht="15" hidden="false" customHeight="false" outlineLevel="0" collapsed="false">
      <c r="A34" s="14" t="s">
        <v>37</v>
      </c>
      <c r="B34" s="14" t="s">
        <v>37</v>
      </c>
      <c r="C34" s="14" t="s">
        <v>37</v>
      </c>
      <c r="D34" s="14" t="s">
        <v>37</v>
      </c>
      <c r="E34" s="14" t="s">
        <v>37</v>
      </c>
      <c r="F34" s="15" t="s">
        <v>37</v>
      </c>
      <c r="G34" s="15" t="s">
        <v>37</v>
      </c>
      <c r="H34" s="15" t="s">
        <v>37</v>
      </c>
      <c r="I34" s="15" t="s">
        <v>37</v>
      </c>
      <c r="J34" s="15" t="s">
        <v>37</v>
      </c>
      <c r="Q34" s="15" t="n">
        <v>0</v>
      </c>
    </row>
    <row r="35" customFormat="false" ht="15" hidden="false" customHeight="false" outlineLevel="0" collapsed="false">
      <c r="A35" s="14" t="s">
        <v>37</v>
      </c>
      <c r="B35" s="14" t="s">
        <v>37</v>
      </c>
      <c r="C35" s="14" t="s">
        <v>37</v>
      </c>
      <c r="D35" s="14" t="s">
        <v>37</v>
      </c>
      <c r="E35" s="14" t="s">
        <v>37</v>
      </c>
      <c r="F35" s="15" t="s">
        <v>37</v>
      </c>
      <c r="G35" s="15" t="s">
        <v>37</v>
      </c>
      <c r="H35" s="15" t="s">
        <v>37</v>
      </c>
      <c r="I35" s="15" t="s">
        <v>37</v>
      </c>
      <c r="J35" s="15" t="s">
        <v>37</v>
      </c>
      <c r="Q35" s="15" t="n">
        <v>0</v>
      </c>
    </row>
    <row r="36" customFormat="false" ht="15" hidden="false" customHeight="false" outlineLevel="0" collapsed="false">
      <c r="A36" s="14" t="s">
        <v>37</v>
      </c>
      <c r="B36" s="14" t="s">
        <v>37</v>
      </c>
      <c r="C36" s="14" t="s">
        <v>37</v>
      </c>
      <c r="D36" s="14" t="s">
        <v>37</v>
      </c>
      <c r="E36" s="14" t="s">
        <v>37</v>
      </c>
      <c r="F36" s="15" t="s">
        <v>37</v>
      </c>
      <c r="G36" s="15" t="s">
        <v>37</v>
      </c>
      <c r="H36" s="15" t="s">
        <v>37</v>
      </c>
      <c r="I36" s="15" t="s">
        <v>37</v>
      </c>
      <c r="J36" s="15" t="s">
        <v>37</v>
      </c>
      <c r="Q36" s="15" t="n">
        <v>0</v>
      </c>
    </row>
    <row r="40" customFormat="false" ht="15" hidden="false" customHeight="false" outlineLevel="0" collapsed="false">
      <c r="B40" s="15" t="s">
        <v>22</v>
      </c>
      <c r="C40" s="15" t="e">
        <f aca="false">(Q32/A32)</f>
        <v>#VALUE!</v>
      </c>
      <c r="F40" s="15" t="s">
        <v>30</v>
      </c>
      <c r="G40" s="15" t="e">
        <f aca="false">(C44/J36)</f>
        <v>#VALUE!</v>
      </c>
    </row>
    <row r="41" customFormat="false" ht="15" hidden="false" customHeight="false" outlineLevel="0" collapsed="false">
      <c r="B41" s="15" t="s">
        <v>24</v>
      </c>
      <c r="C41" s="15" t="e">
        <f aca="false">(Q33-A33*C40)/B33</f>
        <v>#VALUE!</v>
      </c>
      <c r="F41" s="15" t="s">
        <v>28</v>
      </c>
      <c r="G41" s="15" t="e">
        <f aca="false">(C43-I34*G40)/I35</f>
        <v>#VALUE!</v>
      </c>
    </row>
    <row r="42" customFormat="false" ht="15" hidden="false" customHeight="false" outlineLevel="0" collapsed="false">
      <c r="B42" s="15" t="s">
        <v>26</v>
      </c>
      <c r="C42" s="15" t="e">
        <f aca="false">(Q34-A34*C40-B34*C41)/C34</f>
        <v>#VALUE!</v>
      </c>
      <c r="F42" s="15" t="s">
        <v>23</v>
      </c>
      <c r="G42" s="15" t="e">
        <f aca="false">(C42-J34*G40-I34*G41)/H34</f>
        <v>#VALUE!</v>
      </c>
    </row>
    <row r="43" customFormat="false" ht="15" hidden="false" customHeight="false" outlineLevel="0" collapsed="false">
      <c r="B43" s="15" t="s">
        <v>29</v>
      </c>
      <c r="C43" s="15" t="e">
        <f aca="false">(Q35-A35*C40-B35*C41-C35*C42)/D35</f>
        <v>#VALUE!</v>
      </c>
      <c r="F43" s="15" t="s">
        <v>25</v>
      </c>
      <c r="G43" s="15" t="e">
        <f aca="false">(C41-J33*G40-I33*G41-H33*G42)/G33</f>
        <v>#VALUE!</v>
      </c>
    </row>
    <row r="44" customFormat="false" ht="15" hidden="false" customHeight="false" outlineLevel="0" collapsed="false">
      <c r="B44" s="15" t="s">
        <v>31</v>
      </c>
      <c r="C44" s="15" t="e">
        <f aca="false">(Q36-A36*C40-B36*C41-C36*C42-D36*C43)/E36</f>
        <v>#VALUE!</v>
      </c>
      <c r="F44" s="15" t="s">
        <v>27</v>
      </c>
      <c r="G44" s="15" t="e">
        <f aca="false">(C40-J32*G40-I32*G41-H32*G42-G32*G43)/F32</f>
        <v>#VALUE!</v>
      </c>
    </row>
    <row r="50" customFormat="false" ht="15" hidden="false" customHeight="false" outlineLevel="0" collapsed="false">
      <c r="A50" s="20" t="s">
        <v>12</v>
      </c>
      <c r="B50" s="20"/>
      <c r="C50" s="20"/>
      <c r="D50" s="20"/>
      <c r="E50" s="20"/>
      <c r="F50" s="20"/>
      <c r="G50" s="20" t="s">
        <v>10</v>
      </c>
      <c r="H50" s="20"/>
      <c r="I50" s="20"/>
      <c r="J50" s="20"/>
      <c r="K50" s="20"/>
      <c r="L50" s="20"/>
      <c r="S50" s="22"/>
      <c r="T50" s="23" t="s">
        <v>36</v>
      </c>
    </row>
    <row r="51" customFormat="false" ht="15" hidden="false" customHeight="false" outlineLevel="0" collapsed="false">
      <c r="A51" s="14" t="s">
        <v>37</v>
      </c>
      <c r="B51" s="14" t="s">
        <v>37</v>
      </c>
      <c r="C51" s="14" t="s">
        <v>37</v>
      </c>
      <c r="D51" s="14" t="s">
        <v>37</v>
      </c>
      <c r="E51" s="14" t="s">
        <v>37</v>
      </c>
      <c r="F51" s="14" t="s">
        <v>37</v>
      </c>
      <c r="G51" s="15" t="s">
        <v>37</v>
      </c>
      <c r="H51" s="15" t="s">
        <v>37</v>
      </c>
      <c r="I51" s="15" t="s">
        <v>37</v>
      </c>
      <c r="J51" s="15" t="s">
        <v>37</v>
      </c>
      <c r="K51" s="15" t="s">
        <v>37</v>
      </c>
      <c r="L51" s="15" t="s">
        <v>37</v>
      </c>
      <c r="T51" s="15" t="n">
        <v>1</v>
      </c>
    </row>
    <row r="52" customFormat="false" ht="15" hidden="false" customHeight="false" outlineLevel="0" collapsed="false">
      <c r="A52" s="14" t="s">
        <v>37</v>
      </c>
      <c r="B52" s="14" t="s">
        <v>37</v>
      </c>
      <c r="C52" s="14" t="s">
        <v>37</v>
      </c>
      <c r="D52" s="14" t="s">
        <v>37</v>
      </c>
      <c r="E52" s="14" t="s">
        <v>37</v>
      </c>
      <c r="F52" s="14" t="s">
        <v>37</v>
      </c>
      <c r="G52" s="15" t="s">
        <v>37</v>
      </c>
      <c r="H52" s="15" t="s">
        <v>37</v>
      </c>
      <c r="I52" s="15" t="s">
        <v>37</v>
      </c>
      <c r="J52" s="15" t="s">
        <v>37</v>
      </c>
      <c r="K52" s="15" t="s">
        <v>37</v>
      </c>
      <c r="L52" s="15" t="s">
        <v>37</v>
      </c>
      <c r="T52" s="15" t="n">
        <v>0</v>
      </c>
    </row>
    <row r="53" customFormat="false" ht="15" hidden="false" customHeight="false" outlineLevel="0" collapsed="false">
      <c r="A53" s="14" t="s">
        <v>37</v>
      </c>
      <c r="B53" s="14" t="s">
        <v>37</v>
      </c>
      <c r="C53" s="14" t="s">
        <v>37</v>
      </c>
      <c r="D53" s="14" t="s">
        <v>37</v>
      </c>
      <c r="E53" s="14" t="s">
        <v>37</v>
      </c>
      <c r="F53" s="14" t="s">
        <v>37</v>
      </c>
      <c r="G53" s="15" t="s">
        <v>37</v>
      </c>
      <c r="H53" s="15" t="s">
        <v>37</v>
      </c>
      <c r="I53" s="15" t="s">
        <v>37</v>
      </c>
      <c r="J53" s="15" t="s">
        <v>37</v>
      </c>
      <c r="K53" s="15" t="s">
        <v>37</v>
      </c>
      <c r="L53" s="15" t="s">
        <v>37</v>
      </c>
      <c r="T53" s="15" t="n">
        <v>0</v>
      </c>
    </row>
    <row r="54" customFormat="false" ht="15" hidden="false" customHeight="false" outlineLevel="0" collapsed="false">
      <c r="A54" s="14" t="s">
        <v>37</v>
      </c>
      <c r="B54" s="14" t="s">
        <v>37</v>
      </c>
      <c r="C54" s="14" t="s">
        <v>37</v>
      </c>
      <c r="D54" s="14" t="s">
        <v>37</v>
      </c>
      <c r="E54" s="14" t="s">
        <v>37</v>
      </c>
      <c r="F54" s="14" t="s">
        <v>37</v>
      </c>
      <c r="G54" s="15" t="s">
        <v>37</v>
      </c>
      <c r="H54" s="15" t="s">
        <v>37</v>
      </c>
      <c r="I54" s="15" t="s">
        <v>37</v>
      </c>
      <c r="J54" s="15" t="s">
        <v>37</v>
      </c>
      <c r="K54" s="15" t="s">
        <v>37</v>
      </c>
      <c r="L54" s="15" t="s">
        <v>37</v>
      </c>
      <c r="T54" s="15" t="n">
        <v>0</v>
      </c>
    </row>
    <row r="55" customFormat="false" ht="15" hidden="false" customHeight="false" outlineLevel="0" collapsed="false">
      <c r="A55" s="14" t="s">
        <v>37</v>
      </c>
      <c r="B55" s="14" t="s">
        <v>37</v>
      </c>
      <c r="C55" s="14" t="s">
        <v>37</v>
      </c>
      <c r="D55" s="14" t="s">
        <v>37</v>
      </c>
      <c r="E55" s="14" t="s">
        <v>37</v>
      </c>
      <c r="F55" s="14" t="s">
        <v>37</v>
      </c>
      <c r="G55" s="15" t="s">
        <v>37</v>
      </c>
      <c r="H55" s="15" t="s">
        <v>37</v>
      </c>
      <c r="I55" s="15" t="s">
        <v>37</v>
      </c>
      <c r="J55" s="15" t="s">
        <v>37</v>
      </c>
      <c r="K55" s="15" t="s">
        <v>37</v>
      </c>
      <c r="L55" s="15" t="s">
        <v>37</v>
      </c>
      <c r="T55" s="15" t="n">
        <v>0</v>
      </c>
    </row>
    <row r="56" customFormat="false" ht="15" hidden="false" customHeight="false" outlineLevel="0" collapsed="false">
      <c r="A56" s="14" t="s">
        <v>37</v>
      </c>
      <c r="B56" s="14" t="s">
        <v>37</v>
      </c>
      <c r="C56" s="14" t="s">
        <v>37</v>
      </c>
      <c r="D56" s="14" t="s">
        <v>37</v>
      </c>
      <c r="E56" s="14" t="s">
        <v>37</v>
      </c>
      <c r="F56" s="14" t="s">
        <v>37</v>
      </c>
      <c r="G56" s="15" t="s">
        <v>37</v>
      </c>
      <c r="H56" s="15" t="s">
        <v>37</v>
      </c>
      <c r="I56" s="15" t="s">
        <v>37</v>
      </c>
      <c r="J56" s="15" t="s">
        <v>37</v>
      </c>
      <c r="K56" s="15" t="s">
        <v>37</v>
      </c>
      <c r="L56" s="15" t="s">
        <v>37</v>
      </c>
      <c r="T56" s="15" t="n">
        <v>0</v>
      </c>
    </row>
    <row r="61" customFormat="false" ht="15" hidden="false" customHeight="false" outlineLevel="0" collapsed="false">
      <c r="B61" s="15" t="s">
        <v>22</v>
      </c>
      <c r="C61" s="15" t="e">
        <f aca="false">(T51/A51)</f>
        <v>#VALUE!</v>
      </c>
      <c r="F61" s="15" t="s">
        <v>32</v>
      </c>
      <c r="G61" s="15" t="e">
        <f aca="false">(C66/L56)</f>
        <v>#VALUE!</v>
      </c>
    </row>
    <row r="62" customFormat="false" ht="15" hidden="false" customHeight="false" outlineLevel="0" collapsed="false">
      <c r="B62" s="15" t="s">
        <v>24</v>
      </c>
      <c r="C62" s="15" t="e">
        <f aca="false">(T52-A52*C61)/B52</f>
        <v>#VALUE!</v>
      </c>
      <c r="F62" s="15" t="s">
        <v>30</v>
      </c>
      <c r="G62" s="15" t="e">
        <f aca="false">(C65-L55*G61)/K55</f>
        <v>#VALUE!</v>
      </c>
    </row>
    <row r="63" customFormat="false" ht="15" hidden="false" customHeight="false" outlineLevel="0" collapsed="false">
      <c r="B63" s="15" t="s">
        <v>26</v>
      </c>
      <c r="C63" s="15" t="e">
        <f aca="false">(T53-A53*C61-B53*C62)/C53</f>
        <v>#VALUE!</v>
      </c>
      <c r="F63" s="15" t="s">
        <v>28</v>
      </c>
      <c r="G63" s="15" t="e">
        <f aca="false">(C64-L54*G61-K54*G62)/J54</f>
        <v>#VALUE!</v>
      </c>
    </row>
    <row r="64" customFormat="false" ht="15" hidden="false" customHeight="false" outlineLevel="0" collapsed="false">
      <c r="B64" s="15" t="s">
        <v>29</v>
      </c>
      <c r="C64" s="15" t="e">
        <f aca="false">(T54-A54*C61-B54*C62-C54*C63)/D54</f>
        <v>#VALUE!</v>
      </c>
      <c r="F64" s="15" t="s">
        <v>23</v>
      </c>
      <c r="G64" s="15" t="e">
        <f aca="false">(C63-L53*G61-K53*G62-J53*G63)/I53</f>
        <v>#VALUE!</v>
      </c>
    </row>
    <row r="65" customFormat="false" ht="15" hidden="false" customHeight="false" outlineLevel="0" collapsed="false">
      <c r="B65" s="15" t="s">
        <v>31</v>
      </c>
      <c r="C65" s="15" t="e">
        <f aca="false">(T55-A55*C61-B55*C62-C55*C63-D55*C64)/E55</f>
        <v>#VALUE!</v>
      </c>
      <c r="F65" s="15" t="s">
        <v>25</v>
      </c>
      <c r="G65" s="15" t="e">
        <f aca="false">(C62-L52*G61-K52*G62-J52*G63-I52*G64)/H52</f>
        <v>#VALUE!</v>
      </c>
    </row>
    <row r="66" customFormat="false" ht="15" hidden="false" customHeight="false" outlineLevel="0" collapsed="false">
      <c r="B66" s="15" t="s">
        <v>33</v>
      </c>
      <c r="C66" s="15" t="e">
        <f aca="false">(T56-A56*C61-B56*C62-C56*C63-D56*C64-E56*C65)/F56</f>
        <v>#VALUE!</v>
      </c>
      <c r="F66" s="15" t="s">
        <v>27</v>
      </c>
      <c r="G66" s="15" t="e">
        <f aca="false">(C61-L51*G61-K51*G62-J51*G63-I51*G64-H51*G65)/G51</f>
        <v>#VALUE!</v>
      </c>
    </row>
  </sheetData>
  <mergeCells count="8">
    <mergeCell ref="A2:C2"/>
    <mergeCell ref="D2:F2"/>
    <mergeCell ref="A16:D16"/>
    <mergeCell ref="E16:H16"/>
    <mergeCell ref="A31:E31"/>
    <mergeCell ref="F31:J31"/>
    <mergeCell ref="A50:F50"/>
    <mergeCell ref="G50:L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379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language>es-CO</dc:language>
  <dcterms:modified xsi:type="dcterms:W3CDTF">2017-05-27T22:38:10Z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