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"/>
    </mc:Choice>
  </mc:AlternateContent>
  <xr:revisionPtr revIDLastSave="0" documentId="13_ncr:1_{49BA109E-8D3E-5B43-A0DE-F41F233F0B38}" xr6:coauthVersionLast="47" xr6:coauthVersionMax="47" xr10:uidLastSave="{00000000-0000-0000-0000-000000000000}"/>
  <bookViews>
    <workbookView xWindow="13680" yWindow="740" windowWidth="37520" windowHeight="27280" xr2:uid="{79752873-8A05-9547-BA87-6DAEEFDC76E9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2" l="1"/>
  <c r="V3" i="2" s="1"/>
  <c r="W3" i="2" s="1"/>
  <c r="X3" i="2" s="1"/>
  <c r="Y3" i="2" s="1"/>
  <c r="Z3" i="2" s="1"/>
  <c r="AA3" i="2" s="1"/>
  <c r="AB3" i="2" s="1"/>
  <c r="T3" i="2"/>
  <c r="S3" i="2"/>
  <c r="S5" i="2" s="1"/>
  <c r="S6" i="2"/>
  <c r="S4" i="2"/>
  <c r="S17" i="2" s="1"/>
  <c r="T5" i="2"/>
  <c r="HS2" i="2"/>
  <c r="HT2" i="2" s="1"/>
  <c r="GK2" i="2"/>
  <c r="GL2" i="2" s="1"/>
  <c r="GM2" i="2" s="1"/>
  <c r="GN2" i="2" s="1"/>
  <c r="GO2" i="2" s="1"/>
  <c r="GP2" i="2" s="1"/>
  <c r="GQ2" i="2" s="1"/>
  <c r="GR2" i="2" s="1"/>
  <c r="GS2" i="2" s="1"/>
  <c r="GT2" i="2" s="1"/>
  <c r="GU2" i="2" s="1"/>
  <c r="GV2" i="2" s="1"/>
  <c r="GW2" i="2" s="1"/>
  <c r="GX2" i="2" s="1"/>
  <c r="GY2" i="2" s="1"/>
  <c r="GZ2" i="2" s="1"/>
  <c r="HA2" i="2" s="1"/>
  <c r="HB2" i="2" s="1"/>
  <c r="HC2" i="2" s="1"/>
  <c r="HD2" i="2" s="1"/>
  <c r="HE2" i="2" s="1"/>
  <c r="HF2" i="2" s="1"/>
  <c r="HG2" i="2" s="1"/>
  <c r="HH2" i="2" s="1"/>
  <c r="HI2" i="2" s="1"/>
  <c r="HJ2" i="2" s="1"/>
  <c r="HK2" i="2" s="1"/>
  <c r="HL2" i="2" s="1"/>
  <c r="HM2" i="2" s="1"/>
  <c r="HN2" i="2" s="1"/>
  <c r="HO2" i="2" s="1"/>
  <c r="HP2" i="2" s="1"/>
  <c r="HQ2" i="2" s="1"/>
  <c r="HR2" i="2" s="1"/>
  <c r="FF2" i="2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GE2" i="2" s="1"/>
  <c r="GF2" i="2" s="1"/>
  <c r="GG2" i="2" s="1"/>
  <c r="GH2" i="2" s="1"/>
  <c r="GI2" i="2" s="1"/>
  <c r="GJ2" i="2" s="1"/>
  <c r="DM2" i="2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FD2" i="2" s="1"/>
  <c r="FE2" i="2" s="1"/>
  <c r="BO2" i="2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AC2" i="2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S16" i="2"/>
  <c r="T12" i="2"/>
  <c r="U12" i="2" s="1"/>
  <c r="V12" i="2" s="1"/>
  <c r="W12" i="2" s="1"/>
  <c r="X12" i="2" s="1"/>
  <c r="Y12" i="2" s="1"/>
  <c r="Z12" i="2" s="1"/>
  <c r="AA12" i="2" s="1"/>
  <c r="AB12" i="2" s="1"/>
  <c r="S12" i="2"/>
  <c r="S8" i="2"/>
  <c r="S7" i="2"/>
  <c r="T16" i="2"/>
  <c r="K18" i="2"/>
  <c r="J18" i="2"/>
  <c r="I18" i="2"/>
  <c r="H18" i="2"/>
  <c r="G18" i="2"/>
  <c r="F18" i="2"/>
  <c r="E18" i="2"/>
  <c r="D18" i="2"/>
  <c r="C18" i="2"/>
  <c r="F12" i="2"/>
  <c r="F13" i="2"/>
  <c r="F11" i="2"/>
  <c r="F10" i="2"/>
  <c r="F9" i="2"/>
  <c r="F8" i="2"/>
  <c r="F7" i="2"/>
  <c r="F6" i="2"/>
  <c r="F5" i="2"/>
  <c r="F4" i="2"/>
  <c r="F3" i="2"/>
  <c r="F16" i="2" s="1"/>
  <c r="J12" i="2"/>
  <c r="J13" i="2"/>
  <c r="J11" i="2"/>
  <c r="J10" i="2"/>
  <c r="J9" i="2"/>
  <c r="J8" i="2"/>
  <c r="J7" i="2"/>
  <c r="J6" i="2"/>
  <c r="J5" i="2"/>
  <c r="J4" i="2"/>
  <c r="J3" i="2"/>
  <c r="P17" i="2"/>
  <c r="R17" i="2"/>
  <c r="Q17" i="2"/>
  <c r="Q16" i="2"/>
  <c r="R16" i="2"/>
  <c r="R9" i="2"/>
  <c r="R11" i="2" s="1"/>
  <c r="R13" i="2" s="1"/>
  <c r="Q9" i="2"/>
  <c r="Q11" i="2" s="1"/>
  <c r="Q13" i="2" s="1"/>
  <c r="P9" i="2"/>
  <c r="P11" i="2" s="1"/>
  <c r="P13" i="2" s="1"/>
  <c r="R2" i="2"/>
  <c r="S2" i="2" s="1"/>
  <c r="T2" i="2" s="1"/>
  <c r="U2" i="2" s="1"/>
  <c r="V2" i="2" s="1"/>
  <c r="W2" i="2" s="1"/>
  <c r="X2" i="2" s="1"/>
  <c r="Y2" i="2" s="1"/>
  <c r="Z2" i="2" s="1"/>
  <c r="AA2" i="2" s="1"/>
  <c r="AB2" i="2" s="1"/>
  <c r="Q2" i="2"/>
  <c r="I16" i="2"/>
  <c r="H16" i="2"/>
  <c r="G16" i="2"/>
  <c r="K16" i="2"/>
  <c r="C9" i="2"/>
  <c r="C11" i="2" s="1"/>
  <c r="C13" i="2" s="1"/>
  <c r="D9" i="2"/>
  <c r="D11" i="2" s="1"/>
  <c r="D13" i="2" s="1"/>
  <c r="H9" i="2"/>
  <c r="H11" i="2" s="1"/>
  <c r="H13" i="2" s="1"/>
  <c r="E9" i="2"/>
  <c r="E11" i="2" s="1"/>
  <c r="E13" i="2" s="1"/>
  <c r="I9" i="2"/>
  <c r="I11" i="2" s="1"/>
  <c r="I13" i="2" s="1"/>
  <c r="I17" i="2"/>
  <c r="H17" i="2"/>
  <c r="G17" i="2"/>
  <c r="F17" i="2"/>
  <c r="E17" i="2"/>
  <c r="D17" i="2"/>
  <c r="C17" i="2"/>
  <c r="K17" i="2"/>
  <c r="G9" i="2"/>
  <c r="G11" i="2" s="1"/>
  <c r="G13" i="2" s="1"/>
  <c r="K13" i="2"/>
  <c r="K11" i="2"/>
  <c r="K9" i="2"/>
  <c r="F8" i="1"/>
  <c r="F7" i="1"/>
  <c r="E9" i="1"/>
  <c r="E8" i="1"/>
  <c r="E7" i="1"/>
  <c r="E6" i="1"/>
  <c r="S9" i="2" l="1"/>
  <c r="T7" i="2"/>
  <c r="T6" i="2"/>
  <c r="T4" i="2"/>
  <c r="T17" i="2" s="1"/>
  <c r="U4" i="2"/>
  <c r="T8" i="2"/>
  <c r="U8" i="2" s="1"/>
  <c r="U5" i="2"/>
  <c r="J16" i="2"/>
  <c r="J17" i="2"/>
  <c r="V4" i="2" l="1"/>
  <c r="U7" i="2"/>
  <c r="T9" i="2"/>
  <c r="S10" i="2"/>
  <c r="T10" i="2" s="1"/>
  <c r="T11" i="2" s="1"/>
  <c r="T13" i="2" s="1"/>
  <c r="U16" i="2"/>
  <c r="U6" i="2"/>
  <c r="U9" i="2" s="1"/>
  <c r="U17" i="2"/>
  <c r="V7" i="2" l="1"/>
  <c r="V17" i="2"/>
  <c r="V16" i="2"/>
  <c r="V8" i="2"/>
  <c r="W8" i="2" s="1"/>
  <c r="W7" i="2"/>
  <c r="V6" i="2"/>
  <c r="W6" i="2" s="1"/>
  <c r="S11" i="2"/>
  <c r="W4" i="2"/>
  <c r="U10" i="2"/>
  <c r="V5" i="2"/>
  <c r="W5" i="2" s="1"/>
  <c r="V9" i="2" l="1"/>
  <c r="S13" i="2"/>
  <c r="X7" i="2"/>
  <c r="X5" i="2"/>
  <c r="X6" i="2"/>
  <c r="X8" i="2"/>
  <c r="V10" i="2"/>
  <c r="V11" i="2" s="1"/>
  <c r="V13" i="2" s="1"/>
  <c r="U11" i="2"/>
  <c r="U13" i="2" s="1"/>
  <c r="W16" i="2"/>
  <c r="W9" i="2"/>
  <c r="W17" i="2"/>
  <c r="W10" i="2" l="1"/>
  <c r="W11" i="2" s="1"/>
  <c r="W13" i="2" s="1"/>
  <c r="X16" i="2"/>
  <c r="X4" i="2"/>
  <c r="Y16" i="2" l="1"/>
  <c r="Y4" i="2"/>
  <c r="Z4" i="2" s="1"/>
  <c r="Y7" i="2"/>
  <c r="Z7" i="2" s="1"/>
  <c r="Y5" i="2"/>
  <c r="Z5" i="2" s="1"/>
  <c r="Y6" i="2"/>
  <c r="Z6" i="2" s="1"/>
  <c r="X17" i="2"/>
  <c r="X9" i="2"/>
  <c r="Y8" i="2"/>
  <c r="Z8" i="2" s="1"/>
  <c r="AA5" i="2" l="1"/>
  <c r="AA4" i="2"/>
  <c r="Y17" i="2"/>
  <c r="X10" i="2"/>
  <c r="X11" i="2" s="1"/>
  <c r="Y9" i="2"/>
  <c r="AA8" i="2"/>
  <c r="Z17" i="2"/>
  <c r="Z16" i="2"/>
  <c r="Z9" i="2"/>
  <c r="X13" i="2" l="1"/>
  <c r="Y10" i="2"/>
  <c r="Y11" i="2"/>
  <c r="Y13" i="2" s="1"/>
  <c r="AB5" i="2"/>
  <c r="AB4" i="2"/>
  <c r="Z10" i="2"/>
  <c r="Z11" i="2" s="1"/>
  <c r="Z13" i="2" s="1"/>
  <c r="AA17" i="2"/>
  <c r="AA16" i="2"/>
  <c r="AA6" i="2"/>
  <c r="AB6" i="2" s="1"/>
  <c r="AA7" i="2"/>
  <c r="AB7" i="2" s="1"/>
  <c r="AA9" i="2" l="1"/>
  <c r="AB16" i="2"/>
  <c r="AB17" i="2"/>
  <c r="AB8" i="2"/>
  <c r="AB9" i="2" s="1"/>
  <c r="AA10" i="2" l="1"/>
  <c r="AB10" i="2" s="1"/>
  <c r="AB11" i="2" s="1"/>
  <c r="AA11" i="2" l="1"/>
  <c r="AA13" i="2" s="1"/>
  <c r="AB13" i="2"/>
  <c r="AC11" i="2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BJ11" i="2" s="1"/>
  <c r="BK11" i="2" s="1"/>
  <c r="BL11" i="2" s="1"/>
  <c r="BM11" i="2" s="1"/>
  <c r="BN11" i="2" s="1"/>
  <c r="BO11" i="2" s="1"/>
  <c r="BP11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CC11" i="2" s="1"/>
  <c r="CD11" i="2" s="1"/>
  <c r="CE11" i="2" s="1"/>
  <c r="CF11" i="2" s="1"/>
  <c r="CG11" i="2" s="1"/>
  <c r="CH11" i="2" s="1"/>
  <c r="CI11" i="2" s="1"/>
  <c r="CJ11" i="2" s="1"/>
  <c r="CK11" i="2" s="1"/>
  <c r="CL11" i="2" s="1"/>
  <c r="CM11" i="2" s="1"/>
  <c r="CN11" i="2" s="1"/>
  <c r="CO11" i="2" s="1"/>
  <c r="CP11" i="2" s="1"/>
  <c r="CQ11" i="2" s="1"/>
  <c r="CR11" i="2" s="1"/>
  <c r="CS11" i="2" s="1"/>
  <c r="CT11" i="2" s="1"/>
  <c r="CU11" i="2" s="1"/>
  <c r="CV11" i="2" s="1"/>
  <c r="CW11" i="2" s="1"/>
  <c r="CX11" i="2" s="1"/>
  <c r="CY11" i="2" s="1"/>
  <c r="CZ11" i="2" s="1"/>
  <c r="DA11" i="2" s="1"/>
  <c r="DB11" i="2" s="1"/>
  <c r="DC11" i="2" s="1"/>
  <c r="DD11" i="2" s="1"/>
  <c r="DE11" i="2" s="1"/>
  <c r="DF11" i="2" s="1"/>
  <c r="DG11" i="2" s="1"/>
  <c r="DH11" i="2" s="1"/>
  <c r="DI11" i="2" s="1"/>
  <c r="DJ11" i="2" s="1"/>
  <c r="DK11" i="2" s="1"/>
  <c r="DL11" i="2" s="1"/>
  <c r="DM11" i="2" s="1"/>
  <c r="DN11" i="2" s="1"/>
  <c r="DO11" i="2" s="1"/>
  <c r="DP11" i="2" s="1"/>
  <c r="DQ11" i="2" s="1"/>
  <c r="DR11" i="2" s="1"/>
  <c r="DS11" i="2" s="1"/>
  <c r="DT11" i="2" s="1"/>
  <c r="DU11" i="2" s="1"/>
  <c r="DV11" i="2" s="1"/>
  <c r="DW11" i="2" s="1"/>
  <c r="DX11" i="2" s="1"/>
  <c r="DY11" i="2" s="1"/>
  <c r="DZ11" i="2" s="1"/>
  <c r="EA11" i="2" s="1"/>
  <c r="EB11" i="2" s="1"/>
  <c r="EC11" i="2" s="1"/>
  <c r="ED11" i="2" s="1"/>
  <c r="EE11" i="2" s="1"/>
  <c r="EF11" i="2" s="1"/>
  <c r="EG11" i="2" s="1"/>
  <c r="EH11" i="2" s="1"/>
  <c r="EI11" i="2" s="1"/>
  <c r="EJ11" i="2" s="1"/>
  <c r="EK11" i="2" s="1"/>
  <c r="EL11" i="2" s="1"/>
  <c r="EM11" i="2" s="1"/>
  <c r="EN11" i="2" s="1"/>
  <c r="EO11" i="2" s="1"/>
  <c r="EP11" i="2" s="1"/>
  <c r="EQ11" i="2" s="1"/>
  <c r="ER11" i="2" s="1"/>
  <c r="ES11" i="2" s="1"/>
  <c r="ET11" i="2" s="1"/>
  <c r="EU11" i="2" s="1"/>
  <c r="EV11" i="2" s="1"/>
  <c r="EW11" i="2" s="1"/>
  <c r="EX11" i="2" s="1"/>
  <c r="EY11" i="2" s="1"/>
  <c r="EZ11" i="2" s="1"/>
  <c r="FA11" i="2" s="1"/>
  <c r="FB11" i="2" s="1"/>
  <c r="FC11" i="2" s="1"/>
  <c r="FD11" i="2" s="1"/>
  <c r="FE11" i="2" s="1"/>
  <c r="FF11" i="2" s="1"/>
  <c r="FG11" i="2" s="1"/>
  <c r="FH11" i="2" s="1"/>
  <c r="FI11" i="2" s="1"/>
  <c r="FJ11" i="2" s="1"/>
  <c r="FK11" i="2" s="1"/>
  <c r="FL11" i="2" s="1"/>
  <c r="FM11" i="2" s="1"/>
  <c r="FN11" i="2" s="1"/>
  <c r="FO11" i="2" s="1"/>
  <c r="FP11" i="2" s="1"/>
  <c r="FQ11" i="2" s="1"/>
  <c r="FR11" i="2" s="1"/>
  <c r="FS11" i="2" s="1"/>
  <c r="FT11" i="2" s="1"/>
  <c r="FU11" i="2" s="1"/>
  <c r="FV11" i="2" s="1"/>
  <c r="FW11" i="2" s="1"/>
  <c r="FX11" i="2" s="1"/>
  <c r="FY11" i="2" s="1"/>
  <c r="FZ11" i="2" s="1"/>
  <c r="GA11" i="2" s="1"/>
  <c r="GB11" i="2" s="1"/>
  <c r="GC11" i="2" s="1"/>
  <c r="GD11" i="2" s="1"/>
  <c r="GE11" i="2" s="1"/>
  <c r="GF11" i="2" s="1"/>
  <c r="GG11" i="2" s="1"/>
  <c r="GH11" i="2" s="1"/>
  <c r="GI11" i="2" s="1"/>
  <c r="GJ11" i="2" s="1"/>
  <c r="GK11" i="2" s="1"/>
  <c r="GL11" i="2" s="1"/>
  <c r="GM11" i="2" s="1"/>
  <c r="GN11" i="2" s="1"/>
  <c r="GO11" i="2" s="1"/>
  <c r="GP11" i="2" s="1"/>
  <c r="GQ11" i="2" s="1"/>
  <c r="GR11" i="2" s="1"/>
  <c r="GS11" i="2" s="1"/>
  <c r="GT11" i="2" s="1"/>
  <c r="GU11" i="2" s="1"/>
  <c r="GV11" i="2" s="1"/>
  <c r="GW11" i="2" s="1"/>
  <c r="GX11" i="2" s="1"/>
  <c r="GY11" i="2" s="1"/>
  <c r="GZ11" i="2" s="1"/>
  <c r="HA11" i="2" s="1"/>
  <c r="HB11" i="2" s="1"/>
  <c r="HC11" i="2" s="1"/>
  <c r="HD11" i="2" s="1"/>
  <c r="HE11" i="2" s="1"/>
  <c r="HF11" i="2" s="1"/>
  <c r="HG11" i="2" s="1"/>
  <c r="HH11" i="2" s="1"/>
  <c r="HI11" i="2" s="1"/>
  <c r="HJ11" i="2" s="1"/>
  <c r="HK11" i="2" s="1"/>
  <c r="HL11" i="2" s="1"/>
  <c r="HM11" i="2" s="1"/>
  <c r="HN11" i="2" s="1"/>
  <c r="HO11" i="2" s="1"/>
  <c r="HP11" i="2" s="1"/>
  <c r="HQ11" i="2" s="1"/>
  <c r="HR11" i="2" s="1"/>
  <c r="HS11" i="2" s="1"/>
  <c r="HT11" i="2" s="1"/>
  <c r="AE18" i="2" s="1"/>
</calcChain>
</file>

<file path=xl/sharedStrings.xml><?xml version="1.0" encoding="utf-8"?>
<sst xmlns="http://schemas.openxmlformats.org/spreadsheetml/2006/main" count="36" uniqueCount="34">
  <si>
    <t>P</t>
  </si>
  <si>
    <t>S</t>
  </si>
  <si>
    <t>MC</t>
  </si>
  <si>
    <t>C</t>
  </si>
  <si>
    <t>D</t>
  </si>
  <si>
    <t>EV</t>
  </si>
  <si>
    <t>Q124</t>
  </si>
  <si>
    <t xml:space="preserve">Revenue </t>
  </si>
  <si>
    <t>R&amp;D</t>
  </si>
  <si>
    <t>MS&amp;A</t>
  </si>
  <si>
    <t>Acq R&amp;D</t>
  </si>
  <si>
    <t>Other</t>
  </si>
  <si>
    <t>EBT</t>
  </si>
  <si>
    <t>T</t>
  </si>
  <si>
    <t>Net Income</t>
  </si>
  <si>
    <t>Diluted</t>
  </si>
  <si>
    <t>EPS</t>
  </si>
  <si>
    <t>Q122</t>
  </si>
  <si>
    <t>Q222</t>
  </si>
  <si>
    <t>Q322</t>
  </si>
  <si>
    <t>Q422</t>
  </si>
  <si>
    <t>Q224</t>
  </si>
  <si>
    <t>Q324</t>
  </si>
  <si>
    <t>Q424</t>
  </si>
  <si>
    <t>Q123</t>
  </si>
  <si>
    <t>Q223</t>
  </si>
  <si>
    <t>Q323</t>
  </si>
  <si>
    <t>Q423</t>
  </si>
  <si>
    <t>Revenue y/y</t>
  </si>
  <si>
    <t>GM%</t>
  </si>
  <si>
    <t>OM%</t>
  </si>
  <si>
    <t xml:space="preserve">Terminal </t>
  </si>
  <si>
    <t>Discount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</si>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</sst>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theme="1"/>
      <name val="ArialMT"/>
      <family val="2"/>
    </font>
    <font>
      <strike/>
      <sz val="10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4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1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4686</xdr:colOff>
      <xdr:row>0</xdr:row>
      <xdr:rowOff>32804</xdr:rowOff>
    </xdr:from>
    <xdr:to>
      <xdr:col>18</xdr:col>
      <xdr:colOff>18745</xdr:colOff>
      <xdr:row>33</xdr:row>
      <xdr:rowOff>103099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F2CF9AD-A588-B958-67C5-8E589308A560}"/>
            </a:ext>
          </a:extLst>
        </xdr:cNvPr>
        <xdr:cNvCxnSpPr/>
      </xdr:nvCxnSpPr>
      <xdr:spPr>
        <a:xfrm>
          <a:off x="8407306" y="32804"/>
          <a:ext cx="14059" cy="548302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0</xdr:row>
      <xdr:rowOff>11545</xdr:rowOff>
    </xdr:from>
    <xdr:to>
      <xdr:col>11</xdr:col>
      <xdr:colOff>14059</xdr:colOff>
      <xdr:row>33</xdr:row>
      <xdr:rowOff>81840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85FB721-E80B-7B48-A938-405322E7BE91}"/>
            </a:ext>
          </a:extLst>
        </xdr:cNvPr>
        <xdr:cNvCxnSpPr/>
      </xdr:nvCxnSpPr>
      <xdr:spPr>
        <a:xfrm>
          <a:off x="4912591" y="11545"/>
          <a:ext cx="14059" cy="559479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6548A-F8AD-7142-AC96-CD7432EBAE00}">
  <dimension ref="D4:F9"/>
  <sheetViews>
    <sheetView tabSelected="1" zoomScale="271" workbookViewId="0">
      <selection activeCell="B8" sqref="B8"/>
    </sheetView>
  </sheetViews>
  <sheetFormatPr baseColWidth="10" defaultRowHeight="13"/>
  <cols>
    <col min="1" max="3" width="10.83203125" style="1"/>
    <col min="4" max="4" width="3.6640625" style="1" bestFit="1" customWidth="1"/>
    <col min="5" max="5" width="10.83203125" style="2"/>
    <col min="6" max="6" width="5.5" style="1" bestFit="1" customWidth="1"/>
    <col min="7" max="16384" width="10.83203125" style="1"/>
  </cols>
  <sheetData>
    <row r="4" spans="4:6">
      <c r="D4" s="1" t="s">
        <v>0</v>
      </c>
      <c r="E4" s="2">
        <v>803.17</v>
      </c>
    </row>
    <row r="5" spans="4:6">
      <c r="D5" s="1" t="s">
        <v>1</v>
      </c>
      <c r="E5" s="2">
        <v>950.40538600000002</v>
      </c>
      <c r="F5" s="1" t="s">
        <v>6</v>
      </c>
    </row>
    <row r="6" spans="4:6">
      <c r="D6" s="1" t="s">
        <v>2</v>
      </c>
      <c r="E6" s="2">
        <f>+E4*E5</f>
        <v>763337.09387362003</v>
      </c>
    </row>
    <row r="7" spans="4:6">
      <c r="D7" s="1" t="s">
        <v>3</v>
      </c>
      <c r="E7" s="2">
        <f>2460.2+126.1</f>
        <v>2586.2999999999997</v>
      </c>
      <c r="F7" s="1" t="str">
        <f>+F5</f>
        <v>Q124</v>
      </c>
    </row>
    <row r="8" spans="4:6">
      <c r="D8" s="1" t="s">
        <v>4</v>
      </c>
      <c r="E8" s="2">
        <f>1651.5+24559.9</f>
        <v>26211.4</v>
      </c>
      <c r="F8" s="1" t="str">
        <f>+F7</f>
        <v>Q124</v>
      </c>
    </row>
    <row r="9" spans="4:6">
      <c r="D9" s="1" t="s">
        <v>5</v>
      </c>
      <c r="E9" s="2">
        <f>+E6-E7+E8</f>
        <v>786962.19387362001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C9021-8AEE-CB49-99E1-AD0D7EEA0AFE}">
  <dimension ref="B2:HT18"/>
  <sheetViews>
    <sheetView zoomScale="220" zoomScaleNormal="22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N10" sqref="N10"/>
    </sheetView>
  </sheetViews>
  <sheetFormatPr baseColWidth="10" defaultRowHeight="13"/>
  <cols>
    <col min="1" max="1" width="1.1640625" style="1" customWidth="1"/>
    <col min="2" max="2" width="10.83203125" style="1" bestFit="1" customWidth="1"/>
    <col min="3" max="11" width="5.6640625" style="1" bestFit="1" customWidth="1"/>
    <col min="12" max="14" width="5.5" style="1" bestFit="1" customWidth="1"/>
    <col min="15" max="15" width="10.83203125" style="1"/>
    <col min="16" max="23" width="6.6640625" style="1" bestFit="1" customWidth="1"/>
    <col min="24" max="28" width="7.6640625" style="1" bestFit="1" customWidth="1"/>
    <col min="29" max="29" width="6.6640625" style="1" bestFit="1" customWidth="1"/>
    <col min="30" max="30" width="8.1640625" style="1" bestFit="1" customWidth="1"/>
    <col min="31" max="31" width="9.1640625" style="1" bestFit="1" customWidth="1"/>
    <col min="32" max="139" width="6.6640625" style="1" bestFit="1" customWidth="1"/>
    <col min="140" max="228" width="7.6640625" style="1" bestFit="1" customWidth="1"/>
    <col min="229" max="16384" width="10.83203125" style="1"/>
  </cols>
  <sheetData>
    <row r="2" spans="2:228" s="5" customFormat="1">
      <c r="C2" s="5" t="s">
        <v>17</v>
      </c>
      <c r="D2" s="5" t="s">
        <v>18</v>
      </c>
      <c r="E2" s="5" t="s">
        <v>19</v>
      </c>
      <c r="F2" s="5" t="s">
        <v>20</v>
      </c>
      <c r="G2" s="5" t="s">
        <v>24</v>
      </c>
      <c r="H2" s="5" t="s">
        <v>25</v>
      </c>
      <c r="I2" s="5" t="s">
        <v>26</v>
      </c>
      <c r="J2" s="5" t="s">
        <v>27</v>
      </c>
      <c r="K2" s="5" t="s">
        <v>6</v>
      </c>
      <c r="L2" s="5" t="s">
        <v>21</v>
      </c>
      <c r="M2" s="5" t="s">
        <v>22</v>
      </c>
      <c r="N2" s="5" t="s">
        <v>23</v>
      </c>
      <c r="P2" s="5">
        <v>2021</v>
      </c>
      <c r="Q2" s="5">
        <f>+P2+1</f>
        <v>2022</v>
      </c>
      <c r="R2" s="5">
        <f t="shared" ref="R2:BN2" si="0">+Q2+1</f>
        <v>2023</v>
      </c>
      <c r="S2" s="5">
        <f t="shared" si="0"/>
        <v>2024</v>
      </c>
      <c r="T2" s="5">
        <f t="shared" si="0"/>
        <v>2025</v>
      </c>
      <c r="U2" s="5">
        <f t="shared" si="0"/>
        <v>2026</v>
      </c>
      <c r="V2" s="5">
        <f t="shared" si="0"/>
        <v>2027</v>
      </c>
      <c r="W2" s="5">
        <f t="shared" si="0"/>
        <v>2028</v>
      </c>
      <c r="X2" s="5">
        <f t="shared" si="0"/>
        <v>2029</v>
      </c>
      <c r="Y2" s="5">
        <f t="shared" si="0"/>
        <v>2030</v>
      </c>
      <c r="Z2" s="5">
        <f t="shared" si="0"/>
        <v>2031</v>
      </c>
      <c r="AA2" s="5">
        <f t="shared" si="0"/>
        <v>2032</v>
      </c>
      <c r="AB2" s="5">
        <f t="shared" si="0"/>
        <v>2033</v>
      </c>
      <c r="AC2" s="5">
        <f t="shared" si="0"/>
        <v>2034</v>
      </c>
      <c r="AD2" s="5">
        <f t="shared" si="0"/>
        <v>2035</v>
      </c>
      <c r="AE2" s="5">
        <f t="shared" si="0"/>
        <v>2036</v>
      </c>
      <c r="AF2" s="5">
        <f t="shared" si="0"/>
        <v>2037</v>
      </c>
      <c r="AG2" s="5">
        <f t="shared" si="0"/>
        <v>2038</v>
      </c>
      <c r="AH2" s="5">
        <f t="shared" si="0"/>
        <v>2039</v>
      </c>
      <c r="AI2" s="5">
        <f t="shared" si="0"/>
        <v>2040</v>
      </c>
      <c r="AJ2" s="5">
        <f t="shared" si="0"/>
        <v>2041</v>
      </c>
      <c r="AK2" s="5">
        <f t="shared" si="0"/>
        <v>2042</v>
      </c>
      <c r="AL2" s="5">
        <f t="shared" si="0"/>
        <v>2043</v>
      </c>
      <c r="AM2" s="5">
        <f t="shared" si="0"/>
        <v>2044</v>
      </c>
      <c r="AN2" s="5">
        <f t="shared" si="0"/>
        <v>2045</v>
      </c>
      <c r="AO2" s="5">
        <f t="shared" si="0"/>
        <v>2046</v>
      </c>
      <c r="AP2" s="5">
        <f t="shared" si="0"/>
        <v>2047</v>
      </c>
      <c r="AQ2" s="5">
        <f t="shared" si="0"/>
        <v>2048</v>
      </c>
      <c r="AR2" s="5">
        <f t="shared" si="0"/>
        <v>2049</v>
      </c>
      <c r="AS2" s="5">
        <f t="shared" si="0"/>
        <v>2050</v>
      </c>
      <c r="AT2" s="5">
        <f t="shared" si="0"/>
        <v>2051</v>
      </c>
      <c r="AU2" s="5">
        <f t="shared" si="0"/>
        <v>2052</v>
      </c>
      <c r="AV2" s="5">
        <f t="shared" si="0"/>
        <v>2053</v>
      </c>
      <c r="AW2" s="5">
        <f t="shared" si="0"/>
        <v>2054</v>
      </c>
      <c r="AX2" s="5">
        <f t="shared" si="0"/>
        <v>2055</v>
      </c>
      <c r="AY2" s="5">
        <f t="shared" si="0"/>
        <v>2056</v>
      </c>
      <c r="AZ2" s="5">
        <f t="shared" si="0"/>
        <v>2057</v>
      </c>
      <c r="BA2" s="5">
        <f t="shared" si="0"/>
        <v>2058</v>
      </c>
      <c r="BB2" s="5">
        <f t="shared" si="0"/>
        <v>2059</v>
      </c>
      <c r="BC2" s="5">
        <f t="shared" si="0"/>
        <v>2060</v>
      </c>
      <c r="BD2" s="5">
        <f t="shared" si="0"/>
        <v>2061</v>
      </c>
      <c r="BE2" s="5">
        <f t="shared" si="0"/>
        <v>2062</v>
      </c>
      <c r="BF2" s="5">
        <f t="shared" si="0"/>
        <v>2063</v>
      </c>
      <c r="BG2" s="5">
        <f t="shared" si="0"/>
        <v>2064</v>
      </c>
      <c r="BH2" s="5">
        <f t="shared" si="0"/>
        <v>2065</v>
      </c>
      <c r="BI2" s="5">
        <f t="shared" si="0"/>
        <v>2066</v>
      </c>
      <c r="BJ2" s="5">
        <f t="shared" si="0"/>
        <v>2067</v>
      </c>
      <c r="BK2" s="5">
        <f t="shared" si="0"/>
        <v>2068</v>
      </c>
      <c r="BL2" s="5">
        <f t="shared" si="0"/>
        <v>2069</v>
      </c>
      <c r="BM2" s="5">
        <f t="shared" si="0"/>
        <v>2070</v>
      </c>
      <c r="BN2" s="5">
        <f t="shared" si="0"/>
        <v>2071</v>
      </c>
      <c r="BO2" s="5">
        <f t="shared" ref="BO2:DL2" si="1">+BN2+1</f>
        <v>2072</v>
      </c>
      <c r="BP2" s="5">
        <f t="shared" si="1"/>
        <v>2073</v>
      </c>
      <c r="BQ2" s="5">
        <f t="shared" si="1"/>
        <v>2074</v>
      </c>
      <c r="BR2" s="5">
        <f t="shared" si="1"/>
        <v>2075</v>
      </c>
      <c r="BS2" s="5">
        <f t="shared" si="1"/>
        <v>2076</v>
      </c>
      <c r="BT2" s="5">
        <f t="shared" si="1"/>
        <v>2077</v>
      </c>
      <c r="BU2" s="5">
        <f t="shared" si="1"/>
        <v>2078</v>
      </c>
      <c r="BV2" s="5">
        <f t="shared" si="1"/>
        <v>2079</v>
      </c>
      <c r="BW2" s="5">
        <f t="shared" si="1"/>
        <v>2080</v>
      </c>
      <c r="BX2" s="5">
        <f t="shared" si="1"/>
        <v>2081</v>
      </c>
      <c r="BY2" s="5">
        <f t="shared" si="1"/>
        <v>2082</v>
      </c>
      <c r="BZ2" s="5">
        <f t="shared" si="1"/>
        <v>2083</v>
      </c>
      <c r="CA2" s="5">
        <f t="shared" si="1"/>
        <v>2084</v>
      </c>
      <c r="CB2" s="5">
        <f t="shared" si="1"/>
        <v>2085</v>
      </c>
      <c r="CC2" s="5">
        <f t="shared" si="1"/>
        <v>2086</v>
      </c>
      <c r="CD2" s="5">
        <f t="shared" si="1"/>
        <v>2087</v>
      </c>
      <c r="CE2" s="5">
        <f t="shared" si="1"/>
        <v>2088</v>
      </c>
      <c r="CF2" s="5">
        <f t="shared" si="1"/>
        <v>2089</v>
      </c>
      <c r="CG2" s="5">
        <f t="shared" si="1"/>
        <v>2090</v>
      </c>
      <c r="CH2" s="5">
        <f t="shared" si="1"/>
        <v>2091</v>
      </c>
      <c r="CI2" s="5">
        <f t="shared" si="1"/>
        <v>2092</v>
      </c>
      <c r="CJ2" s="5">
        <f t="shared" si="1"/>
        <v>2093</v>
      </c>
      <c r="CK2" s="5">
        <f t="shared" si="1"/>
        <v>2094</v>
      </c>
      <c r="CL2" s="5">
        <f t="shared" si="1"/>
        <v>2095</v>
      </c>
      <c r="CM2" s="5">
        <f t="shared" si="1"/>
        <v>2096</v>
      </c>
      <c r="CN2" s="5">
        <f t="shared" si="1"/>
        <v>2097</v>
      </c>
      <c r="CO2" s="5">
        <f t="shared" si="1"/>
        <v>2098</v>
      </c>
      <c r="CP2" s="5">
        <f t="shared" si="1"/>
        <v>2099</v>
      </c>
      <c r="CQ2" s="5">
        <f t="shared" si="1"/>
        <v>2100</v>
      </c>
      <c r="CR2" s="5">
        <f t="shared" si="1"/>
        <v>2101</v>
      </c>
      <c r="CS2" s="5">
        <f t="shared" si="1"/>
        <v>2102</v>
      </c>
      <c r="CT2" s="5">
        <f t="shared" si="1"/>
        <v>2103</v>
      </c>
      <c r="CU2" s="5">
        <f t="shared" si="1"/>
        <v>2104</v>
      </c>
      <c r="CV2" s="5">
        <f t="shared" si="1"/>
        <v>2105</v>
      </c>
      <c r="CW2" s="5">
        <f t="shared" si="1"/>
        <v>2106</v>
      </c>
      <c r="CX2" s="5">
        <f t="shared" si="1"/>
        <v>2107</v>
      </c>
      <c r="CY2" s="5">
        <f t="shared" si="1"/>
        <v>2108</v>
      </c>
      <c r="CZ2" s="5">
        <f t="shared" si="1"/>
        <v>2109</v>
      </c>
      <c r="DA2" s="5">
        <f t="shared" si="1"/>
        <v>2110</v>
      </c>
      <c r="DB2" s="5">
        <f t="shared" si="1"/>
        <v>2111</v>
      </c>
      <c r="DC2" s="5">
        <f t="shared" si="1"/>
        <v>2112</v>
      </c>
      <c r="DD2" s="5">
        <f t="shared" si="1"/>
        <v>2113</v>
      </c>
      <c r="DE2" s="5">
        <f t="shared" si="1"/>
        <v>2114</v>
      </c>
      <c r="DF2" s="5">
        <f t="shared" si="1"/>
        <v>2115</v>
      </c>
      <c r="DG2" s="5">
        <f t="shared" si="1"/>
        <v>2116</v>
      </c>
      <c r="DH2" s="5">
        <f t="shared" si="1"/>
        <v>2117</v>
      </c>
      <c r="DI2" s="5">
        <f t="shared" si="1"/>
        <v>2118</v>
      </c>
      <c r="DJ2" s="5">
        <f t="shared" si="1"/>
        <v>2119</v>
      </c>
      <c r="DK2" s="5">
        <f t="shared" si="1"/>
        <v>2120</v>
      </c>
      <c r="DL2" s="5">
        <f t="shared" si="1"/>
        <v>2121</v>
      </c>
      <c r="DM2" s="5">
        <f t="shared" ref="DM2:FE2" si="2">+DL2+1</f>
        <v>2122</v>
      </c>
      <c r="DN2" s="5">
        <f t="shared" si="2"/>
        <v>2123</v>
      </c>
      <c r="DO2" s="5">
        <f t="shared" si="2"/>
        <v>2124</v>
      </c>
      <c r="DP2" s="5">
        <f t="shared" si="2"/>
        <v>2125</v>
      </c>
      <c r="DQ2" s="5">
        <f t="shared" si="2"/>
        <v>2126</v>
      </c>
      <c r="DR2" s="5">
        <f t="shared" si="2"/>
        <v>2127</v>
      </c>
      <c r="DS2" s="5">
        <f t="shared" si="2"/>
        <v>2128</v>
      </c>
      <c r="DT2" s="5">
        <f t="shared" si="2"/>
        <v>2129</v>
      </c>
      <c r="DU2" s="5">
        <f t="shared" si="2"/>
        <v>2130</v>
      </c>
      <c r="DV2" s="5">
        <f t="shared" si="2"/>
        <v>2131</v>
      </c>
      <c r="DW2" s="5">
        <f t="shared" si="2"/>
        <v>2132</v>
      </c>
      <c r="DX2" s="5">
        <f t="shared" si="2"/>
        <v>2133</v>
      </c>
      <c r="DY2" s="5">
        <f t="shared" si="2"/>
        <v>2134</v>
      </c>
      <c r="DZ2" s="5">
        <f t="shared" si="2"/>
        <v>2135</v>
      </c>
      <c r="EA2" s="5">
        <f t="shared" si="2"/>
        <v>2136</v>
      </c>
      <c r="EB2" s="5">
        <f t="shared" si="2"/>
        <v>2137</v>
      </c>
      <c r="EC2" s="5">
        <f t="shared" si="2"/>
        <v>2138</v>
      </c>
      <c r="ED2" s="5">
        <f t="shared" si="2"/>
        <v>2139</v>
      </c>
      <c r="EE2" s="5">
        <f t="shared" si="2"/>
        <v>2140</v>
      </c>
      <c r="EF2" s="5">
        <f t="shared" si="2"/>
        <v>2141</v>
      </c>
      <c r="EG2" s="5">
        <f t="shared" si="2"/>
        <v>2142</v>
      </c>
      <c r="EH2" s="5">
        <f t="shared" si="2"/>
        <v>2143</v>
      </c>
      <c r="EI2" s="5">
        <f t="shared" si="2"/>
        <v>2144</v>
      </c>
      <c r="EJ2" s="5">
        <f t="shared" si="2"/>
        <v>2145</v>
      </c>
      <c r="EK2" s="5">
        <f t="shared" si="2"/>
        <v>2146</v>
      </c>
      <c r="EL2" s="5">
        <f t="shared" si="2"/>
        <v>2147</v>
      </c>
      <c r="EM2" s="5">
        <f t="shared" si="2"/>
        <v>2148</v>
      </c>
      <c r="EN2" s="5">
        <f t="shared" si="2"/>
        <v>2149</v>
      </c>
      <c r="EO2" s="5">
        <f t="shared" si="2"/>
        <v>2150</v>
      </c>
      <c r="EP2" s="5">
        <f t="shared" si="2"/>
        <v>2151</v>
      </c>
      <c r="EQ2" s="5">
        <f t="shared" si="2"/>
        <v>2152</v>
      </c>
      <c r="ER2" s="5">
        <f t="shared" si="2"/>
        <v>2153</v>
      </c>
      <c r="ES2" s="5">
        <f t="shared" si="2"/>
        <v>2154</v>
      </c>
      <c r="ET2" s="5">
        <f t="shared" si="2"/>
        <v>2155</v>
      </c>
      <c r="EU2" s="5">
        <f t="shared" si="2"/>
        <v>2156</v>
      </c>
      <c r="EV2" s="5">
        <f t="shared" si="2"/>
        <v>2157</v>
      </c>
      <c r="EW2" s="5">
        <f t="shared" si="2"/>
        <v>2158</v>
      </c>
      <c r="EX2" s="5">
        <f t="shared" si="2"/>
        <v>2159</v>
      </c>
      <c r="EY2" s="5">
        <f t="shared" si="2"/>
        <v>2160</v>
      </c>
      <c r="EZ2" s="5">
        <f t="shared" si="2"/>
        <v>2161</v>
      </c>
      <c r="FA2" s="5">
        <f t="shared" si="2"/>
        <v>2162</v>
      </c>
      <c r="FB2" s="5">
        <f t="shared" si="2"/>
        <v>2163</v>
      </c>
      <c r="FC2" s="5">
        <f t="shared" si="2"/>
        <v>2164</v>
      </c>
      <c r="FD2" s="5">
        <f t="shared" si="2"/>
        <v>2165</v>
      </c>
      <c r="FE2" s="5">
        <f t="shared" si="2"/>
        <v>2166</v>
      </c>
      <c r="FF2" s="5">
        <f t="shared" ref="FF2:GJ2" si="3">+FE2+1</f>
        <v>2167</v>
      </c>
      <c r="FG2" s="5">
        <f t="shared" si="3"/>
        <v>2168</v>
      </c>
      <c r="FH2" s="5">
        <f t="shared" si="3"/>
        <v>2169</v>
      </c>
      <c r="FI2" s="5">
        <f t="shared" si="3"/>
        <v>2170</v>
      </c>
      <c r="FJ2" s="5">
        <f t="shared" si="3"/>
        <v>2171</v>
      </c>
      <c r="FK2" s="5">
        <f t="shared" si="3"/>
        <v>2172</v>
      </c>
      <c r="FL2" s="5">
        <f t="shared" si="3"/>
        <v>2173</v>
      </c>
      <c r="FM2" s="5">
        <f t="shared" si="3"/>
        <v>2174</v>
      </c>
      <c r="FN2" s="5">
        <f t="shared" si="3"/>
        <v>2175</v>
      </c>
      <c r="FO2" s="5">
        <f t="shared" si="3"/>
        <v>2176</v>
      </c>
      <c r="FP2" s="5">
        <f t="shared" si="3"/>
        <v>2177</v>
      </c>
      <c r="FQ2" s="5">
        <f t="shared" si="3"/>
        <v>2178</v>
      </c>
      <c r="FR2" s="5">
        <f t="shared" si="3"/>
        <v>2179</v>
      </c>
      <c r="FS2" s="5">
        <f t="shared" si="3"/>
        <v>2180</v>
      </c>
      <c r="FT2" s="5">
        <f t="shared" si="3"/>
        <v>2181</v>
      </c>
      <c r="FU2" s="5">
        <f t="shared" si="3"/>
        <v>2182</v>
      </c>
      <c r="FV2" s="5">
        <f t="shared" si="3"/>
        <v>2183</v>
      </c>
      <c r="FW2" s="5">
        <f t="shared" si="3"/>
        <v>2184</v>
      </c>
      <c r="FX2" s="5">
        <f t="shared" si="3"/>
        <v>2185</v>
      </c>
      <c r="FY2" s="5">
        <f t="shared" si="3"/>
        <v>2186</v>
      </c>
      <c r="FZ2" s="5">
        <f t="shared" si="3"/>
        <v>2187</v>
      </c>
      <c r="GA2" s="5">
        <f t="shared" si="3"/>
        <v>2188</v>
      </c>
      <c r="GB2" s="5">
        <f t="shared" si="3"/>
        <v>2189</v>
      </c>
      <c r="GC2" s="5">
        <f t="shared" si="3"/>
        <v>2190</v>
      </c>
      <c r="GD2" s="5">
        <f t="shared" si="3"/>
        <v>2191</v>
      </c>
      <c r="GE2" s="5">
        <f t="shared" si="3"/>
        <v>2192</v>
      </c>
      <c r="GF2" s="5">
        <f t="shared" si="3"/>
        <v>2193</v>
      </c>
      <c r="GG2" s="5">
        <f t="shared" si="3"/>
        <v>2194</v>
      </c>
      <c r="GH2" s="5">
        <f t="shared" si="3"/>
        <v>2195</v>
      </c>
      <c r="GI2" s="5">
        <f t="shared" si="3"/>
        <v>2196</v>
      </c>
      <c r="GJ2" s="5">
        <f t="shared" si="3"/>
        <v>2197</v>
      </c>
      <c r="GK2" s="5">
        <f t="shared" ref="GK2:HR2" si="4">+GJ2+1</f>
        <v>2198</v>
      </c>
      <c r="GL2" s="5">
        <f t="shared" si="4"/>
        <v>2199</v>
      </c>
      <c r="GM2" s="5">
        <f t="shared" si="4"/>
        <v>2200</v>
      </c>
      <c r="GN2" s="5">
        <f t="shared" si="4"/>
        <v>2201</v>
      </c>
      <c r="GO2" s="5">
        <f t="shared" si="4"/>
        <v>2202</v>
      </c>
      <c r="GP2" s="5">
        <f t="shared" si="4"/>
        <v>2203</v>
      </c>
      <c r="GQ2" s="5">
        <f t="shared" si="4"/>
        <v>2204</v>
      </c>
      <c r="GR2" s="5">
        <f t="shared" si="4"/>
        <v>2205</v>
      </c>
      <c r="GS2" s="5">
        <f t="shared" si="4"/>
        <v>2206</v>
      </c>
      <c r="GT2" s="5">
        <f t="shared" si="4"/>
        <v>2207</v>
      </c>
      <c r="GU2" s="5">
        <f t="shared" si="4"/>
        <v>2208</v>
      </c>
      <c r="GV2" s="5">
        <f t="shared" si="4"/>
        <v>2209</v>
      </c>
      <c r="GW2" s="5">
        <f t="shared" si="4"/>
        <v>2210</v>
      </c>
      <c r="GX2" s="5">
        <f t="shared" si="4"/>
        <v>2211</v>
      </c>
      <c r="GY2" s="5">
        <f t="shared" si="4"/>
        <v>2212</v>
      </c>
      <c r="GZ2" s="5">
        <f t="shared" si="4"/>
        <v>2213</v>
      </c>
      <c r="HA2" s="5">
        <f t="shared" si="4"/>
        <v>2214</v>
      </c>
      <c r="HB2" s="5">
        <f t="shared" si="4"/>
        <v>2215</v>
      </c>
      <c r="HC2" s="5">
        <f t="shared" si="4"/>
        <v>2216</v>
      </c>
      <c r="HD2" s="5">
        <f t="shared" si="4"/>
        <v>2217</v>
      </c>
      <c r="HE2" s="5">
        <f t="shared" si="4"/>
        <v>2218</v>
      </c>
      <c r="HF2" s="5">
        <f t="shared" si="4"/>
        <v>2219</v>
      </c>
      <c r="HG2" s="5">
        <f t="shared" si="4"/>
        <v>2220</v>
      </c>
      <c r="HH2" s="5">
        <f t="shared" si="4"/>
        <v>2221</v>
      </c>
      <c r="HI2" s="5">
        <f t="shared" si="4"/>
        <v>2222</v>
      </c>
      <c r="HJ2" s="5">
        <f t="shared" si="4"/>
        <v>2223</v>
      </c>
      <c r="HK2" s="5">
        <f t="shared" si="4"/>
        <v>2224</v>
      </c>
      <c r="HL2" s="5">
        <f t="shared" si="4"/>
        <v>2225</v>
      </c>
      <c r="HM2" s="5">
        <f t="shared" si="4"/>
        <v>2226</v>
      </c>
      <c r="HN2" s="5">
        <f t="shared" si="4"/>
        <v>2227</v>
      </c>
      <c r="HO2" s="5">
        <f t="shared" si="4"/>
        <v>2228</v>
      </c>
      <c r="HP2" s="5">
        <f t="shared" si="4"/>
        <v>2229</v>
      </c>
      <c r="HQ2" s="5">
        <f t="shared" si="4"/>
        <v>2230</v>
      </c>
      <c r="HR2" s="5">
        <f t="shared" si="4"/>
        <v>2231</v>
      </c>
      <c r="HS2" s="5">
        <f t="shared" ref="HS2:HX2" si="5">+HR2+1</f>
        <v>2232</v>
      </c>
      <c r="HT2" s="5">
        <f t="shared" si="5"/>
        <v>2233</v>
      </c>
    </row>
    <row r="3" spans="2:228">
      <c r="B3" s="1" t="s">
        <v>7</v>
      </c>
      <c r="C3" s="1">
        <v>7810</v>
      </c>
      <c r="D3" s="1">
        <v>6488</v>
      </c>
      <c r="E3" s="1">
        <v>6941.6</v>
      </c>
      <c r="F3" s="1">
        <f>+Q3-SUM(C3:E3)</f>
        <v>7301.8000000000029</v>
      </c>
      <c r="G3" s="1">
        <v>6960</v>
      </c>
      <c r="H3" s="1">
        <v>8312.1</v>
      </c>
      <c r="I3" s="1">
        <v>9498.6</v>
      </c>
      <c r="J3" s="1">
        <f>+R3-SUM(G3:I3)</f>
        <v>9353.3999999999978</v>
      </c>
      <c r="K3" s="1">
        <v>8768</v>
      </c>
      <c r="P3" s="1">
        <v>28318.400000000001</v>
      </c>
      <c r="Q3" s="1">
        <v>28541.4</v>
      </c>
      <c r="R3" s="1">
        <v>34124.1</v>
      </c>
      <c r="S3" s="1">
        <f>+R3*1.26</f>
        <v>42996.366000000002</v>
      </c>
      <c r="T3" s="1">
        <f t="shared" ref="T3:AB3" si="6">+S3*1.26</f>
        <v>54175.421160000005</v>
      </c>
      <c r="U3" s="1">
        <f t="shared" si="6"/>
        <v>68261.030661600002</v>
      </c>
      <c r="V3" s="1">
        <f t="shared" si="6"/>
        <v>86008.898633616001</v>
      </c>
      <c r="W3" s="1">
        <f t="shared" si="6"/>
        <v>108371.21227835616</v>
      </c>
      <c r="X3" s="1">
        <f t="shared" si="6"/>
        <v>136547.72747072877</v>
      </c>
      <c r="Y3" s="1">
        <f t="shared" si="6"/>
        <v>172050.13661311826</v>
      </c>
      <c r="Z3" s="1">
        <f t="shared" si="6"/>
        <v>216783.172132529</v>
      </c>
      <c r="AA3" s="1">
        <f t="shared" si="6"/>
        <v>273146.79688698653</v>
      </c>
      <c r="AB3" s="1">
        <f t="shared" si="6"/>
        <v>344164.96407760301</v>
      </c>
    </row>
    <row r="4" spans="2:228">
      <c r="B4" s="1" t="s">
        <v>3</v>
      </c>
      <c r="C4" s="1">
        <v>2072.1</v>
      </c>
      <c r="D4" s="1">
        <v>1430.5</v>
      </c>
      <c r="E4" s="1">
        <v>1579.1</v>
      </c>
      <c r="F4" s="1">
        <f t="shared" ref="F4:F13" si="7">+Q4-SUM(C4:E4)</f>
        <v>1548.1000000000004</v>
      </c>
      <c r="G4" s="1">
        <v>1626.7</v>
      </c>
      <c r="H4" s="1">
        <v>1807.4</v>
      </c>
      <c r="I4" s="1">
        <v>1860.1</v>
      </c>
      <c r="J4" s="1">
        <f t="shared" ref="J4:J13" si="8">+R4-SUM(G4:I4)</f>
        <v>1787.9999999999991</v>
      </c>
      <c r="K4" s="1">
        <v>1673.5</v>
      </c>
      <c r="P4" s="1">
        <v>7312.8</v>
      </c>
      <c r="Q4" s="1">
        <v>6629.8</v>
      </c>
      <c r="R4" s="1">
        <v>7082.2</v>
      </c>
      <c r="S4" s="1">
        <f>+S$3*(R4/R$3)</f>
        <v>8923.5720000000001</v>
      </c>
      <c r="T4" s="1">
        <f t="shared" ref="T4:AB4" si="9">+T$3*(S4/S$3)</f>
        <v>11243.700720000001</v>
      </c>
      <c r="U4" s="1">
        <f t="shared" si="9"/>
        <v>14167.062907199999</v>
      </c>
      <c r="V4" s="1">
        <f t="shared" si="9"/>
        <v>17850.499263072001</v>
      </c>
      <c r="W4" s="1">
        <f t="shared" si="9"/>
        <v>22491.629071470725</v>
      </c>
      <c r="X4" s="1">
        <f t="shared" si="9"/>
        <v>28339.452630053114</v>
      </c>
      <c r="Y4" s="1">
        <f t="shared" si="9"/>
        <v>35707.710313866926</v>
      </c>
      <c r="Z4" s="1">
        <f t="shared" si="9"/>
        <v>44991.714995472328</v>
      </c>
      <c r="AA4" s="1">
        <f t="shared" si="9"/>
        <v>56689.560894295129</v>
      </c>
      <c r="AB4" s="1">
        <f t="shared" si="9"/>
        <v>71428.846726811855</v>
      </c>
    </row>
    <row r="5" spans="2:228">
      <c r="B5" s="1" t="s">
        <v>8</v>
      </c>
      <c r="C5" s="1">
        <v>1610.1</v>
      </c>
      <c r="D5" s="1">
        <v>1781.9</v>
      </c>
      <c r="E5" s="1">
        <v>1802.9</v>
      </c>
      <c r="F5" s="1">
        <f t="shared" si="7"/>
        <v>1995.9000000000005</v>
      </c>
      <c r="G5" s="1">
        <v>1985.1</v>
      </c>
      <c r="H5" s="1">
        <v>2356.5</v>
      </c>
      <c r="I5" s="1">
        <v>2409.1</v>
      </c>
      <c r="J5" s="1">
        <f t="shared" si="8"/>
        <v>2562.6999999999989</v>
      </c>
      <c r="K5" s="1">
        <v>2522.8000000000002</v>
      </c>
      <c r="P5" s="1">
        <v>6930.7</v>
      </c>
      <c r="Q5" s="1">
        <v>7190.8</v>
      </c>
      <c r="R5" s="1">
        <v>9313.4</v>
      </c>
      <c r="S5" s="1">
        <f>+S$3*(R5/R$3)</f>
        <v>11734.884</v>
      </c>
      <c r="T5" s="1">
        <f t="shared" ref="S5:AB8" si="10">+T$3*(S5/S$3)</f>
        <v>14785.95384</v>
      </c>
      <c r="U5" s="1">
        <f t="shared" si="10"/>
        <v>18630.301838399999</v>
      </c>
      <c r="V5" s="1">
        <f t="shared" si="10"/>
        <v>23474.180316383998</v>
      </c>
      <c r="W5" s="1">
        <f t="shared" si="10"/>
        <v>29577.467198643841</v>
      </c>
      <c r="X5" s="1">
        <f t="shared" si="10"/>
        <v>37267.608670291236</v>
      </c>
      <c r="Y5" s="1">
        <f t="shared" si="10"/>
        <v>46957.186924566959</v>
      </c>
      <c r="Z5" s="1">
        <f t="shared" si="10"/>
        <v>59166.055524954369</v>
      </c>
      <c r="AA5" s="1">
        <f t="shared" si="10"/>
        <v>74549.229961442499</v>
      </c>
      <c r="AB5" s="1">
        <f t="shared" si="10"/>
        <v>93932.029751417547</v>
      </c>
    </row>
    <row r="6" spans="2:228">
      <c r="B6" s="1" t="s">
        <v>9</v>
      </c>
      <c r="C6" s="1">
        <v>1557.9</v>
      </c>
      <c r="D6" s="1">
        <v>1625.1</v>
      </c>
      <c r="E6" s="1">
        <v>1614.2</v>
      </c>
      <c r="F6" s="1">
        <f t="shared" si="7"/>
        <v>1643.1999999999998</v>
      </c>
      <c r="G6" s="1">
        <v>1749.2</v>
      </c>
      <c r="H6" s="1">
        <v>1925.4</v>
      </c>
      <c r="I6" s="1">
        <v>1803.9</v>
      </c>
      <c r="J6" s="1">
        <f t="shared" si="8"/>
        <v>1924.6000000000004</v>
      </c>
      <c r="K6" s="1">
        <v>1952.2</v>
      </c>
      <c r="P6" s="1">
        <v>6431.6</v>
      </c>
      <c r="Q6" s="1">
        <v>6440.4</v>
      </c>
      <c r="R6" s="1">
        <v>7403.1</v>
      </c>
      <c r="S6" s="1">
        <f>+S$3*(R6/R$3)</f>
        <v>9327.9060000000009</v>
      </c>
      <c r="T6" s="1">
        <f t="shared" si="10"/>
        <v>11753.16156</v>
      </c>
      <c r="U6" s="1">
        <f t="shared" si="10"/>
        <v>14808.9835656</v>
      </c>
      <c r="V6" s="1">
        <f t="shared" si="10"/>
        <v>18659.319292656</v>
      </c>
      <c r="W6" s="1">
        <f t="shared" si="10"/>
        <v>23510.742308746561</v>
      </c>
      <c r="X6" s="1">
        <f t="shared" si="10"/>
        <v>29623.535309020666</v>
      </c>
      <c r="Y6" s="1">
        <f t="shared" si="10"/>
        <v>37325.654489366039</v>
      </c>
      <c r="Z6" s="1">
        <f t="shared" si="10"/>
        <v>47030.324656601209</v>
      </c>
      <c r="AA6" s="1">
        <f t="shared" si="10"/>
        <v>59258.209067317526</v>
      </c>
      <c r="AB6" s="1">
        <f t="shared" si="10"/>
        <v>74665.343424820079</v>
      </c>
    </row>
    <row r="7" spans="2:228">
      <c r="B7" s="1" t="s">
        <v>10</v>
      </c>
      <c r="C7" s="1">
        <v>165.6</v>
      </c>
      <c r="D7" s="1">
        <v>440.4</v>
      </c>
      <c r="E7" s="1">
        <v>62</v>
      </c>
      <c r="F7" s="1">
        <f t="shared" si="7"/>
        <v>240.5</v>
      </c>
      <c r="G7" s="1">
        <v>105</v>
      </c>
      <c r="H7" s="1">
        <v>97.1</v>
      </c>
      <c r="I7" s="1">
        <v>2975.1</v>
      </c>
      <c r="J7" s="1">
        <f t="shared" si="8"/>
        <v>622.60000000000036</v>
      </c>
      <c r="K7" s="1">
        <v>110.5</v>
      </c>
      <c r="P7" s="1">
        <v>970.1</v>
      </c>
      <c r="Q7" s="1">
        <v>908.5</v>
      </c>
      <c r="R7" s="1">
        <v>3799.8</v>
      </c>
      <c r="S7" s="1">
        <f t="shared" si="10"/>
        <v>4787.7480000000005</v>
      </c>
      <c r="T7" s="1">
        <f>+T$3*(S7/S$3)</f>
        <v>6032.5624800000005</v>
      </c>
      <c r="U7" s="1">
        <f>+U$3*(T7/T$3)</f>
        <v>7601.0287248000004</v>
      </c>
      <c r="V7" s="1">
        <f>+V$3*(U7/U$3)</f>
        <v>9577.2961932480011</v>
      </c>
      <c r="W7" s="1">
        <f t="shared" si="10"/>
        <v>12067.393203492482</v>
      </c>
      <c r="X7" s="1">
        <f t="shared" si="10"/>
        <v>15204.915436400528</v>
      </c>
      <c r="Y7" s="1">
        <f t="shared" si="10"/>
        <v>19158.193449864666</v>
      </c>
      <c r="Z7" s="1">
        <f t="shared" si="10"/>
        <v>24139.323746829479</v>
      </c>
      <c r="AA7" s="1">
        <f t="shared" si="10"/>
        <v>30415.547921005142</v>
      </c>
      <c r="AB7" s="1">
        <f t="shared" si="10"/>
        <v>38323.590380466478</v>
      </c>
    </row>
    <row r="8" spans="2:228">
      <c r="B8" s="1" t="s">
        <v>11</v>
      </c>
      <c r="C8" s="1">
        <v>350.7</v>
      </c>
      <c r="D8" s="1">
        <v>119.2</v>
      </c>
      <c r="E8" s="1">
        <v>206.5</v>
      </c>
      <c r="F8" s="1">
        <f t="shared" si="7"/>
        <v>-355.5</v>
      </c>
      <c r="G8" s="1">
        <v>-35.700000000000003</v>
      </c>
      <c r="H8" s="1">
        <v>36.799999999999997</v>
      </c>
      <c r="I8" s="1">
        <v>23.2</v>
      </c>
      <c r="J8" s="1">
        <f t="shared" si="8"/>
        <v>-121</v>
      </c>
      <c r="K8" s="1">
        <v>-27.1</v>
      </c>
      <c r="P8" s="1">
        <v>201.6</v>
      </c>
      <c r="Q8" s="1">
        <v>320.89999999999998</v>
      </c>
      <c r="R8" s="1">
        <v>-96.7</v>
      </c>
      <c r="S8" s="1">
        <f t="shared" si="10"/>
        <v>-121.84200000000003</v>
      </c>
      <c r="T8" s="1">
        <f t="shared" si="10"/>
        <v>-153.52092000000005</v>
      </c>
      <c r="U8" s="1">
        <f t="shared" si="10"/>
        <v>-193.43635920000003</v>
      </c>
      <c r="V8" s="1">
        <f t="shared" si="10"/>
        <v>-243.72981259200003</v>
      </c>
      <c r="W8" s="1">
        <f t="shared" si="10"/>
        <v>-307.09956386592006</v>
      </c>
      <c r="X8" s="1">
        <f t="shared" si="10"/>
        <v>-386.9454504710593</v>
      </c>
      <c r="Y8" s="1">
        <f t="shared" si="10"/>
        <v>-487.5512675935347</v>
      </c>
      <c r="Z8" s="1">
        <f t="shared" si="10"/>
        <v>-614.31459716785366</v>
      </c>
      <c r="AA8" s="1">
        <f t="shared" si="10"/>
        <v>-774.03639243149553</v>
      </c>
      <c r="AB8" s="1">
        <f t="shared" si="10"/>
        <v>-975.28585446368436</v>
      </c>
    </row>
    <row r="9" spans="2:228">
      <c r="B9" s="1" t="s">
        <v>12</v>
      </c>
      <c r="C9" s="1">
        <f>+C3-SUM(C4:C8)</f>
        <v>2053.5999999999995</v>
      </c>
      <c r="D9" s="1">
        <f>+D3-SUM(D4:D8)</f>
        <v>1090.9000000000005</v>
      </c>
      <c r="E9" s="1">
        <f>+E3-SUM(E4:E8)</f>
        <v>1676.9000000000005</v>
      </c>
      <c r="F9" s="1">
        <f t="shared" si="7"/>
        <v>2229.5999999999995</v>
      </c>
      <c r="G9" s="1">
        <f>+G3-SUM(G4:G8)</f>
        <v>1529.6999999999998</v>
      </c>
      <c r="H9" s="1">
        <f>+H3-SUM(H4:H8)</f>
        <v>2088.9000000000005</v>
      </c>
      <c r="I9" s="1">
        <f>+I3-SUM(I4:I8)</f>
        <v>427.19999999999891</v>
      </c>
      <c r="J9" s="1">
        <f t="shared" si="8"/>
        <v>2576.5000000000036</v>
      </c>
      <c r="K9" s="1">
        <f>+K3-SUM(K4:K8)</f>
        <v>2536.1000000000004</v>
      </c>
      <c r="P9" s="1">
        <f>+P3-SUM(P4:P8)</f>
        <v>6471.6000000000058</v>
      </c>
      <c r="Q9" s="1">
        <f>+Q3-SUM(Q4:Q8)</f>
        <v>7051</v>
      </c>
      <c r="R9" s="1">
        <f>+R3-SUM(R4:R8)</f>
        <v>6622.3000000000029</v>
      </c>
      <c r="S9" s="1">
        <f>+S3-SUM(S4:S8)</f>
        <v>8344.0979999999981</v>
      </c>
      <c r="T9" s="1">
        <f>+T3-SUM(T4:T8)</f>
        <v>10513.563480000004</v>
      </c>
      <c r="U9" s="1">
        <f>+U3-SUM(U4:U8)</f>
        <v>13247.089984800004</v>
      </c>
      <c r="V9" s="1">
        <f>+V3-SUM(V4:V8)</f>
        <v>16691.333380848009</v>
      </c>
      <c r="W9" s="1">
        <f t="shared" ref="T9:AB9" si="11">+W3-SUM(W4:W8)</f>
        <v>21031.080059868487</v>
      </c>
      <c r="X9" s="1">
        <f t="shared" si="11"/>
        <v>26499.160875434289</v>
      </c>
      <c r="Y9" s="1">
        <f t="shared" si="11"/>
        <v>33388.942703047214</v>
      </c>
      <c r="Z9" s="1">
        <f t="shared" si="11"/>
        <v>42070.06780583947</v>
      </c>
      <c r="AA9" s="1">
        <f t="shared" si="11"/>
        <v>53008.285435357713</v>
      </c>
      <c r="AB9" s="1">
        <f t="shared" si="11"/>
        <v>66790.43964855076</v>
      </c>
    </row>
    <row r="10" spans="2:228">
      <c r="B10" s="1" t="s">
        <v>13</v>
      </c>
      <c r="C10" s="1">
        <v>150.69999999999999</v>
      </c>
      <c r="D10" s="1">
        <v>138.4</v>
      </c>
      <c r="E10" s="1">
        <v>113.8</v>
      </c>
      <c r="F10" s="1">
        <f t="shared" si="7"/>
        <v>158.69999999999999</v>
      </c>
      <c r="G10" s="1">
        <v>184.8</v>
      </c>
      <c r="H10" s="1">
        <v>325.7</v>
      </c>
      <c r="I10" s="1">
        <v>484.6</v>
      </c>
      <c r="J10" s="1">
        <f t="shared" si="8"/>
        <v>319.10000000000002</v>
      </c>
      <c r="K10" s="1">
        <v>293.2</v>
      </c>
      <c r="P10" s="1">
        <v>573.79999999999995</v>
      </c>
      <c r="Q10" s="1">
        <v>561.6</v>
      </c>
      <c r="R10" s="1">
        <v>1314.2</v>
      </c>
      <c r="S10" s="1">
        <f>+S9*(R10/R9)</f>
        <v>1655.8919999999989</v>
      </c>
      <c r="T10" s="1">
        <f t="shared" ref="T10:AB10" si="12">+T9*(S10/S9)</f>
        <v>2086.4239200000002</v>
      </c>
      <c r="U10" s="1">
        <f t="shared" si="12"/>
        <v>2628.8941392000002</v>
      </c>
      <c r="V10" s="1">
        <f t="shared" si="12"/>
        <v>3312.4066153920012</v>
      </c>
      <c r="W10" s="1">
        <f t="shared" si="12"/>
        <v>4173.6323353939206</v>
      </c>
      <c r="X10" s="1">
        <f t="shared" si="12"/>
        <v>5258.7767425963384</v>
      </c>
      <c r="Y10" s="1">
        <f t="shared" si="12"/>
        <v>6626.0586956713887</v>
      </c>
      <c r="Z10" s="1">
        <f t="shared" si="12"/>
        <v>8348.8339565459464</v>
      </c>
      <c r="AA10" s="1">
        <f t="shared" si="12"/>
        <v>10519.530785247889</v>
      </c>
      <c r="AB10" s="1">
        <f t="shared" si="12"/>
        <v>13254.608789412348</v>
      </c>
    </row>
    <row r="11" spans="2:228">
      <c r="B11" s="1" t="s">
        <v>14</v>
      </c>
      <c r="C11" s="1">
        <f>+C9-C10</f>
        <v>1902.8999999999994</v>
      </c>
      <c r="D11" s="1">
        <f>+D9-D10</f>
        <v>952.50000000000057</v>
      </c>
      <c r="E11" s="1">
        <f>+E9-E10</f>
        <v>1563.1000000000006</v>
      </c>
      <c r="F11" s="1">
        <f t="shared" si="7"/>
        <v>2070.8999999999987</v>
      </c>
      <c r="G11" s="1">
        <f>+G9-G10</f>
        <v>1344.8999999999999</v>
      </c>
      <c r="H11" s="1">
        <f>+H9-H10</f>
        <v>1763.2000000000005</v>
      </c>
      <c r="I11" s="1">
        <f>+I9-I10</f>
        <v>-57.400000000001114</v>
      </c>
      <c r="J11" s="1">
        <f t="shared" si="8"/>
        <v>2257.4000000000037</v>
      </c>
      <c r="K11" s="1">
        <f>+K9-K10</f>
        <v>2242.9000000000005</v>
      </c>
      <c r="P11" s="1">
        <f>+P9-P10</f>
        <v>5897.8000000000056</v>
      </c>
      <c r="Q11" s="1">
        <f>+Q9-Q10</f>
        <v>6489.4</v>
      </c>
      <c r="R11" s="1">
        <f>+R9-R10</f>
        <v>5308.1000000000031</v>
      </c>
      <c r="S11" s="1">
        <f>+S9-S10</f>
        <v>6688.2059999999992</v>
      </c>
      <c r="T11" s="1">
        <f t="shared" ref="T11:AB11" si="13">+T9-T10</f>
        <v>8427.1395600000033</v>
      </c>
      <c r="U11" s="1">
        <f t="shared" si="13"/>
        <v>10618.195845600005</v>
      </c>
      <c r="V11" s="1">
        <f t="shared" si="13"/>
        <v>13378.926765456008</v>
      </c>
      <c r="W11" s="1">
        <f t="shared" si="13"/>
        <v>16857.447724474565</v>
      </c>
      <c r="X11" s="1">
        <f t="shared" si="13"/>
        <v>21240.384132837949</v>
      </c>
      <c r="Y11" s="1">
        <f t="shared" si="13"/>
        <v>26762.884007375826</v>
      </c>
      <c r="Z11" s="1">
        <f t="shared" si="13"/>
        <v>33721.233849293523</v>
      </c>
      <c r="AA11" s="1">
        <f t="shared" si="13"/>
        <v>42488.754650109826</v>
      </c>
      <c r="AB11" s="1">
        <f t="shared" si="13"/>
        <v>53535.830859138412</v>
      </c>
      <c r="AC11" s="1">
        <f>+AB11*(1+$AE$16)</f>
        <v>54606.547476321182</v>
      </c>
      <c r="AD11" s="1">
        <f t="shared" ref="AD11:BN11" si="14">+AC11*(1+$AE$16)</f>
        <v>55698.678425847604</v>
      </c>
      <c r="AE11" s="1">
        <f t="shared" si="14"/>
        <v>56812.651994364554</v>
      </c>
      <c r="AF11" s="1">
        <f t="shared" si="14"/>
        <v>57948.905034251846</v>
      </c>
      <c r="AG11" s="1">
        <f t="shared" si="14"/>
        <v>59107.883134936885</v>
      </c>
      <c r="AH11" s="1">
        <f t="shared" si="14"/>
        <v>60290.040797635622</v>
      </c>
      <c r="AI11" s="1">
        <f t="shared" si="14"/>
        <v>61495.841613588338</v>
      </c>
      <c r="AJ11" s="1">
        <f t="shared" si="14"/>
        <v>62725.758445860105</v>
      </c>
      <c r="AK11" s="1">
        <f t="shared" si="14"/>
        <v>63980.27361477731</v>
      </c>
      <c r="AL11" s="1">
        <f t="shared" si="14"/>
        <v>65259.879087072855</v>
      </c>
      <c r="AM11" s="1">
        <f t="shared" si="14"/>
        <v>66565.076668814319</v>
      </c>
      <c r="AN11" s="1">
        <f t="shared" si="14"/>
        <v>67896.378202190608</v>
      </c>
      <c r="AO11" s="1">
        <f t="shared" si="14"/>
        <v>69254.305766234422</v>
      </c>
      <c r="AP11" s="1">
        <f t="shared" si="14"/>
        <v>70639.391881559117</v>
      </c>
      <c r="AQ11" s="1">
        <f t="shared" si="14"/>
        <v>72052.179719190302</v>
      </c>
      <c r="AR11" s="1">
        <f t="shared" si="14"/>
        <v>73493.223313574112</v>
      </c>
      <c r="AS11" s="1">
        <f t="shared" si="14"/>
        <v>74963.087779845591</v>
      </c>
      <c r="AT11" s="1">
        <f t="shared" si="14"/>
        <v>76462.34953544251</v>
      </c>
      <c r="AU11" s="1">
        <f t="shared" si="14"/>
        <v>77991.596526151363</v>
      </c>
      <c r="AV11" s="1">
        <f t="shared" si="14"/>
        <v>79551.428456674388</v>
      </c>
      <c r="AW11" s="1">
        <f t="shared" si="14"/>
        <v>81142.457025807875</v>
      </c>
      <c r="AX11" s="1">
        <f t="shared" si="14"/>
        <v>82765.306166324037</v>
      </c>
      <c r="AY11" s="1">
        <f t="shared" si="14"/>
        <v>84420.612289650526</v>
      </c>
      <c r="AZ11" s="1">
        <f t="shared" si="14"/>
        <v>86109.024535443532</v>
      </c>
      <c r="BA11" s="1">
        <f t="shared" si="14"/>
        <v>87831.205026152398</v>
      </c>
      <c r="BB11" s="1">
        <f t="shared" si="14"/>
        <v>89587.829126675453</v>
      </c>
      <c r="BC11" s="1">
        <f t="shared" si="14"/>
        <v>91379.585709208957</v>
      </c>
      <c r="BD11" s="1">
        <f t="shared" si="14"/>
        <v>93207.177423393136</v>
      </c>
      <c r="BE11" s="1">
        <f t="shared" si="14"/>
        <v>95071.320971861001</v>
      </c>
      <c r="BF11" s="1">
        <f t="shared" si="14"/>
        <v>96972.747391298224</v>
      </c>
      <c r="BG11" s="1">
        <f t="shared" si="14"/>
        <v>98912.202339124196</v>
      </c>
      <c r="BH11" s="1">
        <f t="shared" si="14"/>
        <v>100890.44638590669</v>
      </c>
      <c r="BI11" s="1">
        <f t="shared" si="14"/>
        <v>102908.25531362483</v>
      </c>
      <c r="BJ11" s="1">
        <f t="shared" si="14"/>
        <v>104966.42041989733</v>
      </c>
      <c r="BK11" s="1">
        <f t="shared" si="14"/>
        <v>107065.74882829528</v>
      </c>
      <c r="BL11" s="1">
        <f t="shared" si="14"/>
        <v>109207.06380486119</v>
      </c>
      <c r="BM11" s="1">
        <f t="shared" si="14"/>
        <v>111391.20508095842</v>
      </c>
      <c r="BN11" s="1">
        <f t="shared" si="14"/>
        <v>113619.02918257759</v>
      </c>
      <c r="BO11" s="1">
        <f t="shared" ref="BO11:DL11" si="15">+BN11*(1+$AE$16)</f>
        <v>115891.40976622915</v>
      </c>
      <c r="BP11" s="1">
        <f t="shared" si="15"/>
        <v>118209.23796155374</v>
      </c>
      <c r="BQ11" s="1">
        <f t="shared" si="15"/>
        <v>120573.42272078482</v>
      </c>
      <c r="BR11" s="1">
        <f t="shared" si="15"/>
        <v>122984.89117520051</v>
      </c>
      <c r="BS11" s="1">
        <f t="shared" si="15"/>
        <v>125444.58899870452</v>
      </c>
      <c r="BT11" s="1">
        <f t="shared" si="15"/>
        <v>127953.48077867861</v>
      </c>
      <c r="BU11" s="1">
        <f t="shared" si="15"/>
        <v>130512.55039425219</v>
      </c>
      <c r="BV11" s="1">
        <f t="shared" si="15"/>
        <v>133122.80140213724</v>
      </c>
      <c r="BW11" s="1">
        <f t="shared" si="15"/>
        <v>135785.25743017998</v>
      </c>
      <c r="BX11" s="1">
        <f t="shared" si="15"/>
        <v>138500.96257878357</v>
      </c>
      <c r="BY11" s="1">
        <f t="shared" si="15"/>
        <v>141270.98183035923</v>
      </c>
      <c r="BZ11" s="1">
        <f t="shared" si="15"/>
        <v>144096.40146696643</v>
      </c>
      <c r="CA11" s="1">
        <f t="shared" si="15"/>
        <v>146978.32949630576</v>
      </c>
      <c r="CB11" s="1">
        <f t="shared" si="15"/>
        <v>149917.89608623186</v>
      </c>
      <c r="CC11" s="1">
        <f t="shared" si="15"/>
        <v>152916.25400795651</v>
      </c>
      <c r="CD11" s="1">
        <f t="shared" si="15"/>
        <v>155974.57908811563</v>
      </c>
      <c r="CE11" s="1">
        <f t="shared" si="15"/>
        <v>159094.07066987795</v>
      </c>
      <c r="CF11" s="1">
        <f t="shared" si="15"/>
        <v>162275.95208327551</v>
      </c>
      <c r="CG11" s="1">
        <f t="shared" si="15"/>
        <v>165521.47112494102</v>
      </c>
      <c r="CH11" s="1">
        <f t="shared" si="15"/>
        <v>168831.90054743984</v>
      </c>
      <c r="CI11" s="1">
        <f t="shared" si="15"/>
        <v>172208.53855838865</v>
      </c>
      <c r="CJ11" s="1">
        <f t="shared" si="15"/>
        <v>175652.70932955644</v>
      </c>
      <c r="CK11" s="1">
        <f t="shared" si="15"/>
        <v>179165.76351614756</v>
      </c>
      <c r="CL11" s="1">
        <f t="shared" si="15"/>
        <v>182749.07878647052</v>
      </c>
      <c r="CM11" s="1">
        <f t="shared" si="15"/>
        <v>186404.06036219993</v>
      </c>
      <c r="CN11" s="1">
        <f t="shared" si="15"/>
        <v>190132.14156944392</v>
      </c>
      <c r="CO11" s="1">
        <f t="shared" si="15"/>
        <v>193934.78440083281</v>
      </c>
      <c r="CP11" s="1">
        <f t="shared" si="15"/>
        <v>197813.48008884946</v>
      </c>
      <c r="CQ11" s="1">
        <f t="shared" si="15"/>
        <v>201769.74969062646</v>
      </c>
      <c r="CR11" s="1">
        <f t="shared" si="15"/>
        <v>205805.144684439</v>
      </c>
      <c r="CS11" s="1">
        <f t="shared" si="15"/>
        <v>209921.24757812778</v>
      </c>
      <c r="CT11" s="1">
        <f t="shared" si="15"/>
        <v>214119.67252969035</v>
      </c>
      <c r="CU11" s="1">
        <f t="shared" si="15"/>
        <v>218402.06598028415</v>
      </c>
      <c r="CV11" s="1">
        <f t="shared" si="15"/>
        <v>222770.10729988985</v>
      </c>
      <c r="CW11" s="1">
        <f t="shared" si="15"/>
        <v>227225.50944588764</v>
      </c>
      <c r="CX11" s="1">
        <f t="shared" si="15"/>
        <v>231770.01963480539</v>
      </c>
      <c r="CY11" s="1">
        <f t="shared" si="15"/>
        <v>236405.4200275015</v>
      </c>
      <c r="CZ11" s="1">
        <f t="shared" si="15"/>
        <v>241133.52842805153</v>
      </c>
      <c r="DA11" s="1">
        <f t="shared" si="15"/>
        <v>245956.19899661257</v>
      </c>
      <c r="DB11" s="1">
        <f t="shared" si="15"/>
        <v>250875.32297654482</v>
      </c>
      <c r="DC11" s="1">
        <f t="shared" si="15"/>
        <v>255892.82943607573</v>
      </c>
      <c r="DD11" s="1">
        <f t="shared" si="15"/>
        <v>261010.68602479724</v>
      </c>
      <c r="DE11" s="1">
        <f t="shared" si="15"/>
        <v>266230.89974529319</v>
      </c>
      <c r="DF11" s="1">
        <f t="shared" si="15"/>
        <v>271555.51774019905</v>
      </c>
      <c r="DG11" s="1">
        <f t="shared" si="15"/>
        <v>276986.62809500302</v>
      </c>
      <c r="DH11" s="1">
        <f t="shared" si="15"/>
        <v>282526.36065690307</v>
      </c>
      <c r="DI11" s="1">
        <f t="shared" si="15"/>
        <v>288176.88787004113</v>
      </c>
      <c r="DJ11" s="1">
        <f t="shared" si="15"/>
        <v>293940.42562744196</v>
      </c>
      <c r="DK11" s="1">
        <f t="shared" si="15"/>
        <v>299819.23413999082</v>
      </c>
      <c r="DL11" s="1">
        <f t="shared" si="15"/>
        <v>305815.61882279062</v>
      </c>
      <c r="DM11" s="1">
        <f t="shared" ref="DM11:FE11" si="16">+DL11*(1+$AE$16)</f>
        <v>311931.93119924644</v>
      </c>
      <c r="DN11" s="1">
        <f t="shared" si="16"/>
        <v>318170.56982323137</v>
      </c>
      <c r="DO11" s="1">
        <f t="shared" si="16"/>
        <v>324533.981219696</v>
      </c>
      <c r="DP11" s="1">
        <f t="shared" si="16"/>
        <v>331024.66084408993</v>
      </c>
      <c r="DQ11" s="1">
        <f t="shared" si="16"/>
        <v>337645.15406097175</v>
      </c>
      <c r="DR11" s="1">
        <f t="shared" si="16"/>
        <v>344398.05714219122</v>
      </c>
      <c r="DS11" s="1">
        <f t="shared" si="16"/>
        <v>351286.01828503504</v>
      </c>
      <c r="DT11" s="1">
        <f t="shared" si="16"/>
        <v>358311.73865073576</v>
      </c>
      <c r="DU11" s="1">
        <f t="shared" si="16"/>
        <v>365477.97342375049</v>
      </c>
      <c r="DV11" s="1">
        <f t="shared" si="16"/>
        <v>372787.53289222548</v>
      </c>
      <c r="DW11" s="1">
        <f t="shared" si="16"/>
        <v>380243.28355007002</v>
      </c>
      <c r="DX11" s="1">
        <f t="shared" si="16"/>
        <v>387848.14922107145</v>
      </c>
      <c r="DY11" s="1">
        <f t="shared" si="16"/>
        <v>395605.11220549286</v>
      </c>
      <c r="DZ11" s="1">
        <f t="shared" si="16"/>
        <v>403517.2144496027</v>
      </c>
      <c r="EA11" s="1">
        <f t="shared" si="16"/>
        <v>411587.55873859476</v>
      </c>
      <c r="EB11" s="1">
        <f t="shared" si="16"/>
        <v>419819.30991336668</v>
      </c>
      <c r="EC11" s="1">
        <f t="shared" si="16"/>
        <v>428215.69611163402</v>
      </c>
      <c r="ED11" s="1">
        <f t="shared" si="16"/>
        <v>436780.01003386674</v>
      </c>
      <c r="EE11" s="1">
        <f t="shared" si="16"/>
        <v>445515.61023454409</v>
      </c>
      <c r="EF11" s="1">
        <f t="shared" si="16"/>
        <v>454425.92243923497</v>
      </c>
      <c r="EG11" s="1">
        <f t="shared" si="16"/>
        <v>463514.44088801969</v>
      </c>
      <c r="EH11" s="1">
        <f t="shared" si="16"/>
        <v>472784.7297057801</v>
      </c>
      <c r="EI11" s="1">
        <f t="shared" si="16"/>
        <v>482240.42429989571</v>
      </c>
      <c r="EJ11" s="1">
        <f t="shared" si="16"/>
        <v>491885.2327858936</v>
      </c>
      <c r="EK11" s="1">
        <f t="shared" si="16"/>
        <v>501722.93744161149</v>
      </c>
      <c r="EL11" s="1">
        <f t="shared" si="16"/>
        <v>511757.39619044372</v>
      </c>
      <c r="EM11" s="1">
        <f t="shared" si="16"/>
        <v>521992.54411425261</v>
      </c>
      <c r="EN11" s="1">
        <f t="shared" si="16"/>
        <v>532432.39499653771</v>
      </c>
      <c r="EO11" s="1">
        <f t="shared" si="16"/>
        <v>543081.04289646843</v>
      </c>
      <c r="EP11" s="1">
        <f t="shared" si="16"/>
        <v>553942.66375439777</v>
      </c>
      <c r="EQ11" s="1">
        <f t="shared" si="16"/>
        <v>565021.51702948578</v>
      </c>
      <c r="ER11" s="1">
        <f t="shared" si="16"/>
        <v>576321.9473700755</v>
      </c>
      <c r="ES11" s="1">
        <f t="shared" si="16"/>
        <v>587848.38631747698</v>
      </c>
      <c r="ET11" s="1">
        <f t="shared" si="16"/>
        <v>599605.35404382658</v>
      </c>
      <c r="EU11" s="1">
        <f t="shared" si="16"/>
        <v>611597.46112470317</v>
      </c>
      <c r="EV11" s="1">
        <f t="shared" si="16"/>
        <v>623829.4103471972</v>
      </c>
      <c r="EW11" s="1">
        <f t="shared" si="16"/>
        <v>636305.99855414114</v>
      </c>
      <c r="EX11" s="1">
        <f t="shared" si="16"/>
        <v>649032.11852522392</v>
      </c>
      <c r="EY11" s="1">
        <f t="shared" si="16"/>
        <v>662012.76089572837</v>
      </c>
      <c r="EZ11" s="1">
        <f t="shared" si="16"/>
        <v>675253.01611364295</v>
      </c>
      <c r="FA11" s="1">
        <f t="shared" si="16"/>
        <v>688758.07643591578</v>
      </c>
      <c r="FB11" s="1">
        <f t="shared" si="16"/>
        <v>702533.23796463409</v>
      </c>
      <c r="FC11" s="1">
        <f t="shared" si="16"/>
        <v>716583.90272392682</v>
      </c>
      <c r="FD11" s="1">
        <f t="shared" si="16"/>
        <v>730915.58077840542</v>
      </c>
      <c r="FE11" s="1">
        <f t="shared" si="16"/>
        <v>745533.89239397354</v>
      </c>
      <c r="FF11" s="1">
        <f t="shared" ref="FF11:GJ11" si="17">+FE11*(1+$AE$16)</f>
        <v>760444.57024185301</v>
      </c>
      <c r="FG11" s="1">
        <f t="shared" si="17"/>
        <v>775653.46164669003</v>
      </c>
      <c r="FH11" s="1">
        <f t="shared" si="17"/>
        <v>791166.53087962384</v>
      </c>
      <c r="FI11" s="1">
        <f t="shared" si="17"/>
        <v>806989.86149721628</v>
      </c>
      <c r="FJ11" s="1">
        <f t="shared" si="17"/>
        <v>823129.65872716065</v>
      </c>
      <c r="FK11" s="1">
        <f t="shared" si="17"/>
        <v>839592.25190170389</v>
      </c>
      <c r="FL11" s="1">
        <f t="shared" si="17"/>
        <v>856384.09693973802</v>
      </c>
      <c r="FM11" s="1">
        <f t="shared" si="17"/>
        <v>873511.77887853282</v>
      </c>
      <c r="FN11" s="1">
        <f t="shared" si="17"/>
        <v>890982.01445610344</v>
      </c>
      <c r="FO11" s="1">
        <f t="shared" si="17"/>
        <v>908801.65474522556</v>
      </c>
      <c r="FP11" s="1">
        <f t="shared" si="17"/>
        <v>926977.68784013006</v>
      </c>
      <c r="FQ11" s="1">
        <f t="shared" si="17"/>
        <v>945517.24159693264</v>
      </c>
      <c r="FR11" s="1">
        <f t="shared" si="17"/>
        <v>964427.58642887126</v>
      </c>
      <c r="FS11" s="1">
        <f t="shared" si="17"/>
        <v>983716.13815744873</v>
      </c>
      <c r="FT11" s="1">
        <f t="shared" si="17"/>
        <v>1003390.4609205978</v>
      </c>
      <c r="FU11" s="1">
        <f t="shared" si="17"/>
        <v>1023458.2701390097</v>
      </c>
      <c r="FV11" s="1">
        <f t="shared" si="17"/>
        <v>1043927.4355417899</v>
      </c>
      <c r="FW11" s="1">
        <f t="shared" si="17"/>
        <v>1064805.9842526256</v>
      </c>
      <c r="FX11" s="1">
        <f t="shared" si="17"/>
        <v>1086102.103937678</v>
      </c>
      <c r="FY11" s="1">
        <f t="shared" si="17"/>
        <v>1107824.1460164315</v>
      </c>
      <c r="FZ11" s="1">
        <f t="shared" si="17"/>
        <v>1129980.6289367601</v>
      </c>
      <c r="GA11" s="1">
        <f t="shared" si="17"/>
        <v>1152580.2415154953</v>
      </c>
      <c r="GB11" s="1">
        <f t="shared" si="17"/>
        <v>1175631.8463458053</v>
      </c>
      <c r="GC11" s="1">
        <f t="shared" si="17"/>
        <v>1199144.4832727215</v>
      </c>
      <c r="GD11" s="1">
        <f t="shared" si="17"/>
        <v>1223127.3729381759</v>
      </c>
      <c r="GE11" s="1">
        <f t="shared" si="17"/>
        <v>1247589.9203969394</v>
      </c>
      <c r="GF11" s="1">
        <f t="shared" si="17"/>
        <v>1272541.7188048782</v>
      </c>
      <c r="GG11" s="1">
        <f t="shared" si="17"/>
        <v>1297992.5531809758</v>
      </c>
      <c r="GH11" s="1">
        <f t="shared" si="17"/>
        <v>1323952.4042445954</v>
      </c>
      <c r="GI11" s="1">
        <f t="shared" si="17"/>
        <v>1350431.4523294873</v>
      </c>
      <c r="GJ11" s="1">
        <f t="shared" si="17"/>
        <v>1377440.0813760771</v>
      </c>
      <c r="GK11" s="1">
        <f t="shared" ref="GK11:HR11" si="18">+GJ11*(1+$AE$16)</f>
        <v>1404988.8830035988</v>
      </c>
      <c r="GL11" s="1">
        <f t="shared" si="18"/>
        <v>1433088.6606636709</v>
      </c>
      <c r="GM11" s="1">
        <f t="shared" si="18"/>
        <v>1461750.4338769442</v>
      </c>
      <c r="GN11" s="1">
        <f t="shared" si="18"/>
        <v>1490985.4425544832</v>
      </c>
      <c r="GO11" s="1">
        <f t="shared" si="18"/>
        <v>1520805.1514055729</v>
      </c>
      <c r="GP11" s="1">
        <f t="shared" si="18"/>
        <v>1551221.2544336843</v>
      </c>
      <c r="GQ11" s="1">
        <f t="shared" si="18"/>
        <v>1582245.6795223579</v>
      </c>
      <c r="GR11" s="1">
        <f t="shared" si="18"/>
        <v>1613890.5931128052</v>
      </c>
      <c r="GS11" s="1">
        <f t="shared" si="18"/>
        <v>1646168.4049750613</v>
      </c>
      <c r="GT11" s="1">
        <f t="shared" si="18"/>
        <v>1679091.7730745627</v>
      </c>
      <c r="GU11" s="1">
        <f t="shared" si="18"/>
        <v>1712673.6085360539</v>
      </c>
      <c r="GV11" s="1">
        <f t="shared" si="18"/>
        <v>1746927.080706775</v>
      </c>
      <c r="GW11" s="1">
        <f t="shared" si="18"/>
        <v>1781865.6223209105</v>
      </c>
      <c r="GX11" s="1">
        <f t="shared" si="18"/>
        <v>1817502.9347673287</v>
      </c>
      <c r="GY11" s="1">
        <f t="shared" si="18"/>
        <v>1853852.9934626753</v>
      </c>
      <c r="GZ11" s="1">
        <f t="shared" si="18"/>
        <v>1890930.0533319288</v>
      </c>
      <c r="HA11" s="1">
        <f t="shared" si="18"/>
        <v>1928748.6543985675</v>
      </c>
      <c r="HB11" s="1">
        <f t="shared" si="18"/>
        <v>1967323.6274865388</v>
      </c>
      <c r="HC11" s="1">
        <f t="shared" si="18"/>
        <v>2006670.1000362698</v>
      </c>
      <c r="HD11" s="1">
        <f t="shared" si="18"/>
        <v>2046803.5020369953</v>
      </c>
      <c r="HE11" s="1">
        <f t="shared" si="18"/>
        <v>2087739.5720777351</v>
      </c>
      <c r="HF11" s="1">
        <f t="shared" si="18"/>
        <v>2129494.36351929</v>
      </c>
      <c r="HG11" s="1">
        <f t="shared" si="18"/>
        <v>2172084.2507896759</v>
      </c>
      <c r="HH11" s="1">
        <f t="shared" si="18"/>
        <v>2215525.9358054693</v>
      </c>
      <c r="HI11" s="1">
        <f t="shared" si="18"/>
        <v>2259836.4545215787</v>
      </c>
      <c r="HJ11" s="1">
        <f t="shared" si="18"/>
        <v>2305033.1836120104</v>
      </c>
      <c r="HK11" s="1">
        <f t="shared" si="18"/>
        <v>2351133.8472842509</v>
      </c>
      <c r="HL11" s="1">
        <f t="shared" si="18"/>
        <v>2398156.5242299358</v>
      </c>
      <c r="HM11" s="1">
        <f t="shared" si="18"/>
        <v>2446119.6547145345</v>
      </c>
      <c r="HN11" s="1">
        <f t="shared" si="18"/>
        <v>2495042.047808825</v>
      </c>
      <c r="HO11" s="1">
        <f t="shared" si="18"/>
        <v>2544942.8887650017</v>
      </c>
      <c r="HP11" s="1">
        <f t="shared" si="18"/>
        <v>2595841.7465403019</v>
      </c>
      <c r="HQ11" s="1">
        <f t="shared" si="18"/>
        <v>2647758.5814711079</v>
      </c>
      <c r="HR11" s="1">
        <f t="shared" si="18"/>
        <v>2700713.7531005302</v>
      </c>
      <c r="HS11" s="1">
        <f t="shared" ref="HS11:HX11" si="19">+HR11*(1+$AE$16)</f>
        <v>2754728.0281625409</v>
      </c>
      <c r="HT11" s="1">
        <f t="shared" si="19"/>
        <v>2809822.5887257918</v>
      </c>
    </row>
    <row r="12" spans="2:228">
      <c r="B12" s="1" t="s">
        <v>15</v>
      </c>
      <c r="C12" s="1">
        <v>906.4</v>
      </c>
      <c r="D12" s="1">
        <v>902.9</v>
      </c>
      <c r="E12" s="1">
        <v>903.8</v>
      </c>
      <c r="F12" s="1">
        <f>+F11/F13</f>
        <v>904.39663837045941</v>
      </c>
      <c r="G12" s="1">
        <v>903.3</v>
      </c>
      <c r="H12" s="1">
        <v>902.7</v>
      </c>
      <c r="I12" s="1">
        <v>903.8</v>
      </c>
      <c r="J12" s="1">
        <f>+J11/J13</f>
        <v>903.74425851626029</v>
      </c>
      <c r="K12" s="1">
        <v>903.8</v>
      </c>
      <c r="P12" s="1">
        <v>911.68100000000004</v>
      </c>
      <c r="Q12" s="1">
        <v>904.61900000000003</v>
      </c>
      <c r="R12" s="1">
        <v>903.28399999999999</v>
      </c>
      <c r="S12" s="1">
        <f>+R12</f>
        <v>903.28399999999999</v>
      </c>
      <c r="T12" s="1">
        <f t="shared" ref="T12:AB12" si="20">+S12</f>
        <v>903.28399999999999</v>
      </c>
      <c r="U12" s="1">
        <f t="shared" si="20"/>
        <v>903.28399999999999</v>
      </c>
      <c r="V12" s="1">
        <f t="shared" si="20"/>
        <v>903.28399999999999</v>
      </c>
      <c r="W12" s="1">
        <f t="shared" si="20"/>
        <v>903.28399999999999</v>
      </c>
      <c r="X12" s="1">
        <f t="shared" si="20"/>
        <v>903.28399999999999</v>
      </c>
      <c r="Y12" s="1">
        <f t="shared" si="20"/>
        <v>903.28399999999999</v>
      </c>
      <c r="Z12" s="1">
        <f t="shared" si="20"/>
        <v>903.28399999999999</v>
      </c>
      <c r="AA12" s="1">
        <f t="shared" si="20"/>
        <v>903.28399999999999</v>
      </c>
      <c r="AB12" s="1">
        <f t="shared" si="20"/>
        <v>903.28399999999999</v>
      </c>
    </row>
    <row r="13" spans="2:228" s="6" customFormat="1">
      <c r="B13" s="6" t="s">
        <v>16</v>
      </c>
      <c r="C13" s="6">
        <f>+C11/C12</f>
        <v>2.0994042365401584</v>
      </c>
      <c r="D13" s="6">
        <f>+D11/D12</f>
        <v>1.0549341012293727</v>
      </c>
      <c r="E13" s="6">
        <f>+E11/E12</f>
        <v>1.7294755476875423</v>
      </c>
      <c r="F13" s="6">
        <f t="shared" si="7"/>
        <v>2.2898139070168853</v>
      </c>
      <c r="G13" s="6">
        <f>+G11/G12</f>
        <v>1.4888741281966122</v>
      </c>
      <c r="H13" s="6">
        <f>+H11/H12</f>
        <v>1.9532513570399916</v>
      </c>
      <c r="I13" s="6">
        <f>+I11/I12</f>
        <v>-6.3509626023457749E-2</v>
      </c>
      <c r="J13" s="6">
        <f t="shared" si="8"/>
        <v>2.4978305297409404</v>
      </c>
      <c r="K13" s="6">
        <f>+K11/K12</f>
        <v>2.4816331046691755</v>
      </c>
      <c r="P13" s="6">
        <f>+P11/P12</f>
        <v>6.4691487483012207</v>
      </c>
      <c r="Q13" s="6">
        <f>+Q11/Q12</f>
        <v>7.1736277924739582</v>
      </c>
      <c r="R13" s="6">
        <f>+R11/R12</f>
        <v>5.8764463889540863</v>
      </c>
      <c r="S13" s="6">
        <f>+S11/S12</f>
        <v>7.4043224500821436</v>
      </c>
      <c r="T13" s="6">
        <f t="shared" ref="T13:AB13" si="21">+T11/T12</f>
        <v>9.3294462871035062</v>
      </c>
      <c r="U13" s="6">
        <f t="shared" si="21"/>
        <v>11.755102321750419</v>
      </c>
      <c r="V13" s="6">
        <f t="shared" si="21"/>
        <v>14.811428925405529</v>
      </c>
      <c r="W13" s="6">
        <f t="shared" si="21"/>
        <v>18.66240044601096</v>
      </c>
      <c r="X13" s="6">
        <f t="shared" si="21"/>
        <v>23.514624561973807</v>
      </c>
      <c r="Y13" s="6">
        <f t="shared" si="21"/>
        <v>29.628426948087007</v>
      </c>
      <c r="Z13" s="6">
        <f t="shared" si="21"/>
        <v>37.33181795458961</v>
      </c>
      <c r="AA13" s="6">
        <f t="shared" si="21"/>
        <v>47.038090622782896</v>
      </c>
      <c r="AB13" s="6">
        <f t="shared" si="21"/>
        <v>59.267994184706488</v>
      </c>
    </row>
    <row r="16" spans="2:228" s="3" customFormat="1">
      <c r="B16" s="3" t="s">
        <v>28</v>
      </c>
      <c r="F16" s="3">
        <f t="shared" ref="F16:J16" si="22">+IFERROR(F3/B3-1,0)</f>
        <v>0</v>
      </c>
      <c r="G16" s="3">
        <f t="shared" si="22"/>
        <v>-0.10883482714468629</v>
      </c>
      <c r="H16" s="3">
        <f t="shared" si="22"/>
        <v>0.28114981504315661</v>
      </c>
      <c r="I16" s="3">
        <f t="shared" si="22"/>
        <v>0.36835887979716486</v>
      </c>
      <c r="J16" s="3">
        <f t="shared" si="22"/>
        <v>0.28097181516886161</v>
      </c>
      <c r="K16" s="3">
        <f>+IFERROR(K3/G3-1,0)</f>
        <v>0.25977011494252866</v>
      </c>
      <c r="Q16" s="3">
        <f>+Q3/P3-1</f>
        <v>7.8747386858013524E-3</v>
      </c>
      <c r="R16" s="3">
        <f>+R3/Q3-1</f>
        <v>0.19560007567953908</v>
      </c>
      <c r="S16" s="3">
        <f t="shared" ref="S16:AB16" si="23">+S3/R3-1</f>
        <v>0.26</v>
      </c>
      <c r="T16" s="3">
        <f t="shared" si="23"/>
        <v>0.26</v>
      </c>
      <c r="U16" s="3">
        <f t="shared" si="23"/>
        <v>0.26</v>
      </c>
      <c r="V16" s="3">
        <f t="shared" si="23"/>
        <v>0.26</v>
      </c>
      <c r="W16" s="3">
        <f t="shared" si="23"/>
        <v>0.26</v>
      </c>
      <c r="X16" s="3">
        <f t="shared" si="23"/>
        <v>0.26</v>
      </c>
      <c r="Y16" s="3">
        <f t="shared" si="23"/>
        <v>0.26</v>
      </c>
      <c r="Z16" s="3">
        <f t="shared" si="23"/>
        <v>0.26</v>
      </c>
      <c r="AA16" s="3">
        <f t="shared" si="23"/>
        <v>0.26</v>
      </c>
      <c r="AB16" s="3">
        <f t="shared" si="23"/>
        <v>0.26</v>
      </c>
      <c r="AD16" s="3" t="s">
        <v>31</v>
      </c>
      <c r="AE16" s="3">
        <v>0.02</v>
      </c>
    </row>
    <row r="17" spans="2:31" s="4" customFormat="1">
      <c r="B17" s="4" t="s">
        <v>29</v>
      </c>
      <c r="C17" s="4">
        <f t="shared" ref="C17:K17" si="24">IFERROR(((C3-C4)/C3),0)</f>
        <v>0.73468629961587706</v>
      </c>
      <c r="D17" s="4">
        <f t="shared" si="24"/>
        <v>0.77951602959309496</v>
      </c>
      <c r="E17" s="4">
        <f t="shared" si="24"/>
        <v>0.77251642272674881</v>
      </c>
      <c r="F17" s="4">
        <f t="shared" si="24"/>
        <v>0.78798378482018139</v>
      </c>
      <c r="G17" s="4">
        <f t="shared" si="24"/>
        <v>0.76627873563218396</v>
      </c>
      <c r="H17" s="4">
        <f t="shared" si="24"/>
        <v>0.78255795767615888</v>
      </c>
      <c r="I17" s="4">
        <f t="shared" si="24"/>
        <v>0.80417114101025411</v>
      </c>
      <c r="J17" s="4">
        <f t="shared" si="24"/>
        <v>0.8088395663608956</v>
      </c>
      <c r="K17" s="4">
        <f>IFERROR(((K3-K4)/K3),0)</f>
        <v>0.80913549270072993</v>
      </c>
      <c r="P17" s="4">
        <f>IFERROR(((P3-P4)/P3),0)</f>
        <v>0.74176507147296467</v>
      </c>
      <c r="Q17" s="4">
        <f>IFERROR(((Q3-Q4)/Q3),0)</f>
        <v>0.76771286622239976</v>
      </c>
      <c r="R17" s="4">
        <f>IFERROR(((R3-R4)/R3),0)</f>
        <v>0.79245753001544361</v>
      </c>
      <c r="S17" s="4">
        <f t="shared" ref="S17:AB17" si="25">IFERROR(((S3-S4)/S3),0)</f>
        <v>0.79245753001544361</v>
      </c>
      <c r="T17" s="4">
        <f t="shared" si="25"/>
        <v>0.79245753001544361</v>
      </c>
      <c r="U17" s="4">
        <f t="shared" si="25"/>
        <v>0.79245753001544361</v>
      </c>
      <c r="V17" s="4">
        <f t="shared" si="25"/>
        <v>0.79245753001544372</v>
      </c>
      <c r="W17" s="4">
        <f t="shared" si="25"/>
        <v>0.79245753001544361</v>
      </c>
      <c r="X17" s="4">
        <f t="shared" si="25"/>
        <v>0.79245753001544361</v>
      </c>
      <c r="Y17" s="4">
        <f t="shared" si="25"/>
        <v>0.7924575300154435</v>
      </c>
      <c r="Z17" s="4">
        <f t="shared" si="25"/>
        <v>0.79245753001544361</v>
      </c>
      <c r="AA17" s="4">
        <f t="shared" si="25"/>
        <v>0.79245753001544361</v>
      </c>
      <c r="AB17" s="4">
        <f t="shared" si="25"/>
        <v>0.79245753001544361</v>
      </c>
      <c r="AD17" s="4" t="s">
        <v>32</v>
      </c>
      <c r="AE17" s="7">
        <v>6.5000000000000002E-2</v>
      </c>
    </row>
    <row r="18" spans="2:31">
      <c r="B18" s="1" t="s">
        <v>30</v>
      </c>
      <c r="C18" s="4">
        <f>+C9/C3</f>
        <v>0.26294494238156202</v>
      </c>
      <c r="D18" s="4">
        <f t="shared" ref="D18:K18" si="26">+D9/D3</f>
        <v>0.16814118372379785</v>
      </c>
      <c r="E18" s="4">
        <f t="shared" si="26"/>
        <v>0.24157254811570825</v>
      </c>
      <c r="F18" s="4">
        <f t="shared" si="26"/>
        <v>0.30534936590977546</v>
      </c>
      <c r="G18" s="4">
        <f t="shared" si="26"/>
        <v>0.21978448275862067</v>
      </c>
      <c r="H18" s="4">
        <f t="shared" si="26"/>
        <v>0.25130833363409977</v>
      </c>
      <c r="I18" s="4">
        <f t="shared" si="26"/>
        <v>4.4975048954582666E-2</v>
      </c>
      <c r="J18" s="4">
        <f t="shared" si="26"/>
        <v>0.27546132956999642</v>
      </c>
      <c r="K18" s="4">
        <f t="shared" si="26"/>
        <v>0.28924498175182484</v>
      </c>
      <c r="AD18" s="1" t="s">
        <v>33</v>
      </c>
      <c r="AE18" s="1">
        <f>NPV(AE17,S11:HT11)</f>
        <v>796320.91907050193</v>
      </c>
    </row>
  </sheetData>
  <pageMargins left="0.7" right="0.7" top="0.75" bottom="0.75" header="0.3" footer="0.3"/>
  <ignoredErrors>
    <ignoredError sqref="F9:K14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2024-05-22T03:40:41Z</dcterms:created>
  <dcterms:modified xsi:type="dcterms:W3CDTF">2024-05-22T03:59:55Z</dcterms:modified>
</cp:coreProperties>
</file>