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"/>
    </mc:Choice>
  </mc:AlternateContent>
  <xr:revisionPtr revIDLastSave="0" documentId="13_ncr:1_{C0CEE0BB-8E6F-5D4F-BEF9-D5032CB7658E}" xr6:coauthVersionLast="47" xr6:coauthVersionMax="47" xr10:uidLastSave="{00000000-0000-0000-0000-000000000000}"/>
  <bookViews>
    <workbookView xWindow="15080" yWindow="1300" windowWidth="29100" windowHeight="23180" activeTab="1" xr2:uid="{2CFAAF6D-673C-8445-B486-3BA836F8C77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49" i="2" l="1"/>
  <c r="AW48" i="2"/>
  <c r="AW47" i="2"/>
  <c r="AW45" i="2"/>
  <c r="AW44" i="2"/>
  <c r="AW43" i="2"/>
  <c r="AW42" i="2"/>
  <c r="AF15" i="2"/>
  <c r="AG15" i="2"/>
  <c r="AH15" i="2"/>
  <c r="AI15" i="2"/>
  <c r="AI18" i="2" s="1"/>
  <c r="AW37" i="2"/>
  <c r="AW35" i="2"/>
  <c r="AW33" i="2"/>
  <c r="ID3" i="2"/>
  <c r="IE3" i="2" s="1"/>
  <c r="IF3" i="2" s="1"/>
  <c r="IG3" i="2" s="1"/>
  <c r="ID1" i="2"/>
  <c r="IE1" i="2" s="1"/>
  <c r="IF1" i="2" s="1"/>
  <c r="IG1" i="2" s="1"/>
  <c r="HN3" i="2"/>
  <c r="HO3" i="2" s="1"/>
  <c r="HP3" i="2" s="1"/>
  <c r="HQ3" i="2" s="1"/>
  <c r="HR3" i="2" s="1"/>
  <c r="HS3" i="2" s="1"/>
  <c r="HT3" i="2" s="1"/>
  <c r="HU3" i="2" s="1"/>
  <c r="HV3" i="2" s="1"/>
  <c r="HW3" i="2" s="1"/>
  <c r="HX3" i="2" s="1"/>
  <c r="HY3" i="2" s="1"/>
  <c r="HZ3" i="2" s="1"/>
  <c r="IA3" i="2" s="1"/>
  <c r="IB3" i="2" s="1"/>
  <c r="IC3" i="2" s="1"/>
  <c r="HN1" i="2"/>
  <c r="HO1" i="2" s="1"/>
  <c r="HP1" i="2" s="1"/>
  <c r="HQ1" i="2" s="1"/>
  <c r="HR1" i="2" s="1"/>
  <c r="HS1" i="2" s="1"/>
  <c r="HT1" i="2" s="1"/>
  <c r="HU1" i="2" s="1"/>
  <c r="HV1" i="2" s="1"/>
  <c r="HW1" i="2" s="1"/>
  <c r="HX1" i="2" s="1"/>
  <c r="HY1" i="2" s="1"/>
  <c r="HZ1" i="2" s="1"/>
  <c r="IA1" i="2" s="1"/>
  <c r="IB1" i="2" s="1"/>
  <c r="IC1" i="2" s="1"/>
  <c r="GI3" i="2"/>
  <c r="GJ3" i="2" s="1"/>
  <c r="GK3" i="2" s="1"/>
  <c r="GL3" i="2" s="1"/>
  <c r="GM3" i="2" s="1"/>
  <c r="GN3" i="2" s="1"/>
  <c r="GO3" i="2" s="1"/>
  <c r="GP3" i="2" s="1"/>
  <c r="GQ3" i="2" s="1"/>
  <c r="GR3" i="2" s="1"/>
  <c r="GS3" i="2" s="1"/>
  <c r="GT3" i="2" s="1"/>
  <c r="GU3" i="2" s="1"/>
  <c r="GV3" i="2" s="1"/>
  <c r="GW3" i="2" s="1"/>
  <c r="GX3" i="2" s="1"/>
  <c r="GY3" i="2" s="1"/>
  <c r="GZ3" i="2" s="1"/>
  <c r="HA3" i="2" s="1"/>
  <c r="HB3" i="2" s="1"/>
  <c r="HC3" i="2" s="1"/>
  <c r="HD3" i="2" s="1"/>
  <c r="HE3" i="2" s="1"/>
  <c r="HF3" i="2" s="1"/>
  <c r="HG3" i="2" s="1"/>
  <c r="HH3" i="2" s="1"/>
  <c r="HI3" i="2" s="1"/>
  <c r="HJ3" i="2" s="1"/>
  <c r="HK3" i="2" s="1"/>
  <c r="HL3" i="2" s="1"/>
  <c r="HM3" i="2" s="1"/>
  <c r="GI1" i="2"/>
  <c r="GJ1" i="2" s="1"/>
  <c r="GK1" i="2" s="1"/>
  <c r="GL1" i="2" s="1"/>
  <c r="GM1" i="2" s="1"/>
  <c r="GN1" i="2" s="1"/>
  <c r="GO1" i="2" s="1"/>
  <c r="GP1" i="2" s="1"/>
  <c r="GQ1" i="2" s="1"/>
  <c r="GR1" i="2" s="1"/>
  <c r="GS1" i="2" s="1"/>
  <c r="GT1" i="2" s="1"/>
  <c r="GU1" i="2" s="1"/>
  <c r="GV1" i="2" s="1"/>
  <c r="GW1" i="2" s="1"/>
  <c r="GX1" i="2" s="1"/>
  <c r="GY1" i="2" s="1"/>
  <c r="GZ1" i="2" s="1"/>
  <c r="HA1" i="2" s="1"/>
  <c r="HB1" i="2" s="1"/>
  <c r="HC1" i="2" s="1"/>
  <c r="HD1" i="2" s="1"/>
  <c r="HE1" i="2" s="1"/>
  <c r="HF1" i="2" s="1"/>
  <c r="HG1" i="2" s="1"/>
  <c r="HH1" i="2" s="1"/>
  <c r="HI1" i="2" s="1"/>
  <c r="HJ1" i="2" s="1"/>
  <c r="HK1" i="2" s="1"/>
  <c r="HL1" i="2" s="1"/>
  <c r="HM1" i="2" s="1"/>
  <c r="AW3" i="2"/>
  <c r="AX3" i="2" s="1"/>
  <c r="AY3" i="2" s="1"/>
  <c r="AZ3" i="2" s="1"/>
  <c r="BA3" i="2" s="1"/>
  <c r="BB3" i="2" s="1"/>
  <c r="BC3" i="2" s="1"/>
  <c r="BD3" i="2" s="1"/>
  <c r="BE3" i="2" s="1"/>
  <c r="BF3" i="2" s="1"/>
  <c r="BG3" i="2" s="1"/>
  <c r="BH3" i="2" s="1"/>
  <c r="BI3" i="2" s="1"/>
  <c r="BJ3" i="2" s="1"/>
  <c r="BK3" i="2" s="1"/>
  <c r="BL3" i="2" s="1"/>
  <c r="BM3" i="2" s="1"/>
  <c r="BN3" i="2" s="1"/>
  <c r="BO3" i="2" s="1"/>
  <c r="BP3" i="2" s="1"/>
  <c r="BQ3" i="2" s="1"/>
  <c r="BR3" i="2" s="1"/>
  <c r="BS3" i="2" s="1"/>
  <c r="BT3" i="2" s="1"/>
  <c r="BU3" i="2" s="1"/>
  <c r="BV3" i="2" s="1"/>
  <c r="BW3" i="2" s="1"/>
  <c r="BX3" i="2" s="1"/>
  <c r="BY3" i="2" s="1"/>
  <c r="BZ3" i="2" s="1"/>
  <c r="CA3" i="2" s="1"/>
  <c r="CB3" i="2" s="1"/>
  <c r="CC3" i="2" s="1"/>
  <c r="CD3" i="2" s="1"/>
  <c r="CE3" i="2" s="1"/>
  <c r="CF3" i="2" s="1"/>
  <c r="CG3" i="2" s="1"/>
  <c r="CH3" i="2" s="1"/>
  <c r="CI3" i="2" s="1"/>
  <c r="CJ3" i="2" s="1"/>
  <c r="CK3" i="2" s="1"/>
  <c r="CL3" i="2" s="1"/>
  <c r="CM3" i="2" s="1"/>
  <c r="CN3" i="2" s="1"/>
  <c r="CO3" i="2" s="1"/>
  <c r="CP3" i="2" s="1"/>
  <c r="CQ3" i="2" s="1"/>
  <c r="CR3" i="2" s="1"/>
  <c r="CS3" i="2" s="1"/>
  <c r="CT3" i="2" s="1"/>
  <c r="CU3" i="2" s="1"/>
  <c r="CV3" i="2" s="1"/>
  <c r="CW3" i="2" s="1"/>
  <c r="CX3" i="2" s="1"/>
  <c r="CY3" i="2" s="1"/>
  <c r="CZ3" i="2" s="1"/>
  <c r="DA3" i="2" s="1"/>
  <c r="DB3" i="2" s="1"/>
  <c r="DC3" i="2" s="1"/>
  <c r="DD3" i="2" s="1"/>
  <c r="DE3" i="2" s="1"/>
  <c r="DF3" i="2" s="1"/>
  <c r="DG3" i="2" s="1"/>
  <c r="DH3" i="2" s="1"/>
  <c r="DI3" i="2" s="1"/>
  <c r="DJ3" i="2" s="1"/>
  <c r="DK3" i="2" s="1"/>
  <c r="DL3" i="2" s="1"/>
  <c r="DM3" i="2" s="1"/>
  <c r="DN3" i="2" s="1"/>
  <c r="DO3" i="2" s="1"/>
  <c r="DP3" i="2" s="1"/>
  <c r="DQ3" i="2" s="1"/>
  <c r="DR3" i="2" s="1"/>
  <c r="DS3" i="2" s="1"/>
  <c r="DT3" i="2" s="1"/>
  <c r="DU3" i="2" s="1"/>
  <c r="DV3" i="2" s="1"/>
  <c r="DW3" i="2" s="1"/>
  <c r="DX3" i="2" s="1"/>
  <c r="DY3" i="2" s="1"/>
  <c r="DZ3" i="2" s="1"/>
  <c r="EA3" i="2" s="1"/>
  <c r="EB3" i="2" s="1"/>
  <c r="EC3" i="2" s="1"/>
  <c r="ED3" i="2" s="1"/>
  <c r="EE3" i="2" s="1"/>
  <c r="EF3" i="2" s="1"/>
  <c r="EG3" i="2" s="1"/>
  <c r="EH3" i="2" s="1"/>
  <c r="EI3" i="2" s="1"/>
  <c r="EJ3" i="2" s="1"/>
  <c r="EK3" i="2" s="1"/>
  <c r="EL3" i="2" s="1"/>
  <c r="EM3" i="2" s="1"/>
  <c r="EN3" i="2" s="1"/>
  <c r="EO3" i="2" s="1"/>
  <c r="EP3" i="2" s="1"/>
  <c r="EQ3" i="2" s="1"/>
  <c r="ER3" i="2" s="1"/>
  <c r="ES3" i="2" s="1"/>
  <c r="ET3" i="2" s="1"/>
  <c r="EU3" i="2" s="1"/>
  <c r="EV3" i="2" s="1"/>
  <c r="EW3" i="2" s="1"/>
  <c r="EX3" i="2" s="1"/>
  <c r="EY3" i="2" s="1"/>
  <c r="EZ3" i="2" s="1"/>
  <c r="FA3" i="2" s="1"/>
  <c r="FB3" i="2" s="1"/>
  <c r="FC3" i="2" s="1"/>
  <c r="FD3" i="2" s="1"/>
  <c r="FE3" i="2" s="1"/>
  <c r="FF3" i="2" s="1"/>
  <c r="FG3" i="2" s="1"/>
  <c r="FH3" i="2" s="1"/>
  <c r="FI3" i="2" s="1"/>
  <c r="FJ3" i="2" s="1"/>
  <c r="FK3" i="2" s="1"/>
  <c r="FL3" i="2" s="1"/>
  <c r="FM3" i="2" s="1"/>
  <c r="FN3" i="2" s="1"/>
  <c r="FO3" i="2" s="1"/>
  <c r="FP3" i="2" s="1"/>
  <c r="FQ3" i="2" s="1"/>
  <c r="FR3" i="2" s="1"/>
  <c r="FS3" i="2" s="1"/>
  <c r="FT3" i="2" s="1"/>
  <c r="FU3" i="2" s="1"/>
  <c r="FV3" i="2" s="1"/>
  <c r="FW3" i="2" s="1"/>
  <c r="FX3" i="2" s="1"/>
  <c r="FY3" i="2" s="1"/>
  <c r="FZ3" i="2" s="1"/>
  <c r="GA3" i="2" s="1"/>
  <c r="GB3" i="2" s="1"/>
  <c r="GC3" i="2" s="1"/>
  <c r="GD3" i="2" s="1"/>
  <c r="GE3" i="2" s="1"/>
  <c r="GF3" i="2" s="1"/>
  <c r="GG3" i="2" s="1"/>
  <c r="GH3" i="2" s="1"/>
  <c r="AW1" i="2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DB1" i="2" s="1"/>
  <c r="DC1" i="2" s="1"/>
  <c r="DD1" i="2" s="1"/>
  <c r="DE1" i="2" s="1"/>
  <c r="DF1" i="2" s="1"/>
  <c r="DG1" i="2" s="1"/>
  <c r="DH1" i="2" s="1"/>
  <c r="DI1" i="2" s="1"/>
  <c r="DJ1" i="2" s="1"/>
  <c r="DK1" i="2" s="1"/>
  <c r="DL1" i="2" s="1"/>
  <c r="DM1" i="2" s="1"/>
  <c r="DN1" i="2" s="1"/>
  <c r="DO1" i="2" s="1"/>
  <c r="DP1" i="2" s="1"/>
  <c r="DQ1" i="2" s="1"/>
  <c r="DR1" i="2" s="1"/>
  <c r="DS1" i="2" s="1"/>
  <c r="DT1" i="2" s="1"/>
  <c r="DU1" i="2" s="1"/>
  <c r="DV1" i="2" s="1"/>
  <c r="DW1" i="2" s="1"/>
  <c r="DX1" i="2" s="1"/>
  <c r="DY1" i="2" s="1"/>
  <c r="DZ1" i="2" s="1"/>
  <c r="EA1" i="2" s="1"/>
  <c r="EB1" i="2" s="1"/>
  <c r="EC1" i="2" s="1"/>
  <c r="ED1" i="2" s="1"/>
  <c r="EE1" i="2" s="1"/>
  <c r="EF1" i="2" s="1"/>
  <c r="EG1" i="2" s="1"/>
  <c r="EH1" i="2" s="1"/>
  <c r="EI1" i="2" s="1"/>
  <c r="EJ1" i="2" s="1"/>
  <c r="EK1" i="2" s="1"/>
  <c r="EL1" i="2" s="1"/>
  <c r="EM1" i="2" s="1"/>
  <c r="EN1" i="2" s="1"/>
  <c r="EO1" i="2" s="1"/>
  <c r="EP1" i="2" s="1"/>
  <c r="EQ1" i="2" s="1"/>
  <c r="ER1" i="2" s="1"/>
  <c r="ES1" i="2" s="1"/>
  <c r="ET1" i="2" s="1"/>
  <c r="EU1" i="2" s="1"/>
  <c r="EV1" i="2" s="1"/>
  <c r="EW1" i="2" s="1"/>
  <c r="EX1" i="2" s="1"/>
  <c r="EY1" i="2" s="1"/>
  <c r="EZ1" i="2" s="1"/>
  <c r="FA1" i="2" s="1"/>
  <c r="FB1" i="2" s="1"/>
  <c r="FC1" i="2" s="1"/>
  <c r="FD1" i="2" s="1"/>
  <c r="FE1" i="2" s="1"/>
  <c r="FF1" i="2" s="1"/>
  <c r="FG1" i="2" s="1"/>
  <c r="FH1" i="2" s="1"/>
  <c r="FI1" i="2" s="1"/>
  <c r="FJ1" i="2" s="1"/>
  <c r="FK1" i="2" s="1"/>
  <c r="FL1" i="2" s="1"/>
  <c r="FM1" i="2" s="1"/>
  <c r="FN1" i="2" s="1"/>
  <c r="FO1" i="2" s="1"/>
  <c r="FP1" i="2" s="1"/>
  <c r="FQ1" i="2" s="1"/>
  <c r="FR1" i="2" s="1"/>
  <c r="FS1" i="2" s="1"/>
  <c r="FT1" i="2" s="1"/>
  <c r="FU1" i="2" s="1"/>
  <c r="FV1" i="2" s="1"/>
  <c r="FW1" i="2" s="1"/>
  <c r="FX1" i="2" s="1"/>
  <c r="FY1" i="2" s="1"/>
  <c r="FZ1" i="2" s="1"/>
  <c r="GA1" i="2" s="1"/>
  <c r="GB1" i="2" s="1"/>
  <c r="GC1" i="2" s="1"/>
  <c r="GD1" i="2" s="1"/>
  <c r="GE1" i="2" s="1"/>
  <c r="GF1" i="2" s="1"/>
  <c r="GG1" i="2" s="1"/>
  <c r="GH1" i="2" s="1"/>
  <c r="AR1" i="2"/>
  <c r="AS1" i="2" s="1"/>
  <c r="AT1" i="2" s="1"/>
  <c r="AU1" i="2" s="1"/>
  <c r="AV1" i="2" s="1"/>
  <c r="AQ1" i="2"/>
  <c r="AE37" i="2"/>
  <c r="AD37" i="2"/>
  <c r="AC37" i="2"/>
  <c r="AB37" i="2"/>
  <c r="AA37" i="2"/>
  <c r="Z37" i="2"/>
  <c r="AE36" i="2"/>
  <c r="AD36" i="2"/>
  <c r="AC36" i="2"/>
  <c r="AB36" i="2"/>
  <c r="AA36" i="2"/>
  <c r="Z36" i="2"/>
  <c r="AE35" i="2"/>
  <c r="AD35" i="2"/>
  <c r="AC35" i="2"/>
  <c r="AB35" i="2"/>
  <c r="AA35" i="2"/>
  <c r="Z35" i="2"/>
  <c r="AE34" i="2"/>
  <c r="AD34" i="2"/>
  <c r="AC34" i="2"/>
  <c r="AB34" i="2"/>
  <c r="AA34" i="2"/>
  <c r="Z34" i="2"/>
  <c r="AE33" i="2"/>
  <c r="AD33" i="2"/>
  <c r="AC33" i="2"/>
  <c r="AB33" i="2"/>
  <c r="AA33" i="2"/>
  <c r="Z33" i="2"/>
  <c r="Y37" i="2"/>
  <c r="Y36" i="2"/>
  <c r="Y35" i="2"/>
  <c r="Y34" i="2"/>
  <c r="Y33" i="2"/>
  <c r="AO29" i="2"/>
  <c r="AN29" i="2"/>
  <c r="AM29" i="2"/>
  <c r="AL29" i="2"/>
  <c r="AK29" i="2"/>
  <c r="AJ29" i="2"/>
  <c r="AI29" i="2"/>
  <c r="AH29" i="2"/>
  <c r="AG29" i="2"/>
  <c r="AF29" i="2"/>
  <c r="AG24" i="2"/>
  <c r="AF24" i="2"/>
  <c r="AF20" i="2"/>
  <c r="AG20" i="2" s="1"/>
  <c r="AH20" i="2" s="1"/>
  <c r="AI20" i="2" s="1"/>
  <c r="AJ20" i="2" s="1"/>
  <c r="AK20" i="2" s="1"/>
  <c r="AL20" i="2" s="1"/>
  <c r="AM20" i="2" s="1"/>
  <c r="AN20" i="2" s="1"/>
  <c r="AO20" i="2" s="1"/>
  <c r="AF19" i="2"/>
  <c r="AG19" i="2" s="1"/>
  <c r="AH19" i="2" s="1"/>
  <c r="AI19" i="2" s="1"/>
  <c r="AJ19" i="2" s="1"/>
  <c r="AK19" i="2" s="1"/>
  <c r="AL19" i="2" s="1"/>
  <c r="AM19" i="2" s="1"/>
  <c r="AN19" i="2" s="1"/>
  <c r="AO19" i="2" s="1"/>
  <c r="AH18" i="2"/>
  <c r="AH30" i="2" s="1"/>
  <c r="AG18" i="2"/>
  <c r="AG30" i="2" s="1"/>
  <c r="AF18" i="2"/>
  <c r="AF21" i="2" s="1"/>
  <c r="AF17" i="2"/>
  <c r="AG17" i="2" s="1"/>
  <c r="AH17" i="2" s="1"/>
  <c r="AI17" i="2" s="1"/>
  <c r="AJ17" i="2" s="1"/>
  <c r="AK17" i="2" s="1"/>
  <c r="AL17" i="2" s="1"/>
  <c r="AM17" i="2" s="1"/>
  <c r="AN17" i="2" s="1"/>
  <c r="AO17" i="2" s="1"/>
  <c r="AF16" i="2"/>
  <c r="AG16" i="2" s="1"/>
  <c r="AH16" i="2" s="1"/>
  <c r="AI16" i="2" s="1"/>
  <c r="AJ16" i="2" s="1"/>
  <c r="AK16" i="2" s="1"/>
  <c r="AL16" i="2" s="1"/>
  <c r="AM16" i="2" s="1"/>
  <c r="AN16" i="2" s="1"/>
  <c r="AO16" i="2" s="1"/>
  <c r="AG14" i="2"/>
  <c r="AH14" i="2" s="1"/>
  <c r="AI14" i="2" s="1"/>
  <c r="AJ14" i="2" s="1"/>
  <c r="AK14" i="2" s="1"/>
  <c r="AL14" i="2" s="1"/>
  <c r="AM14" i="2" s="1"/>
  <c r="AN14" i="2" s="1"/>
  <c r="AO14" i="2" s="1"/>
  <c r="AI13" i="2"/>
  <c r="AJ13" i="2" s="1"/>
  <c r="AK13" i="2" s="1"/>
  <c r="AL13" i="2" s="1"/>
  <c r="AM13" i="2" s="1"/>
  <c r="AN13" i="2" s="1"/>
  <c r="AO13" i="2" s="1"/>
  <c r="AH13" i="2"/>
  <c r="AG13" i="2"/>
  <c r="AG12" i="2"/>
  <c r="AH12" i="2" s="1"/>
  <c r="AI12" i="2" s="1"/>
  <c r="AJ12" i="2" s="1"/>
  <c r="AK12" i="2" s="1"/>
  <c r="AL12" i="2" s="1"/>
  <c r="AM12" i="2" s="1"/>
  <c r="AN12" i="2" s="1"/>
  <c r="AO12" i="2" s="1"/>
  <c r="AF14" i="2"/>
  <c r="AF13" i="2"/>
  <c r="AF12" i="2"/>
  <c r="AG11" i="2"/>
  <c r="AH11" i="2" s="1"/>
  <c r="AI11" i="2" s="1"/>
  <c r="AJ11" i="2" s="1"/>
  <c r="AK11" i="2" s="1"/>
  <c r="AL11" i="2" s="1"/>
  <c r="AM11" i="2" s="1"/>
  <c r="AN11" i="2" s="1"/>
  <c r="AO11" i="2" s="1"/>
  <c r="AF11" i="2"/>
  <c r="N37" i="2"/>
  <c r="M37" i="2"/>
  <c r="L37" i="2"/>
  <c r="K37" i="2"/>
  <c r="J37" i="2"/>
  <c r="I37" i="2"/>
  <c r="H37" i="2"/>
  <c r="G37" i="2"/>
  <c r="F37" i="2"/>
  <c r="E37" i="2"/>
  <c r="D37" i="2"/>
  <c r="N36" i="2"/>
  <c r="M36" i="2"/>
  <c r="L36" i="2"/>
  <c r="K36" i="2"/>
  <c r="J36" i="2"/>
  <c r="I36" i="2"/>
  <c r="H36" i="2"/>
  <c r="G36" i="2"/>
  <c r="F36" i="2"/>
  <c r="E36" i="2"/>
  <c r="D36" i="2"/>
  <c r="N35" i="2"/>
  <c r="M35" i="2"/>
  <c r="L35" i="2"/>
  <c r="K35" i="2"/>
  <c r="J35" i="2"/>
  <c r="I35" i="2"/>
  <c r="H35" i="2"/>
  <c r="G35" i="2"/>
  <c r="F35" i="2"/>
  <c r="E35" i="2"/>
  <c r="D35" i="2"/>
  <c r="N34" i="2"/>
  <c r="M34" i="2"/>
  <c r="L34" i="2"/>
  <c r="K34" i="2"/>
  <c r="J34" i="2"/>
  <c r="I34" i="2"/>
  <c r="H34" i="2"/>
  <c r="G34" i="2"/>
  <c r="F34" i="2"/>
  <c r="E34" i="2"/>
  <c r="D34" i="2"/>
  <c r="N33" i="2"/>
  <c r="M33" i="2"/>
  <c r="L33" i="2"/>
  <c r="K33" i="2"/>
  <c r="J33" i="2"/>
  <c r="I33" i="2"/>
  <c r="H33" i="2"/>
  <c r="G33" i="2"/>
  <c r="F33" i="2"/>
  <c r="E33" i="2"/>
  <c r="D33" i="2"/>
  <c r="C37" i="2"/>
  <c r="C36" i="2"/>
  <c r="C35" i="2"/>
  <c r="C34" i="2"/>
  <c r="C33" i="2"/>
  <c r="X30" i="2"/>
  <c r="W30" i="2"/>
  <c r="V30" i="2"/>
  <c r="U30" i="2"/>
  <c r="T30" i="2"/>
  <c r="S30" i="2"/>
  <c r="R30" i="2"/>
  <c r="Q30" i="2"/>
  <c r="Y18" i="2"/>
  <c r="Y21" i="2" s="1"/>
  <c r="Y23" i="2" s="1"/>
  <c r="Y25" i="2" s="1"/>
  <c r="Z28" i="2"/>
  <c r="Z27" i="2"/>
  <c r="AA28" i="2"/>
  <c r="AA27" i="2"/>
  <c r="Z11" i="2"/>
  <c r="Z29" i="2" s="1"/>
  <c r="Y29" i="2"/>
  <c r="X29" i="2"/>
  <c r="W29" i="2"/>
  <c r="V29" i="2"/>
  <c r="U29" i="2"/>
  <c r="T29" i="2"/>
  <c r="S29" i="2"/>
  <c r="R29" i="2"/>
  <c r="Q29" i="2"/>
  <c r="R3" i="2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AB28" i="2"/>
  <c r="AB27" i="2"/>
  <c r="AA11" i="2"/>
  <c r="AA18" i="2" s="1"/>
  <c r="AA21" i="2" s="1"/>
  <c r="AA23" i="2" s="1"/>
  <c r="AA25" i="2" s="1"/>
  <c r="AD2" i="2"/>
  <c r="AE2" i="2" s="1"/>
  <c r="G2" i="2"/>
  <c r="I28" i="2"/>
  <c r="H28" i="2"/>
  <c r="G28" i="2"/>
  <c r="I27" i="2"/>
  <c r="H27" i="2"/>
  <c r="G27" i="2"/>
  <c r="F22" i="2"/>
  <c r="F20" i="2"/>
  <c r="F19" i="2"/>
  <c r="F17" i="2"/>
  <c r="F16" i="2"/>
  <c r="F15" i="2"/>
  <c r="F14" i="2"/>
  <c r="F13" i="2"/>
  <c r="F12" i="2"/>
  <c r="F10" i="2"/>
  <c r="F9" i="2"/>
  <c r="C11" i="2"/>
  <c r="C18" i="2" s="1"/>
  <c r="C21" i="2" s="1"/>
  <c r="C23" i="2" s="1"/>
  <c r="C25" i="2" s="1"/>
  <c r="D11" i="2"/>
  <c r="D18" i="2" s="1"/>
  <c r="D21" i="2" s="1"/>
  <c r="D23" i="2" s="1"/>
  <c r="D25" i="2" s="1"/>
  <c r="E11" i="2"/>
  <c r="E18" i="2" s="1"/>
  <c r="E21" i="2" s="1"/>
  <c r="E23" i="2" s="1"/>
  <c r="E25" i="2" s="1"/>
  <c r="AC28" i="2"/>
  <c r="AC27" i="2"/>
  <c r="AB11" i="2"/>
  <c r="AB18" i="2" s="1"/>
  <c r="AB30" i="2" s="1"/>
  <c r="J22" i="2"/>
  <c r="J20" i="2"/>
  <c r="J19" i="2"/>
  <c r="J17" i="2"/>
  <c r="J16" i="2"/>
  <c r="J15" i="2"/>
  <c r="J14" i="2"/>
  <c r="J13" i="2"/>
  <c r="J12" i="2"/>
  <c r="J10" i="2"/>
  <c r="J9" i="2"/>
  <c r="N22" i="2"/>
  <c r="N20" i="2"/>
  <c r="N19" i="2"/>
  <c r="N17" i="2"/>
  <c r="N16" i="2"/>
  <c r="N15" i="2"/>
  <c r="N14" i="2"/>
  <c r="N13" i="2"/>
  <c r="N12" i="2"/>
  <c r="N10" i="2"/>
  <c r="N9" i="2"/>
  <c r="K28" i="2"/>
  <c r="K27" i="2"/>
  <c r="G11" i="2"/>
  <c r="G18" i="2" s="1"/>
  <c r="G21" i="2" s="1"/>
  <c r="G23" i="2" s="1"/>
  <c r="G25" i="2" s="1"/>
  <c r="K11" i="2"/>
  <c r="K18" i="2" s="1"/>
  <c r="K21" i="2" s="1"/>
  <c r="K23" i="2" s="1"/>
  <c r="K25" i="2" s="1"/>
  <c r="L28" i="2"/>
  <c r="L27" i="2"/>
  <c r="H11" i="2"/>
  <c r="H18" i="2" s="1"/>
  <c r="H21" i="2" s="1"/>
  <c r="H23" i="2" s="1"/>
  <c r="H25" i="2" s="1"/>
  <c r="L11" i="2"/>
  <c r="L18" i="2" s="1"/>
  <c r="L21" i="2" s="1"/>
  <c r="L23" i="2" s="1"/>
  <c r="L25" i="2" s="1"/>
  <c r="M28" i="2"/>
  <c r="M27" i="2"/>
  <c r="I11" i="2"/>
  <c r="I18" i="2" s="1"/>
  <c r="I21" i="2" s="1"/>
  <c r="I23" i="2" s="1"/>
  <c r="I25" i="2" s="1"/>
  <c r="M11" i="2"/>
  <c r="AD28" i="2"/>
  <c r="AD27" i="2"/>
  <c r="AE28" i="2"/>
  <c r="AE27" i="2"/>
  <c r="AC11" i="2"/>
  <c r="AC18" i="2" s="1"/>
  <c r="AC21" i="2" s="1"/>
  <c r="AC23" i="2" s="1"/>
  <c r="AC25" i="2" s="1"/>
  <c r="AD11" i="2"/>
  <c r="AD18" i="2" s="1"/>
  <c r="AD21" i="2" s="1"/>
  <c r="AD23" i="2" s="1"/>
  <c r="AD25" i="2" s="1"/>
  <c r="AE11" i="2"/>
  <c r="AE29" i="2" s="1"/>
  <c r="F6" i="1"/>
  <c r="F9" i="1" s="1"/>
  <c r="G7" i="1"/>
  <c r="G8" i="1" s="1"/>
  <c r="AI30" i="2" l="1"/>
  <c r="AI21" i="2"/>
  <c r="AH21" i="2"/>
  <c r="AJ15" i="2"/>
  <c r="AF22" i="2"/>
  <c r="AF23" i="2"/>
  <c r="AG21" i="2"/>
  <c r="AF30" i="2"/>
  <c r="AH24" i="2"/>
  <c r="H30" i="2"/>
  <c r="AA30" i="2"/>
  <c r="G30" i="2"/>
  <c r="AD30" i="2"/>
  <c r="I30" i="2"/>
  <c r="C30" i="2"/>
  <c r="K30" i="2"/>
  <c r="AC30" i="2"/>
  <c r="Y30" i="2"/>
  <c r="D30" i="2"/>
  <c r="L30" i="2"/>
  <c r="Z18" i="2"/>
  <c r="E30" i="2"/>
  <c r="AA29" i="2"/>
  <c r="F11" i="2"/>
  <c r="F21" i="2"/>
  <c r="N27" i="2"/>
  <c r="J25" i="2"/>
  <c r="AC29" i="2"/>
  <c r="M29" i="2"/>
  <c r="F25" i="2"/>
  <c r="J27" i="2"/>
  <c r="J11" i="2"/>
  <c r="J28" i="2"/>
  <c r="F18" i="2"/>
  <c r="I29" i="2"/>
  <c r="M18" i="2"/>
  <c r="K29" i="2"/>
  <c r="J23" i="2"/>
  <c r="J24" i="2" s="1"/>
  <c r="J21" i="2"/>
  <c r="F23" i="2"/>
  <c r="G29" i="2"/>
  <c r="L29" i="2"/>
  <c r="N11" i="2"/>
  <c r="J18" i="2"/>
  <c r="H29" i="2"/>
  <c r="AB29" i="2"/>
  <c r="AB21" i="2"/>
  <c r="AB23" i="2" s="1"/>
  <c r="AB25" i="2" s="1"/>
  <c r="N28" i="2"/>
  <c r="AE18" i="2"/>
  <c r="AE30" i="2" s="1"/>
  <c r="AD29" i="2"/>
  <c r="AK15" i="2" l="1"/>
  <c r="AJ18" i="2"/>
  <c r="AG22" i="2"/>
  <c r="AH22" i="2" s="1"/>
  <c r="AF25" i="2"/>
  <c r="AI24" i="2"/>
  <c r="J29" i="2"/>
  <c r="F30" i="2"/>
  <c r="Z21" i="2"/>
  <c r="Z23" i="2" s="1"/>
  <c r="Z25" i="2" s="1"/>
  <c r="Z30" i="2"/>
  <c r="J30" i="2"/>
  <c r="M21" i="2"/>
  <c r="M23" i="2" s="1"/>
  <c r="M25" i="2" s="1"/>
  <c r="M30" i="2"/>
  <c r="N29" i="2"/>
  <c r="F24" i="2"/>
  <c r="AE21" i="2"/>
  <c r="N18" i="2"/>
  <c r="N30" i="2" s="1"/>
  <c r="AJ21" i="2" l="1"/>
  <c r="AJ30" i="2"/>
  <c r="AK18" i="2"/>
  <c r="AL15" i="2"/>
  <c r="AI22" i="2"/>
  <c r="AH23" i="2"/>
  <c r="AH25" i="2" s="1"/>
  <c r="AG23" i="2"/>
  <c r="AJ24" i="2"/>
  <c r="AE23" i="2"/>
  <c r="N21" i="2"/>
  <c r="AK21" i="2" l="1"/>
  <c r="AK30" i="2"/>
  <c r="AL18" i="2"/>
  <c r="AM15" i="2"/>
  <c r="AG25" i="2"/>
  <c r="AJ22" i="2"/>
  <c r="AI23" i="2"/>
  <c r="AI25" i="2" s="1"/>
  <c r="AK24" i="2"/>
  <c r="AE25" i="2"/>
  <c r="N25" i="2" s="1"/>
  <c r="N23" i="2"/>
  <c r="AN15" i="2" l="1"/>
  <c r="AM18" i="2"/>
  <c r="AL30" i="2"/>
  <c r="AL21" i="2"/>
  <c r="AK22" i="2"/>
  <c r="AJ23" i="2"/>
  <c r="AJ25" i="2" s="1"/>
  <c r="AL24" i="2"/>
  <c r="N24" i="2"/>
  <c r="AM21" i="2" l="1"/>
  <c r="AM30" i="2"/>
  <c r="AO15" i="2"/>
  <c r="AO18" i="2" s="1"/>
  <c r="AN18" i="2"/>
  <c r="AL22" i="2"/>
  <c r="AK23" i="2"/>
  <c r="AM24" i="2"/>
  <c r="AN21" i="2" l="1"/>
  <c r="AN30" i="2"/>
  <c r="AO30" i="2"/>
  <c r="AO21" i="2"/>
  <c r="AK25" i="2"/>
  <c r="AM22" i="2"/>
  <c r="AL23" i="2"/>
  <c r="AL25" i="2" s="1"/>
  <c r="AN24" i="2"/>
  <c r="AN22" i="2" l="1"/>
  <c r="AM23" i="2"/>
  <c r="AM25" i="2" s="1"/>
  <c r="AO24" i="2"/>
  <c r="AO22" i="2" l="1"/>
  <c r="AO23" i="2" s="1"/>
  <c r="AP23" i="2" s="1"/>
  <c r="AQ23" i="2" s="1"/>
  <c r="AR23" i="2" s="1"/>
  <c r="AS23" i="2" s="1"/>
  <c r="AT23" i="2" s="1"/>
  <c r="AU23" i="2" s="1"/>
  <c r="AV23" i="2" s="1"/>
  <c r="AW23" i="2" s="1"/>
  <c r="AX23" i="2" s="1"/>
  <c r="AY23" i="2" s="1"/>
  <c r="AZ23" i="2" s="1"/>
  <c r="BA23" i="2" s="1"/>
  <c r="BB23" i="2" s="1"/>
  <c r="BC23" i="2" s="1"/>
  <c r="BD23" i="2" s="1"/>
  <c r="BE23" i="2" s="1"/>
  <c r="BF23" i="2" s="1"/>
  <c r="BG23" i="2" s="1"/>
  <c r="BH23" i="2" s="1"/>
  <c r="BI23" i="2" s="1"/>
  <c r="BJ23" i="2" s="1"/>
  <c r="BK23" i="2" s="1"/>
  <c r="BL23" i="2" s="1"/>
  <c r="BM23" i="2" s="1"/>
  <c r="BN23" i="2" s="1"/>
  <c r="BO23" i="2" s="1"/>
  <c r="BP23" i="2" s="1"/>
  <c r="BQ23" i="2" s="1"/>
  <c r="BR23" i="2" s="1"/>
  <c r="BS23" i="2" s="1"/>
  <c r="BT23" i="2" s="1"/>
  <c r="BU23" i="2" s="1"/>
  <c r="BV23" i="2" s="1"/>
  <c r="BW23" i="2" s="1"/>
  <c r="BX23" i="2" s="1"/>
  <c r="BY23" i="2" s="1"/>
  <c r="BZ23" i="2" s="1"/>
  <c r="CA23" i="2" s="1"/>
  <c r="CB23" i="2" s="1"/>
  <c r="CC23" i="2" s="1"/>
  <c r="CD23" i="2" s="1"/>
  <c r="CE23" i="2" s="1"/>
  <c r="CF23" i="2" s="1"/>
  <c r="CG23" i="2" s="1"/>
  <c r="CH23" i="2" s="1"/>
  <c r="CI23" i="2" s="1"/>
  <c r="CJ23" i="2" s="1"/>
  <c r="CK23" i="2" s="1"/>
  <c r="CL23" i="2" s="1"/>
  <c r="CM23" i="2" s="1"/>
  <c r="CN23" i="2" s="1"/>
  <c r="CO23" i="2" s="1"/>
  <c r="CP23" i="2" s="1"/>
  <c r="CQ23" i="2" s="1"/>
  <c r="CR23" i="2" s="1"/>
  <c r="CS23" i="2" s="1"/>
  <c r="CT23" i="2" s="1"/>
  <c r="CU23" i="2" s="1"/>
  <c r="CV23" i="2" s="1"/>
  <c r="CW23" i="2" s="1"/>
  <c r="CX23" i="2" s="1"/>
  <c r="CY23" i="2" s="1"/>
  <c r="CZ23" i="2" s="1"/>
  <c r="DA23" i="2" s="1"/>
  <c r="DB23" i="2" s="1"/>
  <c r="DC23" i="2" s="1"/>
  <c r="DD23" i="2" s="1"/>
  <c r="DE23" i="2" s="1"/>
  <c r="DF23" i="2" s="1"/>
  <c r="DG23" i="2" s="1"/>
  <c r="DH23" i="2" s="1"/>
  <c r="DI23" i="2" s="1"/>
  <c r="DJ23" i="2" s="1"/>
  <c r="DK23" i="2" s="1"/>
  <c r="DL23" i="2" s="1"/>
  <c r="DM23" i="2" s="1"/>
  <c r="DN23" i="2" s="1"/>
  <c r="DO23" i="2" s="1"/>
  <c r="DP23" i="2" s="1"/>
  <c r="DQ23" i="2" s="1"/>
  <c r="DR23" i="2" s="1"/>
  <c r="DS23" i="2" s="1"/>
  <c r="DT23" i="2" s="1"/>
  <c r="DU23" i="2" s="1"/>
  <c r="DV23" i="2" s="1"/>
  <c r="DW23" i="2" s="1"/>
  <c r="DX23" i="2" s="1"/>
  <c r="DY23" i="2" s="1"/>
  <c r="DZ23" i="2" s="1"/>
  <c r="EA23" i="2" s="1"/>
  <c r="EB23" i="2" s="1"/>
  <c r="EC23" i="2" s="1"/>
  <c r="ED23" i="2" s="1"/>
  <c r="EE23" i="2" s="1"/>
  <c r="EF23" i="2" s="1"/>
  <c r="EG23" i="2" s="1"/>
  <c r="EH23" i="2" s="1"/>
  <c r="EI23" i="2" s="1"/>
  <c r="EJ23" i="2" s="1"/>
  <c r="EK23" i="2" s="1"/>
  <c r="EL23" i="2" s="1"/>
  <c r="EM23" i="2" s="1"/>
  <c r="EN23" i="2" s="1"/>
  <c r="EO23" i="2" s="1"/>
  <c r="EP23" i="2" s="1"/>
  <c r="EQ23" i="2" s="1"/>
  <c r="ER23" i="2" s="1"/>
  <c r="ES23" i="2" s="1"/>
  <c r="ET23" i="2" s="1"/>
  <c r="EU23" i="2" s="1"/>
  <c r="EV23" i="2" s="1"/>
  <c r="EW23" i="2" s="1"/>
  <c r="EX23" i="2" s="1"/>
  <c r="EY23" i="2" s="1"/>
  <c r="EZ23" i="2" s="1"/>
  <c r="FA23" i="2" s="1"/>
  <c r="FB23" i="2" s="1"/>
  <c r="FC23" i="2" s="1"/>
  <c r="FD23" i="2" s="1"/>
  <c r="FE23" i="2" s="1"/>
  <c r="FF23" i="2" s="1"/>
  <c r="FG23" i="2" s="1"/>
  <c r="FH23" i="2" s="1"/>
  <c r="FI23" i="2" s="1"/>
  <c r="FJ23" i="2" s="1"/>
  <c r="FK23" i="2" s="1"/>
  <c r="FL23" i="2" s="1"/>
  <c r="FM23" i="2" s="1"/>
  <c r="FN23" i="2" s="1"/>
  <c r="FO23" i="2" s="1"/>
  <c r="FP23" i="2" s="1"/>
  <c r="FQ23" i="2" s="1"/>
  <c r="FR23" i="2" s="1"/>
  <c r="FS23" i="2" s="1"/>
  <c r="FT23" i="2" s="1"/>
  <c r="FU23" i="2" s="1"/>
  <c r="FV23" i="2" s="1"/>
  <c r="FW23" i="2" s="1"/>
  <c r="FX23" i="2" s="1"/>
  <c r="FY23" i="2" s="1"/>
  <c r="FZ23" i="2" s="1"/>
  <c r="GA23" i="2" s="1"/>
  <c r="GB23" i="2" s="1"/>
  <c r="GC23" i="2" s="1"/>
  <c r="GD23" i="2" s="1"/>
  <c r="GE23" i="2" s="1"/>
  <c r="GF23" i="2" s="1"/>
  <c r="GG23" i="2" s="1"/>
  <c r="GH23" i="2" s="1"/>
  <c r="GI23" i="2" s="1"/>
  <c r="GJ23" i="2" s="1"/>
  <c r="GK23" i="2" s="1"/>
  <c r="GL23" i="2" s="1"/>
  <c r="GM23" i="2" s="1"/>
  <c r="GN23" i="2" s="1"/>
  <c r="GO23" i="2" s="1"/>
  <c r="GP23" i="2" s="1"/>
  <c r="GQ23" i="2" s="1"/>
  <c r="GR23" i="2" s="1"/>
  <c r="GS23" i="2" s="1"/>
  <c r="GT23" i="2" s="1"/>
  <c r="GU23" i="2" s="1"/>
  <c r="GV23" i="2" s="1"/>
  <c r="GW23" i="2" s="1"/>
  <c r="GX23" i="2" s="1"/>
  <c r="GY23" i="2" s="1"/>
  <c r="GZ23" i="2" s="1"/>
  <c r="HA23" i="2" s="1"/>
  <c r="HB23" i="2" s="1"/>
  <c r="HC23" i="2" s="1"/>
  <c r="HD23" i="2" s="1"/>
  <c r="HE23" i="2" s="1"/>
  <c r="HF23" i="2" s="1"/>
  <c r="HG23" i="2" s="1"/>
  <c r="HH23" i="2" s="1"/>
  <c r="HI23" i="2" s="1"/>
  <c r="HJ23" i="2" s="1"/>
  <c r="HK23" i="2" s="1"/>
  <c r="HL23" i="2" s="1"/>
  <c r="HM23" i="2" s="1"/>
  <c r="HN23" i="2" s="1"/>
  <c r="HO23" i="2" s="1"/>
  <c r="HP23" i="2" s="1"/>
  <c r="HQ23" i="2" s="1"/>
  <c r="HR23" i="2" s="1"/>
  <c r="HS23" i="2" s="1"/>
  <c r="HT23" i="2" s="1"/>
  <c r="HU23" i="2" s="1"/>
  <c r="HV23" i="2" s="1"/>
  <c r="HW23" i="2" s="1"/>
  <c r="HX23" i="2" s="1"/>
  <c r="HY23" i="2" s="1"/>
  <c r="HZ23" i="2" s="1"/>
  <c r="IA23" i="2" s="1"/>
  <c r="IB23" i="2" s="1"/>
  <c r="IC23" i="2" s="1"/>
  <c r="ID23" i="2" s="1"/>
  <c r="IE23" i="2" s="1"/>
  <c r="IF23" i="2" s="1"/>
  <c r="IG23" i="2" s="1"/>
  <c r="AN23" i="2"/>
  <c r="AN25" i="2" s="1"/>
  <c r="AW32" i="2" l="1"/>
  <c r="AW34" i="2" s="1"/>
  <c r="AW36" i="2" s="1"/>
  <c r="AW38" i="2" s="1"/>
  <c r="AO25" i="2"/>
</calcChain>
</file>

<file path=xl/sharedStrings.xml><?xml version="1.0" encoding="utf-8"?>
<sst xmlns="http://schemas.openxmlformats.org/spreadsheetml/2006/main" count="72" uniqueCount="65">
  <si>
    <t>P</t>
  </si>
  <si>
    <t>S</t>
  </si>
  <si>
    <t>MC</t>
  </si>
  <si>
    <t>C</t>
  </si>
  <si>
    <t>D</t>
  </si>
  <si>
    <t>EV</t>
  </si>
  <si>
    <t>Q324</t>
  </si>
  <si>
    <t>Q123</t>
  </si>
  <si>
    <t>Q223</t>
  </si>
  <si>
    <t>Q323</t>
  </si>
  <si>
    <t>Q424</t>
  </si>
  <si>
    <t>Q423</t>
  </si>
  <si>
    <t>Q124</t>
  </si>
  <si>
    <t>Q224</t>
  </si>
  <si>
    <t>10-k</t>
  </si>
  <si>
    <t>Q122</t>
  </si>
  <si>
    <t>Q222</t>
  </si>
  <si>
    <t>Q322</t>
  </si>
  <si>
    <t>Q422</t>
  </si>
  <si>
    <t xml:space="preserve">Franchise </t>
  </si>
  <si>
    <t>Total Sales</t>
  </si>
  <si>
    <t>Company</t>
  </si>
  <si>
    <t>Food &amp; Bev costs</t>
  </si>
  <si>
    <t>Restaurant labor</t>
  </si>
  <si>
    <t>Restaurant expenses</t>
  </si>
  <si>
    <t>D&amp;A</t>
  </si>
  <si>
    <t>G&amp;A</t>
  </si>
  <si>
    <t>Other (gains)</t>
  </si>
  <si>
    <t>Operating Income</t>
  </si>
  <si>
    <t>Interest expense</t>
  </si>
  <si>
    <t>Other income</t>
  </si>
  <si>
    <t>EBT</t>
  </si>
  <si>
    <t>Taxes</t>
  </si>
  <si>
    <t xml:space="preserve">Net Income </t>
  </si>
  <si>
    <t>Diluted</t>
  </si>
  <si>
    <t>EPS</t>
  </si>
  <si>
    <t>Company Y/Y</t>
  </si>
  <si>
    <t>Franchise  Y/Y</t>
  </si>
  <si>
    <t>Total Sales Y/Y</t>
  </si>
  <si>
    <t>Brands</t>
  </si>
  <si>
    <t xml:space="preserve">Chili's Grill &amp; Bar </t>
  </si>
  <si>
    <t>Maggiano's Little Italy</t>
  </si>
  <si>
    <t>Chili's domestic</t>
  </si>
  <si>
    <t>Chili's int'l</t>
  </si>
  <si>
    <t>Maggiano's domestic</t>
  </si>
  <si>
    <t>Total Openings</t>
  </si>
  <si>
    <t>% OM</t>
  </si>
  <si>
    <t xml:space="preserve">Cash </t>
  </si>
  <si>
    <t>$M</t>
  </si>
  <si>
    <t>% Rev</t>
  </si>
  <si>
    <t xml:space="preserve">Terminal </t>
  </si>
  <si>
    <t>Discount</t>
  </si>
  <si>
    <t>NPV</t>
  </si>
  <si>
    <t xml:space="preserve">Net Cash </t>
  </si>
  <si>
    <t xml:space="preserve">Total Value </t>
  </si>
  <si>
    <t>Shares</t>
  </si>
  <si>
    <t xml:space="preserve">Estimate </t>
  </si>
  <si>
    <t>Current</t>
  </si>
  <si>
    <t>Upside</t>
  </si>
  <si>
    <t>24E</t>
  </si>
  <si>
    <t>25E</t>
  </si>
  <si>
    <t>26E</t>
  </si>
  <si>
    <t>EV/24E</t>
  </si>
  <si>
    <t>EV/25E</t>
  </si>
  <si>
    <t>EV/26E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</si>
</sst>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8" formatCode="0.0\x"/>
  </numFmts>
  <fonts count="5">
    <font>
      <sz val="10"/>
      <color theme="1"/>
      <name val="ArialMT"/>
      <family val="2"/>
    </font>
    <font>
      <b/>
      <sz val="10"/>
      <color theme="1"/>
      <name val="ArialMT"/>
    </font>
    <font>
      <sz val="10"/>
      <color theme="1"/>
      <name val="ArialMT"/>
    </font>
    <font>
      <u/>
      <sz val="10"/>
      <color theme="1"/>
      <name val="ArialMT"/>
      <family val="2"/>
    </font>
    <font>
      <b/>
      <u/>
      <sz val="10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1" fontId="0" fillId="0" borderId="0" xfId="0" applyNumberFormat="1"/>
    <xf numFmtId="9" fontId="0" fillId="0" borderId="0" xfId="0" applyNumberFormat="1"/>
    <xf numFmtId="14" fontId="0" fillId="0" borderId="0" xfId="0" applyNumberFormat="1"/>
    <xf numFmtId="166" fontId="0" fillId="0" borderId="0" xfId="0" applyNumberFormat="1"/>
    <xf numFmtId="3" fontId="3" fillId="0" borderId="0" xfId="0" applyNumberFormat="1" applyFont="1"/>
    <xf numFmtId="3" fontId="4" fillId="0" borderId="0" xfId="0" applyNumberFormat="1" applyFont="1"/>
    <xf numFmtId="1" fontId="1" fillId="0" borderId="0" xfId="0" applyNumberFormat="1" applyFont="1"/>
    <xf numFmtId="9" fontId="1" fillId="0" borderId="0" xfId="0" applyNumberFormat="1" applyFont="1"/>
    <xf numFmtId="14" fontId="0" fillId="2" borderId="0" xfId="0" applyNumberFormat="1" applyFill="1"/>
    <xf numFmtId="9" fontId="2" fillId="0" borderId="0" xfId="0" applyNumberFormat="1" applyFont="1"/>
    <xf numFmtId="3" fontId="0" fillId="0" borderId="0" xfId="0" quotePrefix="1" applyNumberFormat="1"/>
    <xf numFmtId="10" fontId="2" fillId="0" borderId="0" xfId="0" applyNumberFormat="1" applyFont="1"/>
    <xf numFmtId="1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0</xdr:row>
      <xdr:rowOff>36286</xdr:rowOff>
    </xdr:from>
    <xdr:to>
      <xdr:col>31</xdr:col>
      <xdr:colOff>9071</xdr:colOff>
      <xdr:row>62</xdr:row>
      <xdr:rowOff>99786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6BEA9B0-1F00-8FC8-70A7-2E015DBC9430}"/>
            </a:ext>
          </a:extLst>
        </xdr:cNvPr>
        <xdr:cNvCxnSpPr/>
      </xdr:nvCxnSpPr>
      <xdr:spPr>
        <a:xfrm>
          <a:off x="15929429" y="36286"/>
          <a:ext cx="9071" cy="9207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0</xdr:row>
      <xdr:rowOff>0</xdr:rowOff>
    </xdr:from>
    <xdr:to>
      <xdr:col>14</xdr:col>
      <xdr:colOff>9071</xdr:colOff>
      <xdr:row>62</xdr:row>
      <xdr:rowOff>63500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3C26F9A-9054-584C-B24A-636578286D37}"/>
            </a:ext>
          </a:extLst>
        </xdr:cNvPr>
        <xdr:cNvCxnSpPr/>
      </xdr:nvCxnSpPr>
      <xdr:spPr>
        <a:xfrm>
          <a:off x="8001000" y="0"/>
          <a:ext cx="9071" cy="9207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26CD-D487-8842-84AC-2DCBE39227EA}">
  <dimension ref="A2:G11"/>
  <sheetViews>
    <sheetView zoomScale="224" workbookViewId="0">
      <selection activeCell="F5" sqref="F5"/>
    </sheetView>
  </sheetViews>
  <sheetFormatPr baseColWidth="10" defaultRowHeight="13"/>
  <cols>
    <col min="1" max="1" width="3.5" style="1" bestFit="1" customWidth="1"/>
    <col min="2" max="2" width="18" style="1" bestFit="1" customWidth="1"/>
    <col min="3" max="4" width="10.83203125" style="1"/>
    <col min="5" max="5" width="3.6640625" style="1" bestFit="1" customWidth="1"/>
    <col min="6" max="6" width="5.6640625" style="1" bestFit="1" customWidth="1"/>
    <col min="7" max="7" width="5.5" style="1" bestFit="1" customWidth="1"/>
    <col min="8" max="16384" width="10.83203125" style="1"/>
  </cols>
  <sheetData>
    <row r="2" spans="1:7">
      <c r="A2" s="1" t="s">
        <v>48</v>
      </c>
    </row>
    <row r="4" spans="1:7">
      <c r="E4" s="1" t="s">
        <v>0</v>
      </c>
      <c r="F4" s="1">
        <v>83.48</v>
      </c>
    </row>
    <row r="5" spans="1:7">
      <c r="E5" s="1" t="s">
        <v>1</v>
      </c>
      <c r="F5" s="1">
        <v>44.958136000000003</v>
      </c>
      <c r="G5" s="1" t="s">
        <v>14</v>
      </c>
    </row>
    <row r="6" spans="1:7">
      <c r="E6" s="1" t="s">
        <v>2</v>
      </c>
      <c r="F6" s="1">
        <f>+F4*F5</f>
        <v>3753.1051932800005</v>
      </c>
    </row>
    <row r="7" spans="1:7">
      <c r="E7" s="1" t="s">
        <v>3</v>
      </c>
      <c r="F7" s="1">
        <v>64.599999999999994</v>
      </c>
      <c r="G7" s="1" t="str">
        <f>+G5</f>
        <v>10-k</v>
      </c>
    </row>
    <row r="8" spans="1:7">
      <c r="E8" s="1" t="s">
        <v>4</v>
      </c>
      <c r="F8" s="1">
        <v>786.3</v>
      </c>
      <c r="G8" s="1" t="str">
        <f>+G7</f>
        <v>10-k</v>
      </c>
    </row>
    <row r="9" spans="1:7">
      <c r="B9" s="8" t="s">
        <v>39</v>
      </c>
      <c r="E9" s="1" t="s">
        <v>5</v>
      </c>
      <c r="F9" s="1">
        <f>+F6-F7+F8</f>
        <v>4474.8051932800008</v>
      </c>
    </row>
    <row r="10" spans="1:7">
      <c r="B10" s="1" t="s">
        <v>40</v>
      </c>
    </row>
    <row r="11" spans="1:7">
      <c r="B11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C9AB-FDEF-4947-828C-DE6790E5610A}">
  <dimension ref="A1:IG49"/>
  <sheetViews>
    <sheetView tabSelected="1" zoomScale="107" zoomScaleNormal="170" workbookViewId="0">
      <pane xSplit="2" ySplit="3" topLeftCell="T12" activePane="bottomRight" state="frozen"/>
      <selection pane="topRight" activeCell="C1" sqref="C1"/>
      <selection pane="bottomLeft" activeCell="A3" sqref="A3"/>
      <selection pane="bottomRight" activeCell="AW16" sqref="AW16"/>
    </sheetView>
  </sheetViews>
  <sheetFormatPr baseColWidth="10" defaultRowHeight="13"/>
  <cols>
    <col min="1" max="1" width="3.5" style="1" bestFit="1" customWidth="1"/>
    <col min="2" max="2" width="17.83203125" style="1" bestFit="1" customWidth="1"/>
    <col min="3" max="3" width="7.1640625" style="1" bestFit="1" customWidth="1"/>
    <col min="4" max="4" width="8.1640625" style="1" bestFit="1" customWidth="1"/>
    <col min="5" max="5" width="7.1640625" style="1" bestFit="1" customWidth="1"/>
    <col min="6" max="6" width="5.6640625" style="1" bestFit="1" customWidth="1"/>
    <col min="7" max="7" width="7.1640625" style="1" bestFit="1" customWidth="1"/>
    <col min="8" max="8" width="8.1640625" style="1" bestFit="1" customWidth="1"/>
    <col min="9" max="9" width="7.1640625" style="1" bestFit="1" customWidth="1"/>
    <col min="10" max="10" width="5.6640625" style="1" bestFit="1" customWidth="1"/>
    <col min="11" max="11" width="7.1640625" style="1" bestFit="1" customWidth="1"/>
    <col min="12" max="12" width="8.1640625" style="1" bestFit="1" customWidth="1"/>
    <col min="13" max="13" width="7.1640625" style="1" bestFit="1" customWidth="1"/>
    <col min="14" max="14" width="5.6640625" style="1" bestFit="1" customWidth="1"/>
    <col min="15" max="15" width="10.83203125" style="1"/>
    <col min="16" max="26" width="5.6640625" style="1" bestFit="1" customWidth="1"/>
    <col min="27" max="31" width="7.1640625" style="1" bestFit="1" customWidth="1"/>
    <col min="32" max="41" width="5.6640625" style="1" bestFit="1" customWidth="1"/>
    <col min="42" max="47" width="5.1640625" style="1" bestFit="1" customWidth="1"/>
    <col min="48" max="48" width="10.5" style="1" bestFit="1" customWidth="1"/>
    <col min="49" max="49" width="8.83203125" style="1" bestFit="1" customWidth="1"/>
    <col min="50" max="160" width="5.1640625" style="1" bestFit="1" customWidth="1"/>
    <col min="161" max="241" width="5.6640625" style="1" bestFit="1" customWidth="1"/>
    <col min="242" max="16384" width="10.83203125" style="1"/>
  </cols>
  <sheetData>
    <row r="1" spans="1:241">
      <c r="AP1" s="1">
        <v>1</v>
      </c>
      <c r="AQ1" s="1">
        <f>+AP1+1</f>
        <v>2</v>
      </c>
      <c r="AR1" s="1">
        <f t="shared" ref="AR1:AV1" si="0">+AQ1+1</f>
        <v>3</v>
      </c>
      <c r="AS1" s="1">
        <f t="shared" si="0"/>
        <v>4</v>
      </c>
      <c r="AT1" s="1">
        <f t="shared" si="0"/>
        <v>5</v>
      </c>
      <c r="AU1" s="1">
        <f t="shared" si="0"/>
        <v>6</v>
      </c>
      <c r="AV1" s="1">
        <f t="shared" si="0"/>
        <v>7</v>
      </c>
      <c r="AW1" s="1">
        <f t="shared" ref="AW1:DH1" si="1">+AV1+1</f>
        <v>8</v>
      </c>
      <c r="AX1" s="1">
        <f t="shared" si="1"/>
        <v>9</v>
      </c>
      <c r="AY1" s="1">
        <f t="shared" si="1"/>
        <v>10</v>
      </c>
      <c r="AZ1" s="1">
        <f t="shared" si="1"/>
        <v>11</v>
      </c>
      <c r="BA1" s="1">
        <f t="shared" si="1"/>
        <v>12</v>
      </c>
      <c r="BB1" s="1">
        <f t="shared" si="1"/>
        <v>13</v>
      </c>
      <c r="BC1" s="1">
        <f t="shared" si="1"/>
        <v>14</v>
      </c>
      <c r="BD1" s="1">
        <f t="shared" si="1"/>
        <v>15</v>
      </c>
      <c r="BE1" s="1">
        <f t="shared" si="1"/>
        <v>16</v>
      </c>
      <c r="BF1" s="1">
        <f t="shared" si="1"/>
        <v>17</v>
      </c>
      <c r="BG1" s="1">
        <f t="shared" si="1"/>
        <v>18</v>
      </c>
      <c r="BH1" s="1">
        <f t="shared" si="1"/>
        <v>19</v>
      </c>
      <c r="BI1" s="1">
        <f t="shared" si="1"/>
        <v>20</v>
      </c>
      <c r="BJ1" s="1">
        <f t="shared" si="1"/>
        <v>21</v>
      </c>
      <c r="BK1" s="1">
        <f t="shared" si="1"/>
        <v>22</v>
      </c>
      <c r="BL1" s="1">
        <f t="shared" si="1"/>
        <v>23</v>
      </c>
      <c r="BM1" s="1">
        <f t="shared" si="1"/>
        <v>24</v>
      </c>
      <c r="BN1" s="1">
        <f t="shared" si="1"/>
        <v>25</v>
      </c>
      <c r="BO1" s="1">
        <f t="shared" si="1"/>
        <v>26</v>
      </c>
      <c r="BP1" s="1">
        <f t="shared" si="1"/>
        <v>27</v>
      </c>
      <c r="BQ1" s="1">
        <f t="shared" si="1"/>
        <v>28</v>
      </c>
      <c r="BR1" s="1">
        <f t="shared" si="1"/>
        <v>29</v>
      </c>
      <c r="BS1" s="1">
        <f t="shared" si="1"/>
        <v>30</v>
      </c>
      <c r="BT1" s="1">
        <f t="shared" si="1"/>
        <v>31</v>
      </c>
      <c r="BU1" s="1">
        <f t="shared" si="1"/>
        <v>32</v>
      </c>
      <c r="BV1" s="1">
        <f t="shared" si="1"/>
        <v>33</v>
      </c>
      <c r="BW1" s="1">
        <f t="shared" si="1"/>
        <v>34</v>
      </c>
      <c r="BX1" s="1">
        <f t="shared" si="1"/>
        <v>35</v>
      </c>
      <c r="BY1" s="1">
        <f t="shared" si="1"/>
        <v>36</v>
      </c>
      <c r="BZ1" s="1">
        <f t="shared" si="1"/>
        <v>37</v>
      </c>
      <c r="CA1" s="1">
        <f t="shared" si="1"/>
        <v>38</v>
      </c>
      <c r="CB1" s="1">
        <f t="shared" si="1"/>
        <v>39</v>
      </c>
      <c r="CC1" s="1">
        <f t="shared" si="1"/>
        <v>40</v>
      </c>
      <c r="CD1" s="1">
        <f t="shared" si="1"/>
        <v>41</v>
      </c>
      <c r="CE1" s="1">
        <f t="shared" si="1"/>
        <v>42</v>
      </c>
      <c r="CF1" s="1">
        <f t="shared" si="1"/>
        <v>43</v>
      </c>
      <c r="CG1" s="1">
        <f t="shared" si="1"/>
        <v>44</v>
      </c>
      <c r="CH1" s="1">
        <f t="shared" si="1"/>
        <v>45</v>
      </c>
      <c r="CI1" s="1">
        <f t="shared" si="1"/>
        <v>46</v>
      </c>
      <c r="CJ1" s="1">
        <f t="shared" si="1"/>
        <v>47</v>
      </c>
      <c r="CK1" s="1">
        <f t="shared" si="1"/>
        <v>48</v>
      </c>
      <c r="CL1" s="1">
        <f t="shared" si="1"/>
        <v>49</v>
      </c>
      <c r="CM1" s="1">
        <f t="shared" si="1"/>
        <v>50</v>
      </c>
      <c r="CN1" s="1">
        <f t="shared" si="1"/>
        <v>51</v>
      </c>
      <c r="CO1" s="1">
        <f t="shared" si="1"/>
        <v>52</v>
      </c>
      <c r="CP1" s="1">
        <f t="shared" si="1"/>
        <v>53</v>
      </c>
      <c r="CQ1" s="1">
        <f t="shared" si="1"/>
        <v>54</v>
      </c>
      <c r="CR1" s="1">
        <f t="shared" si="1"/>
        <v>55</v>
      </c>
      <c r="CS1" s="1">
        <f t="shared" si="1"/>
        <v>56</v>
      </c>
      <c r="CT1" s="1">
        <f t="shared" si="1"/>
        <v>57</v>
      </c>
      <c r="CU1" s="1">
        <f t="shared" si="1"/>
        <v>58</v>
      </c>
      <c r="CV1" s="1">
        <f t="shared" si="1"/>
        <v>59</v>
      </c>
      <c r="CW1" s="1">
        <f t="shared" si="1"/>
        <v>60</v>
      </c>
      <c r="CX1" s="1">
        <f t="shared" si="1"/>
        <v>61</v>
      </c>
      <c r="CY1" s="1">
        <f t="shared" si="1"/>
        <v>62</v>
      </c>
      <c r="CZ1" s="1">
        <f t="shared" si="1"/>
        <v>63</v>
      </c>
      <c r="DA1" s="1">
        <f t="shared" si="1"/>
        <v>64</v>
      </c>
      <c r="DB1" s="1">
        <f t="shared" si="1"/>
        <v>65</v>
      </c>
      <c r="DC1" s="1">
        <f t="shared" si="1"/>
        <v>66</v>
      </c>
      <c r="DD1" s="1">
        <f t="shared" si="1"/>
        <v>67</v>
      </c>
      <c r="DE1" s="1">
        <f t="shared" si="1"/>
        <v>68</v>
      </c>
      <c r="DF1" s="1">
        <f t="shared" si="1"/>
        <v>69</v>
      </c>
      <c r="DG1" s="1">
        <f t="shared" si="1"/>
        <v>70</v>
      </c>
      <c r="DH1" s="1">
        <f t="shared" si="1"/>
        <v>71</v>
      </c>
      <c r="DI1" s="1">
        <f t="shared" ref="DI1:FT1" si="2">+DH1+1</f>
        <v>72</v>
      </c>
      <c r="DJ1" s="1">
        <f t="shared" si="2"/>
        <v>73</v>
      </c>
      <c r="DK1" s="1">
        <f t="shared" si="2"/>
        <v>74</v>
      </c>
      <c r="DL1" s="1">
        <f t="shared" si="2"/>
        <v>75</v>
      </c>
      <c r="DM1" s="1">
        <f t="shared" si="2"/>
        <v>76</v>
      </c>
      <c r="DN1" s="1">
        <f t="shared" si="2"/>
        <v>77</v>
      </c>
      <c r="DO1" s="1">
        <f t="shared" si="2"/>
        <v>78</v>
      </c>
      <c r="DP1" s="1">
        <f t="shared" si="2"/>
        <v>79</v>
      </c>
      <c r="DQ1" s="1">
        <f t="shared" si="2"/>
        <v>80</v>
      </c>
      <c r="DR1" s="1">
        <f t="shared" si="2"/>
        <v>81</v>
      </c>
      <c r="DS1" s="1">
        <f t="shared" si="2"/>
        <v>82</v>
      </c>
      <c r="DT1" s="1">
        <f t="shared" si="2"/>
        <v>83</v>
      </c>
      <c r="DU1" s="1">
        <f t="shared" si="2"/>
        <v>84</v>
      </c>
      <c r="DV1" s="1">
        <f t="shared" si="2"/>
        <v>85</v>
      </c>
      <c r="DW1" s="1">
        <f t="shared" si="2"/>
        <v>86</v>
      </c>
      <c r="DX1" s="1">
        <f t="shared" si="2"/>
        <v>87</v>
      </c>
      <c r="DY1" s="1">
        <f t="shared" si="2"/>
        <v>88</v>
      </c>
      <c r="DZ1" s="1">
        <f t="shared" si="2"/>
        <v>89</v>
      </c>
      <c r="EA1" s="1">
        <f t="shared" si="2"/>
        <v>90</v>
      </c>
      <c r="EB1" s="1">
        <f t="shared" si="2"/>
        <v>91</v>
      </c>
      <c r="EC1" s="1">
        <f t="shared" si="2"/>
        <v>92</v>
      </c>
      <c r="ED1" s="1">
        <f t="shared" si="2"/>
        <v>93</v>
      </c>
      <c r="EE1" s="1">
        <f t="shared" si="2"/>
        <v>94</v>
      </c>
      <c r="EF1" s="1">
        <f t="shared" si="2"/>
        <v>95</v>
      </c>
      <c r="EG1" s="1">
        <f t="shared" si="2"/>
        <v>96</v>
      </c>
      <c r="EH1" s="1">
        <f t="shared" si="2"/>
        <v>97</v>
      </c>
      <c r="EI1" s="1">
        <f t="shared" si="2"/>
        <v>98</v>
      </c>
      <c r="EJ1" s="1">
        <f t="shared" si="2"/>
        <v>99</v>
      </c>
      <c r="EK1" s="1">
        <f t="shared" si="2"/>
        <v>100</v>
      </c>
      <c r="EL1" s="1">
        <f t="shared" si="2"/>
        <v>101</v>
      </c>
      <c r="EM1" s="1">
        <f t="shared" si="2"/>
        <v>102</v>
      </c>
      <c r="EN1" s="1">
        <f t="shared" si="2"/>
        <v>103</v>
      </c>
      <c r="EO1" s="1">
        <f t="shared" si="2"/>
        <v>104</v>
      </c>
      <c r="EP1" s="1">
        <f t="shared" si="2"/>
        <v>105</v>
      </c>
      <c r="EQ1" s="1">
        <f t="shared" si="2"/>
        <v>106</v>
      </c>
      <c r="ER1" s="1">
        <f t="shared" si="2"/>
        <v>107</v>
      </c>
      <c r="ES1" s="1">
        <f t="shared" si="2"/>
        <v>108</v>
      </c>
      <c r="ET1" s="1">
        <f t="shared" si="2"/>
        <v>109</v>
      </c>
      <c r="EU1" s="1">
        <f t="shared" si="2"/>
        <v>110</v>
      </c>
      <c r="EV1" s="1">
        <f t="shared" si="2"/>
        <v>111</v>
      </c>
      <c r="EW1" s="1">
        <f t="shared" si="2"/>
        <v>112</v>
      </c>
      <c r="EX1" s="1">
        <f t="shared" si="2"/>
        <v>113</v>
      </c>
      <c r="EY1" s="1">
        <f t="shared" si="2"/>
        <v>114</v>
      </c>
      <c r="EZ1" s="1">
        <f t="shared" si="2"/>
        <v>115</v>
      </c>
      <c r="FA1" s="1">
        <f t="shared" si="2"/>
        <v>116</v>
      </c>
      <c r="FB1" s="1">
        <f t="shared" si="2"/>
        <v>117</v>
      </c>
      <c r="FC1" s="1">
        <f t="shared" si="2"/>
        <v>118</v>
      </c>
      <c r="FD1" s="1">
        <f t="shared" si="2"/>
        <v>119</v>
      </c>
      <c r="FE1" s="1">
        <f t="shared" si="2"/>
        <v>120</v>
      </c>
      <c r="FF1" s="1">
        <f t="shared" si="2"/>
        <v>121</v>
      </c>
      <c r="FG1" s="1">
        <f t="shared" si="2"/>
        <v>122</v>
      </c>
      <c r="FH1" s="1">
        <f t="shared" si="2"/>
        <v>123</v>
      </c>
      <c r="FI1" s="1">
        <f t="shared" si="2"/>
        <v>124</v>
      </c>
      <c r="FJ1" s="1">
        <f t="shared" si="2"/>
        <v>125</v>
      </c>
      <c r="FK1" s="1">
        <f t="shared" si="2"/>
        <v>126</v>
      </c>
      <c r="FL1" s="1">
        <f t="shared" si="2"/>
        <v>127</v>
      </c>
      <c r="FM1" s="1">
        <f t="shared" si="2"/>
        <v>128</v>
      </c>
      <c r="FN1" s="1">
        <f t="shared" si="2"/>
        <v>129</v>
      </c>
      <c r="FO1" s="1">
        <f t="shared" si="2"/>
        <v>130</v>
      </c>
      <c r="FP1" s="1">
        <f t="shared" si="2"/>
        <v>131</v>
      </c>
      <c r="FQ1" s="1">
        <f t="shared" si="2"/>
        <v>132</v>
      </c>
      <c r="FR1" s="1">
        <f t="shared" si="2"/>
        <v>133</v>
      </c>
      <c r="FS1" s="1">
        <f t="shared" si="2"/>
        <v>134</v>
      </c>
      <c r="FT1" s="1">
        <f t="shared" si="2"/>
        <v>135</v>
      </c>
      <c r="FU1" s="1">
        <f t="shared" ref="FU1:GH1" si="3">+FT1+1</f>
        <v>136</v>
      </c>
      <c r="FV1" s="1">
        <f t="shared" si="3"/>
        <v>137</v>
      </c>
      <c r="FW1" s="1">
        <f t="shared" si="3"/>
        <v>138</v>
      </c>
      <c r="FX1" s="1">
        <f t="shared" si="3"/>
        <v>139</v>
      </c>
      <c r="FY1" s="1">
        <f t="shared" si="3"/>
        <v>140</v>
      </c>
      <c r="FZ1" s="1">
        <f t="shared" si="3"/>
        <v>141</v>
      </c>
      <c r="GA1" s="1">
        <f t="shared" si="3"/>
        <v>142</v>
      </c>
      <c r="GB1" s="1">
        <f t="shared" si="3"/>
        <v>143</v>
      </c>
      <c r="GC1" s="1">
        <f t="shared" si="3"/>
        <v>144</v>
      </c>
      <c r="GD1" s="1">
        <f t="shared" si="3"/>
        <v>145</v>
      </c>
      <c r="GE1" s="1">
        <f t="shared" si="3"/>
        <v>146</v>
      </c>
      <c r="GF1" s="1">
        <f t="shared" si="3"/>
        <v>147</v>
      </c>
      <c r="GG1" s="1">
        <f t="shared" si="3"/>
        <v>148</v>
      </c>
      <c r="GH1" s="1">
        <f t="shared" si="3"/>
        <v>149</v>
      </c>
      <c r="GI1" s="1">
        <f t="shared" ref="GI1:HM1" si="4">+GH1+1</f>
        <v>150</v>
      </c>
      <c r="GJ1" s="1">
        <f t="shared" si="4"/>
        <v>151</v>
      </c>
      <c r="GK1" s="1">
        <f t="shared" si="4"/>
        <v>152</v>
      </c>
      <c r="GL1" s="1">
        <f t="shared" si="4"/>
        <v>153</v>
      </c>
      <c r="GM1" s="1">
        <f t="shared" si="4"/>
        <v>154</v>
      </c>
      <c r="GN1" s="1">
        <f t="shared" si="4"/>
        <v>155</v>
      </c>
      <c r="GO1" s="1">
        <f t="shared" si="4"/>
        <v>156</v>
      </c>
      <c r="GP1" s="1">
        <f t="shared" si="4"/>
        <v>157</v>
      </c>
      <c r="GQ1" s="1">
        <f t="shared" si="4"/>
        <v>158</v>
      </c>
      <c r="GR1" s="1">
        <f t="shared" si="4"/>
        <v>159</v>
      </c>
      <c r="GS1" s="1">
        <f t="shared" si="4"/>
        <v>160</v>
      </c>
      <c r="GT1" s="1">
        <f t="shared" si="4"/>
        <v>161</v>
      </c>
      <c r="GU1" s="1">
        <f t="shared" si="4"/>
        <v>162</v>
      </c>
      <c r="GV1" s="1">
        <f t="shared" si="4"/>
        <v>163</v>
      </c>
      <c r="GW1" s="1">
        <f t="shared" si="4"/>
        <v>164</v>
      </c>
      <c r="GX1" s="1">
        <f t="shared" si="4"/>
        <v>165</v>
      </c>
      <c r="GY1" s="1">
        <f t="shared" si="4"/>
        <v>166</v>
      </c>
      <c r="GZ1" s="1">
        <f t="shared" si="4"/>
        <v>167</v>
      </c>
      <c r="HA1" s="1">
        <f t="shared" si="4"/>
        <v>168</v>
      </c>
      <c r="HB1" s="1">
        <f t="shared" si="4"/>
        <v>169</v>
      </c>
      <c r="HC1" s="1">
        <f t="shared" si="4"/>
        <v>170</v>
      </c>
      <c r="HD1" s="1">
        <f t="shared" si="4"/>
        <v>171</v>
      </c>
      <c r="HE1" s="1">
        <f t="shared" si="4"/>
        <v>172</v>
      </c>
      <c r="HF1" s="1">
        <f t="shared" si="4"/>
        <v>173</v>
      </c>
      <c r="HG1" s="1">
        <f t="shared" si="4"/>
        <v>174</v>
      </c>
      <c r="HH1" s="1">
        <f t="shared" si="4"/>
        <v>175</v>
      </c>
      <c r="HI1" s="1">
        <f t="shared" si="4"/>
        <v>176</v>
      </c>
      <c r="HJ1" s="1">
        <f t="shared" si="4"/>
        <v>177</v>
      </c>
      <c r="HK1" s="1">
        <f t="shared" si="4"/>
        <v>178</v>
      </c>
      <c r="HL1" s="1">
        <f t="shared" si="4"/>
        <v>179</v>
      </c>
      <c r="HM1" s="1">
        <f t="shared" si="4"/>
        <v>180</v>
      </c>
      <c r="HN1" s="1">
        <f t="shared" ref="HN1:IC1" si="5">+HM1+1</f>
        <v>181</v>
      </c>
      <c r="HO1" s="1">
        <f t="shared" si="5"/>
        <v>182</v>
      </c>
      <c r="HP1" s="1">
        <f t="shared" si="5"/>
        <v>183</v>
      </c>
      <c r="HQ1" s="1">
        <f t="shared" si="5"/>
        <v>184</v>
      </c>
      <c r="HR1" s="1">
        <f t="shared" si="5"/>
        <v>185</v>
      </c>
      <c r="HS1" s="1">
        <f t="shared" si="5"/>
        <v>186</v>
      </c>
      <c r="HT1" s="1">
        <f t="shared" si="5"/>
        <v>187</v>
      </c>
      <c r="HU1" s="1">
        <f t="shared" si="5"/>
        <v>188</v>
      </c>
      <c r="HV1" s="1">
        <f t="shared" si="5"/>
        <v>189</v>
      </c>
      <c r="HW1" s="1">
        <f t="shared" si="5"/>
        <v>190</v>
      </c>
      <c r="HX1" s="1">
        <f t="shared" si="5"/>
        <v>191</v>
      </c>
      <c r="HY1" s="1">
        <f t="shared" si="5"/>
        <v>192</v>
      </c>
      <c r="HZ1" s="1">
        <f t="shared" si="5"/>
        <v>193</v>
      </c>
      <c r="IA1" s="1">
        <f t="shared" si="5"/>
        <v>194</v>
      </c>
      <c r="IB1" s="1">
        <f t="shared" si="5"/>
        <v>195</v>
      </c>
      <c r="IC1" s="1">
        <f t="shared" si="5"/>
        <v>196</v>
      </c>
      <c r="ID1" s="1">
        <f t="shared" ref="ID1:IG1" si="6">+IC1+1</f>
        <v>197</v>
      </c>
      <c r="IE1" s="1">
        <f t="shared" si="6"/>
        <v>198</v>
      </c>
      <c r="IF1" s="1">
        <f t="shared" si="6"/>
        <v>199</v>
      </c>
      <c r="IG1" s="1">
        <f t="shared" si="6"/>
        <v>200</v>
      </c>
    </row>
    <row r="2" spans="1:241" s="5" customFormat="1">
      <c r="A2" s="11" t="s">
        <v>48</v>
      </c>
      <c r="C2" s="5">
        <v>44468</v>
      </c>
      <c r="D2" s="5">
        <v>44559</v>
      </c>
      <c r="E2" s="5">
        <v>44650</v>
      </c>
      <c r="G2" s="5">
        <f>EOMONTH(K2,-12)</f>
        <v>44834</v>
      </c>
      <c r="H2" s="5">
        <v>44923</v>
      </c>
      <c r="I2" s="5">
        <v>45014</v>
      </c>
      <c r="K2" s="5">
        <v>45196</v>
      </c>
      <c r="L2" s="5">
        <v>45287</v>
      </c>
      <c r="M2" s="5">
        <v>45378</v>
      </c>
      <c r="AA2" s="5">
        <v>44006</v>
      </c>
      <c r="AB2" s="5">
        <v>44377</v>
      </c>
      <c r="AC2" s="5">
        <v>44741</v>
      </c>
      <c r="AD2" s="5">
        <f>EOMONTH(AC2,12)</f>
        <v>45107</v>
      </c>
      <c r="AE2" s="5">
        <f>EOMONTH(AD2,12)</f>
        <v>45473</v>
      </c>
    </row>
    <row r="3" spans="1:241">
      <c r="C3" s="1" t="s">
        <v>15</v>
      </c>
      <c r="D3" s="1" t="s">
        <v>16</v>
      </c>
      <c r="E3" s="1" t="s">
        <v>17</v>
      </c>
      <c r="F3" s="1" t="s">
        <v>18</v>
      </c>
      <c r="G3" s="1" t="s">
        <v>7</v>
      </c>
      <c r="H3" s="1" t="s">
        <v>8</v>
      </c>
      <c r="I3" s="1" t="s">
        <v>9</v>
      </c>
      <c r="J3" s="1" t="s">
        <v>11</v>
      </c>
      <c r="K3" s="1" t="s">
        <v>12</v>
      </c>
      <c r="L3" s="1" t="s">
        <v>13</v>
      </c>
      <c r="M3" s="1" t="s">
        <v>6</v>
      </c>
      <c r="N3" s="1" t="s">
        <v>10</v>
      </c>
      <c r="P3" s="3">
        <v>2009</v>
      </c>
      <c r="Q3" s="3">
        <v>2010</v>
      </c>
      <c r="R3" s="3">
        <f>+Q3+1</f>
        <v>2011</v>
      </c>
      <c r="S3" s="3">
        <f t="shared" ref="S3:Z3" si="7">+R3+1</f>
        <v>2012</v>
      </c>
      <c r="T3" s="3">
        <f t="shared" si="7"/>
        <v>2013</v>
      </c>
      <c r="U3" s="3">
        <f t="shared" si="7"/>
        <v>2014</v>
      </c>
      <c r="V3" s="3">
        <f t="shared" si="7"/>
        <v>2015</v>
      </c>
      <c r="W3" s="3">
        <f t="shared" si="7"/>
        <v>2016</v>
      </c>
      <c r="X3" s="3">
        <f t="shared" si="7"/>
        <v>2017</v>
      </c>
      <c r="Y3" s="3">
        <f t="shared" si="7"/>
        <v>2018</v>
      </c>
      <c r="Z3" s="3">
        <f t="shared" si="7"/>
        <v>2019</v>
      </c>
      <c r="AA3" s="3">
        <f t="shared" ref="AA3:AV3" si="8">+Z3+1</f>
        <v>2020</v>
      </c>
      <c r="AB3" s="3">
        <f t="shared" si="8"/>
        <v>2021</v>
      </c>
      <c r="AC3" s="3">
        <f t="shared" si="8"/>
        <v>2022</v>
      </c>
      <c r="AD3" s="3">
        <f t="shared" si="8"/>
        <v>2023</v>
      </c>
      <c r="AE3" s="3">
        <f t="shared" si="8"/>
        <v>2024</v>
      </c>
      <c r="AF3" s="3">
        <f t="shared" si="8"/>
        <v>2025</v>
      </c>
      <c r="AG3" s="3">
        <f t="shared" si="8"/>
        <v>2026</v>
      </c>
      <c r="AH3" s="3">
        <f t="shared" si="8"/>
        <v>2027</v>
      </c>
      <c r="AI3" s="3">
        <f t="shared" si="8"/>
        <v>2028</v>
      </c>
      <c r="AJ3" s="3">
        <f t="shared" si="8"/>
        <v>2029</v>
      </c>
      <c r="AK3" s="3">
        <f t="shared" si="8"/>
        <v>2030</v>
      </c>
      <c r="AL3" s="3">
        <f t="shared" si="8"/>
        <v>2031</v>
      </c>
      <c r="AM3" s="3">
        <f t="shared" si="8"/>
        <v>2032</v>
      </c>
      <c r="AN3" s="3">
        <f t="shared" si="8"/>
        <v>2033</v>
      </c>
      <c r="AO3" s="3">
        <f t="shared" si="8"/>
        <v>2034</v>
      </c>
      <c r="AP3" s="3">
        <f t="shared" si="8"/>
        <v>2035</v>
      </c>
      <c r="AQ3" s="3">
        <f t="shared" si="8"/>
        <v>2036</v>
      </c>
      <c r="AR3" s="3">
        <f t="shared" si="8"/>
        <v>2037</v>
      </c>
      <c r="AS3" s="3">
        <f t="shared" si="8"/>
        <v>2038</v>
      </c>
      <c r="AT3" s="3">
        <f t="shared" si="8"/>
        <v>2039</v>
      </c>
      <c r="AU3" s="3">
        <f t="shared" si="8"/>
        <v>2040</v>
      </c>
      <c r="AV3" s="3">
        <f t="shared" si="8"/>
        <v>2041</v>
      </c>
      <c r="AW3" s="3">
        <f t="shared" ref="AW3:DH3" si="9">+AV3+1</f>
        <v>2042</v>
      </c>
      <c r="AX3" s="3">
        <f t="shared" si="9"/>
        <v>2043</v>
      </c>
      <c r="AY3" s="3">
        <f t="shared" si="9"/>
        <v>2044</v>
      </c>
      <c r="AZ3" s="3">
        <f t="shared" si="9"/>
        <v>2045</v>
      </c>
      <c r="BA3" s="3">
        <f t="shared" si="9"/>
        <v>2046</v>
      </c>
      <c r="BB3" s="3">
        <f t="shared" si="9"/>
        <v>2047</v>
      </c>
      <c r="BC3" s="3">
        <f t="shared" si="9"/>
        <v>2048</v>
      </c>
      <c r="BD3" s="3">
        <f t="shared" si="9"/>
        <v>2049</v>
      </c>
      <c r="BE3" s="3">
        <f t="shared" si="9"/>
        <v>2050</v>
      </c>
      <c r="BF3" s="3">
        <f t="shared" si="9"/>
        <v>2051</v>
      </c>
      <c r="BG3" s="3">
        <f t="shared" si="9"/>
        <v>2052</v>
      </c>
      <c r="BH3" s="3">
        <f t="shared" si="9"/>
        <v>2053</v>
      </c>
      <c r="BI3" s="3">
        <f t="shared" si="9"/>
        <v>2054</v>
      </c>
      <c r="BJ3" s="3">
        <f t="shared" si="9"/>
        <v>2055</v>
      </c>
      <c r="BK3" s="3">
        <f t="shared" si="9"/>
        <v>2056</v>
      </c>
      <c r="BL3" s="3">
        <f t="shared" si="9"/>
        <v>2057</v>
      </c>
      <c r="BM3" s="3">
        <f t="shared" si="9"/>
        <v>2058</v>
      </c>
      <c r="BN3" s="3">
        <f t="shared" si="9"/>
        <v>2059</v>
      </c>
      <c r="BO3" s="3">
        <f t="shared" si="9"/>
        <v>2060</v>
      </c>
      <c r="BP3" s="3">
        <f t="shared" si="9"/>
        <v>2061</v>
      </c>
      <c r="BQ3" s="3">
        <f t="shared" si="9"/>
        <v>2062</v>
      </c>
      <c r="BR3" s="3">
        <f t="shared" si="9"/>
        <v>2063</v>
      </c>
      <c r="BS3" s="3">
        <f t="shared" si="9"/>
        <v>2064</v>
      </c>
      <c r="BT3" s="3">
        <f t="shared" si="9"/>
        <v>2065</v>
      </c>
      <c r="BU3" s="3">
        <f t="shared" si="9"/>
        <v>2066</v>
      </c>
      <c r="BV3" s="3">
        <f t="shared" si="9"/>
        <v>2067</v>
      </c>
      <c r="BW3" s="3">
        <f t="shared" si="9"/>
        <v>2068</v>
      </c>
      <c r="BX3" s="3">
        <f t="shared" si="9"/>
        <v>2069</v>
      </c>
      <c r="BY3" s="3">
        <f t="shared" si="9"/>
        <v>2070</v>
      </c>
      <c r="BZ3" s="3">
        <f t="shared" si="9"/>
        <v>2071</v>
      </c>
      <c r="CA3" s="3">
        <f t="shared" si="9"/>
        <v>2072</v>
      </c>
      <c r="CB3" s="3">
        <f t="shared" si="9"/>
        <v>2073</v>
      </c>
      <c r="CC3" s="3">
        <f t="shared" si="9"/>
        <v>2074</v>
      </c>
      <c r="CD3" s="3">
        <f t="shared" si="9"/>
        <v>2075</v>
      </c>
      <c r="CE3" s="3">
        <f t="shared" si="9"/>
        <v>2076</v>
      </c>
      <c r="CF3" s="3">
        <f t="shared" si="9"/>
        <v>2077</v>
      </c>
      <c r="CG3" s="3">
        <f t="shared" si="9"/>
        <v>2078</v>
      </c>
      <c r="CH3" s="3">
        <f t="shared" si="9"/>
        <v>2079</v>
      </c>
      <c r="CI3" s="3">
        <f t="shared" si="9"/>
        <v>2080</v>
      </c>
      <c r="CJ3" s="3">
        <f t="shared" si="9"/>
        <v>2081</v>
      </c>
      <c r="CK3" s="3">
        <f t="shared" si="9"/>
        <v>2082</v>
      </c>
      <c r="CL3" s="3">
        <f t="shared" si="9"/>
        <v>2083</v>
      </c>
      <c r="CM3" s="3">
        <f t="shared" si="9"/>
        <v>2084</v>
      </c>
      <c r="CN3" s="3">
        <f t="shared" si="9"/>
        <v>2085</v>
      </c>
      <c r="CO3" s="3">
        <f t="shared" si="9"/>
        <v>2086</v>
      </c>
      <c r="CP3" s="3">
        <f t="shared" si="9"/>
        <v>2087</v>
      </c>
      <c r="CQ3" s="3">
        <f t="shared" si="9"/>
        <v>2088</v>
      </c>
      <c r="CR3" s="3">
        <f t="shared" si="9"/>
        <v>2089</v>
      </c>
      <c r="CS3" s="3">
        <f t="shared" si="9"/>
        <v>2090</v>
      </c>
      <c r="CT3" s="3">
        <f t="shared" si="9"/>
        <v>2091</v>
      </c>
      <c r="CU3" s="3">
        <f t="shared" si="9"/>
        <v>2092</v>
      </c>
      <c r="CV3" s="3">
        <f t="shared" si="9"/>
        <v>2093</v>
      </c>
      <c r="CW3" s="3">
        <f t="shared" si="9"/>
        <v>2094</v>
      </c>
      <c r="CX3" s="3">
        <f t="shared" si="9"/>
        <v>2095</v>
      </c>
      <c r="CY3" s="3">
        <f t="shared" si="9"/>
        <v>2096</v>
      </c>
      <c r="CZ3" s="3">
        <f t="shared" si="9"/>
        <v>2097</v>
      </c>
      <c r="DA3" s="3">
        <f t="shared" si="9"/>
        <v>2098</v>
      </c>
      <c r="DB3" s="3">
        <f t="shared" si="9"/>
        <v>2099</v>
      </c>
      <c r="DC3" s="3">
        <f t="shared" si="9"/>
        <v>2100</v>
      </c>
      <c r="DD3" s="3">
        <f t="shared" si="9"/>
        <v>2101</v>
      </c>
      <c r="DE3" s="3">
        <f t="shared" si="9"/>
        <v>2102</v>
      </c>
      <c r="DF3" s="3">
        <f t="shared" si="9"/>
        <v>2103</v>
      </c>
      <c r="DG3" s="3">
        <f t="shared" si="9"/>
        <v>2104</v>
      </c>
      <c r="DH3" s="3">
        <f t="shared" si="9"/>
        <v>2105</v>
      </c>
      <c r="DI3" s="3">
        <f t="shared" ref="DI3:FT3" si="10">+DH3+1</f>
        <v>2106</v>
      </c>
      <c r="DJ3" s="3">
        <f t="shared" si="10"/>
        <v>2107</v>
      </c>
      <c r="DK3" s="3">
        <f t="shared" si="10"/>
        <v>2108</v>
      </c>
      <c r="DL3" s="3">
        <f t="shared" si="10"/>
        <v>2109</v>
      </c>
      <c r="DM3" s="3">
        <f t="shared" si="10"/>
        <v>2110</v>
      </c>
      <c r="DN3" s="3">
        <f t="shared" si="10"/>
        <v>2111</v>
      </c>
      <c r="DO3" s="3">
        <f t="shared" si="10"/>
        <v>2112</v>
      </c>
      <c r="DP3" s="3">
        <f t="shared" si="10"/>
        <v>2113</v>
      </c>
      <c r="DQ3" s="3">
        <f t="shared" si="10"/>
        <v>2114</v>
      </c>
      <c r="DR3" s="3">
        <f t="shared" si="10"/>
        <v>2115</v>
      </c>
      <c r="DS3" s="3">
        <f t="shared" si="10"/>
        <v>2116</v>
      </c>
      <c r="DT3" s="3">
        <f t="shared" si="10"/>
        <v>2117</v>
      </c>
      <c r="DU3" s="3">
        <f t="shared" si="10"/>
        <v>2118</v>
      </c>
      <c r="DV3" s="3">
        <f t="shared" si="10"/>
        <v>2119</v>
      </c>
      <c r="DW3" s="3">
        <f t="shared" si="10"/>
        <v>2120</v>
      </c>
      <c r="DX3" s="3">
        <f t="shared" si="10"/>
        <v>2121</v>
      </c>
      <c r="DY3" s="3">
        <f t="shared" si="10"/>
        <v>2122</v>
      </c>
      <c r="DZ3" s="3">
        <f t="shared" si="10"/>
        <v>2123</v>
      </c>
      <c r="EA3" s="3">
        <f t="shared" si="10"/>
        <v>2124</v>
      </c>
      <c r="EB3" s="3">
        <f t="shared" si="10"/>
        <v>2125</v>
      </c>
      <c r="EC3" s="3">
        <f t="shared" si="10"/>
        <v>2126</v>
      </c>
      <c r="ED3" s="3">
        <f t="shared" si="10"/>
        <v>2127</v>
      </c>
      <c r="EE3" s="3">
        <f t="shared" si="10"/>
        <v>2128</v>
      </c>
      <c r="EF3" s="3">
        <f t="shared" si="10"/>
        <v>2129</v>
      </c>
      <c r="EG3" s="3">
        <f t="shared" si="10"/>
        <v>2130</v>
      </c>
      <c r="EH3" s="3">
        <f t="shared" si="10"/>
        <v>2131</v>
      </c>
      <c r="EI3" s="3">
        <f t="shared" si="10"/>
        <v>2132</v>
      </c>
      <c r="EJ3" s="3">
        <f t="shared" si="10"/>
        <v>2133</v>
      </c>
      <c r="EK3" s="3">
        <f t="shared" si="10"/>
        <v>2134</v>
      </c>
      <c r="EL3" s="3">
        <f t="shared" si="10"/>
        <v>2135</v>
      </c>
      <c r="EM3" s="3">
        <f t="shared" si="10"/>
        <v>2136</v>
      </c>
      <c r="EN3" s="3">
        <f t="shared" si="10"/>
        <v>2137</v>
      </c>
      <c r="EO3" s="3">
        <f t="shared" si="10"/>
        <v>2138</v>
      </c>
      <c r="EP3" s="3">
        <f t="shared" si="10"/>
        <v>2139</v>
      </c>
      <c r="EQ3" s="3">
        <f t="shared" si="10"/>
        <v>2140</v>
      </c>
      <c r="ER3" s="3">
        <f t="shared" si="10"/>
        <v>2141</v>
      </c>
      <c r="ES3" s="3">
        <f t="shared" si="10"/>
        <v>2142</v>
      </c>
      <c r="ET3" s="3">
        <f t="shared" si="10"/>
        <v>2143</v>
      </c>
      <c r="EU3" s="3">
        <f t="shared" si="10"/>
        <v>2144</v>
      </c>
      <c r="EV3" s="3">
        <f t="shared" si="10"/>
        <v>2145</v>
      </c>
      <c r="EW3" s="3">
        <f t="shared" si="10"/>
        <v>2146</v>
      </c>
      <c r="EX3" s="3">
        <f t="shared" si="10"/>
        <v>2147</v>
      </c>
      <c r="EY3" s="3">
        <f t="shared" si="10"/>
        <v>2148</v>
      </c>
      <c r="EZ3" s="3">
        <f t="shared" si="10"/>
        <v>2149</v>
      </c>
      <c r="FA3" s="3">
        <f t="shared" si="10"/>
        <v>2150</v>
      </c>
      <c r="FB3" s="3">
        <f t="shared" si="10"/>
        <v>2151</v>
      </c>
      <c r="FC3" s="3">
        <f t="shared" si="10"/>
        <v>2152</v>
      </c>
      <c r="FD3" s="3">
        <f t="shared" si="10"/>
        <v>2153</v>
      </c>
      <c r="FE3" s="3">
        <f t="shared" si="10"/>
        <v>2154</v>
      </c>
      <c r="FF3" s="3">
        <f t="shared" si="10"/>
        <v>2155</v>
      </c>
      <c r="FG3" s="3">
        <f t="shared" si="10"/>
        <v>2156</v>
      </c>
      <c r="FH3" s="3">
        <f t="shared" si="10"/>
        <v>2157</v>
      </c>
      <c r="FI3" s="3">
        <f t="shared" si="10"/>
        <v>2158</v>
      </c>
      <c r="FJ3" s="3">
        <f t="shared" si="10"/>
        <v>2159</v>
      </c>
      <c r="FK3" s="3">
        <f t="shared" si="10"/>
        <v>2160</v>
      </c>
      <c r="FL3" s="3">
        <f t="shared" si="10"/>
        <v>2161</v>
      </c>
      <c r="FM3" s="3">
        <f t="shared" si="10"/>
        <v>2162</v>
      </c>
      <c r="FN3" s="3">
        <f t="shared" si="10"/>
        <v>2163</v>
      </c>
      <c r="FO3" s="3">
        <f t="shared" si="10"/>
        <v>2164</v>
      </c>
      <c r="FP3" s="3">
        <f t="shared" si="10"/>
        <v>2165</v>
      </c>
      <c r="FQ3" s="3">
        <f t="shared" si="10"/>
        <v>2166</v>
      </c>
      <c r="FR3" s="3">
        <f t="shared" si="10"/>
        <v>2167</v>
      </c>
      <c r="FS3" s="3">
        <f t="shared" si="10"/>
        <v>2168</v>
      </c>
      <c r="FT3" s="3">
        <f t="shared" si="10"/>
        <v>2169</v>
      </c>
      <c r="FU3" s="3">
        <f t="shared" ref="FU3:GH3" si="11">+FT3+1</f>
        <v>2170</v>
      </c>
      <c r="FV3" s="3">
        <f t="shared" si="11"/>
        <v>2171</v>
      </c>
      <c r="FW3" s="3">
        <f t="shared" si="11"/>
        <v>2172</v>
      </c>
      <c r="FX3" s="3">
        <f t="shared" si="11"/>
        <v>2173</v>
      </c>
      <c r="FY3" s="3">
        <f t="shared" si="11"/>
        <v>2174</v>
      </c>
      <c r="FZ3" s="3">
        <f t="shared" si="11"/>
        <v>2175</v>
      </c>
      <c r="GA3" s="3">
        <f t="shared" si="11"/>
        <v>2176</v>
      </c>
      <c r="GB3" s="3">
        <f t="shared" si="11"/>
        <v>2177</v>
      </c>
      <c r="GC3" s="3">
        <f t="shared" si="11"/>
        <v>2178</v>
      </c>
      <c r="GD3" s="3">
        <f t="shared" si="11"/>
        <v>2179</v>
      </c>
      <c r="GE3" s="3">
        <f t="shared" si="11"/>
        <v>2180</v>
      </c>
      <c r="GF3" s="3">
        <f t="shared" si="11"/>
        <v>2181</v>
      </c>
      <c r="GG3" s="3">
        <f t="shared" si="11"/>
        <v>2182</v>
      </c>
      <c r="GH3" s="3">
        <f t="shared" si="11"/>
        <v>2183</v>
      </c>
      <c r="GI3" s="3">
        <f t="shared" ref="GI3:HM3" si="12">+GH3+1</f>
        <v>2184</v>
      </c>
      <c r="GJ3" s="3">
        <f t="shared" si="12"/>
        <v>2185</v>
      </c>
      <c r="GK3" s="3">
        <f t="shared" si="12"/>
        <v>2186</v>
      </c>
      <c r="GL3" s="3">
        <f t="shared" si="12"/>
        <v>2187</v>
      </c>
      <c r="GM3" s="3">
        <f t="shared" si="12"/>
        <v>2188</v>
      </c>
      <c r="GN3" s="3">
        <f t="shared" si="12"/>
        <v>2189</v>
      </c>
      <c r="GO3" s="3">
        <f t="shared" si="12"/>
        <v>2190</v>
      </c>
      <c r="GP3" s="3">
        <f t="shared" si="12"/>
        <v>2191</v>
      </c>
      <c r="GQ3" s="3">
        <f t="shared" si="12"/>
        <v>2192</v>
      </c>
      <c r="GR3" s="3">
        <f t="shared" si="12"/>
        <v>2193</v>
      </c>
      <c r="GS3" s="3">
        <f t="shared" si="12"/>
        <v>2194</v>
      </c>
      <c r="GT3" s="3">
        <f t="shared" si="12"/>
        <v>2195</v>
      </c>
      <c r="GU3" s="3">
        <f t="shared" si="12"/>
        <v>2196</v>
      </c>
      <c r="GV3" s="3">
        <f t="shared" si="12"/>
        <v>2197</v>
      </c>
      <c r="GW3" s="3">
        <f t="shared" si="12"/>
        <v>2198</v>
      </c>
      <c r="GX3" s="3">
        <f t="shared" si="12"/>
        <v>2199</v>
      </c>
      <c r="GY3" s="3">
        <f t="shared" si="12"/>
        <v>2200</v>
      </c>
      <c r="GZ3" s="3">
        <f t="shared" si="12"/>
        <v>2201</v>
      </c>
      <c r="HA3" s="3">
        <f t="shared" si="12"/>
        <v>2202</v>
      </c>
      <c r="HB3" s="3">
        <f t="shared" si="12"/>
        <v>2203</v>
      </c>
      <c r="HC3" s="3">
        <f t="shared" si="12"/>
        <v>2204</v>
      </c>
      <c r="HD3" s="3">
        <f t="shared" si="12"/>
        <v>2205</v>
      </c>
      <c r="HE3" s="3">
        <f t="shared" si="12"/>
        <v>2206</v>
      </c>
      <c r="HF3" s="3">
        <f t="shared" si="12"/>
        <v>2207</v>
      </c>
      <c r="HG3" s="3">
        <f t="shared" si="12"/>
        <v>2208</v>
      </c>
      <c r="HH3" s="3">
        <f t="shared" si="12"/>
        <v>2209</v>
      </c>
      <c r="HI3" s="3">
        <f t="shared" si="12"/>
        <v>2210</v>
      </c>
      <c r="HJ3" s="3">
        <f t="shared" si="12"/>
        <v>2211</v>
      </c>
      <c r="HK3" s="3">
        <f t="shared" si="12"/>
        <v>2212</v>
      </c>
      <c r="HL3" s="3">
        <f t="shared" si="12"/>
        <v>2213</v>
      </c>
      <c r="HM3" s="3">
        <f t="shared" si="12"/>
        <v>2214</v>
      </c>
      <c r="HN3" s="3">
        <f t="shared" ref="HN3:IC3" si="13">+HM3+1</f>
        <v>2215</v>
      </c>
      <c r="HO3" s="3">
        <f t="shared" si="13"/>
        <v>2216</v>
      </c>
      <c r="HP3" s="3">
        <f t="shared" si="13"/>
        <v>2217</v>
      </c>
      <c r="HQ3" s="3">
        <f t="shared" si="13"/>
        <v>2218</v>
      </c>
      <c r="HR3" s="3">
        <f t="shared" si="13"/>
        <v>2219</v>
      </c>
      <c r="HS3" s="3">
        <f t="shared" si="13"/>
        <v>2220</v>
      </c>
      <c r="HT3" s="3">
        <f t="shared" si="13"/>
        <v>2221</v>
      </c>
      <c r="HU3" s="3">
        <f t="shared" si="13"/>
        <v>2222</v>
      </c>
      <c r="HV3" s="3">
        <f t="shared" si="13"/>
        <v>2223</v>
      </c>
      <c r="HW3" s="3">
        <f t="shared" si="13"/>
        <v>2224</v>
      </c>
      <c r="HX3" s="3">
        <f t="shared" si="13"/>
        <v>2225</v>
      </c>
      <c r="HY3" s="3">
        <f t="shared" si="13"/>
        <v>2226</v>
      </c>
      <c r="HZ3" s="3">
        <f t="shared" si="13"/>
        <v>2227</v>
      </c>
      <c r="IA3" s="3">
        <f t="shared" si="13"/>
        <v>2228</v>
      </c>
      <c r="IB3" s="3">
        <f t="shared" si="13"/>
        <v>2229</v>
      </c>
      <c r="IC3" s="3">
        <f t="shared" si="13"/>
        <v>2230</v>
      </c>
      <c r="ID3" s="3">
        <f t="shared" ref="ID3:IG3" si="14">+IC3+1</f>
        <v>2231</v>
      </c>
      <c r="IE3" s="3">
        <f t="shared" si="14"/>
        <v>2232</v>
      </c>
      <c r="IF3" s="3">
        <f t="shared" si="14"/>
        <v>2233</v>
      </c>
      <c r="IG3" s="3">
        <f t="shared" si="14"/>
        <v>2234</v>
      </c>
    </row>
    <row r="4" spans="1:241">
      <c r="B4" s="1" t="s">
        <v>42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</row>
    <row r="5" spans="1:241">
      <c r="B5" s="1" t="s">
        <v>43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</row>
    <row r="6" spans="1:241">
      <c r="B6" s="1" t="s">
        <v>44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</row>
    <row r="7" spans="1:241" s="2" customFormat="1">
      <c r="B7" s="2" t="s">
        <v>45</v>
      </c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</row>
    <row r="8" spans="1:241"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</row>
    <row r="9" spans="1:241">
      <c r="B9" s="1" t="s">
        <v>21</v>
      </c>
      <c r="C9" s="1">
        <v>865.6</v>
      </c>
      <c r="D9" s="1">
        <v>915.8</v>
      </c>
      <c r="E9" s="1">
        <v>970.9</v>
      </c>
      <c r="F9" s="1">
        <f>+AC9-SUM(C9:E9)</f>
        <v>1012.1999999999998</v>
      </c>
      <c r="G9" s="1">
        <v>946.1</v>
      </c>
      <c r="H9" s="1">
        <v>1009.4</v>
      </c>
      <c r="I9" s="1">
        <v>1072.9000000000001</v>
      </c>
      <c r="J9" s="1">
        <f>+AD9-SUM(G9:I9)</f>
        <v>1064.7999999999997</v>
      </c>
      <c r="K9" s="1">
        <v>1002</v>
      </c>
      <c r="L9" s="1">
        <v>1063.7</v>
      </c>
      <c r="M9" s="1">
        <v>1108.9000000000001</v>
      </c>
      <c r="N9" s="1">
        <f>+AE9-SUM(K9:M9)</f>
        <v>1196.5000000000005</v>
      </c>
      <c r="Y9" s="1">
        <v>3041.5</v>
      </c>
      <c r="Z9" s="1">
        <v>3106.2</v>
      </c>
      <c r="AA9" s="1">
        <v>3004.9</v>
      </c>
      <c r="AB9" s="1">
        <v>3301.3</v>
      </c>
      <c r="AC9" s="1">
        <v>3764.5</v>
      </c>
      <c r="AD9" s="1">
        <v>4093.2</v>
      </c>
      <c r="AE9" s="1">
        <v>4371.1000000000004</v>
      </c>
    </row>
    <row r="10" spans="1:241">
      <c r="B10" s="1" t="s">
        <v>19</v>
      </c>
      <c r="C10" s="1">
        <v>10.8</v>
      </c>
      <c r="D10" s="1">
        <v>10</v>
      </c>
      <c r="E10" s="1">
        <v>9.5</v>
      </c>
      <c r="F10" s="1">
        <f>+AC10-SUM(C10:E10)</f>
        <v>9.3000000000000007</v>
      </c>
      <c r="G10" s="1">
        <v>9.4</v>
      </c>
      <c r="H10" s="1">
        <v>9.6</v>
      </c>
      <c r="I10" s="1">
        <v>10.3</v>
      </c>
      <c r="J10" s="1">
        <f t="shared" ref="J10:J25" si="15">+AD10-SUM(G10:I10)</f>
        <v>10.7</v>
      </c>
      <c r="K10" s="1">
        <v>10.5</v>
      </c>
      <c r="L10" s="1">
        <v>10.4</v>
      </c>
      <c r="M10" s="1">
        <v>11.4</v>
      </c>
      <c r="N10" s="1">
        <f t="shared" ref="N10:N25" si="16">+AE10-SUM(K10:M10)</f>
        <v>11.700000000000003</v>
      </c>
      <c r="Y10" s="1">
        <v>93.9</v>
      </c>
      <c r="Z10" s="1">
        <v>111.7</v>
      </c>
      <c r="AA10" s="1">
        <v>73.599999999999994</v>
      </c>
      <c r="AB10" s="1">
        <v>36.5</v>
      </c>
      <c r="AC10" s="1">
        <v>39.6</v>
      </c>
      <c r="AD10" s="1">
        <v>40</v>
      </c>
      <c r="AE10" s="1">
        <v>44</v>
      </c>
    </row>
    <row r="11" spans="1:241" s="2" customFormat="1">
      <c r="B11" s="2" t="s">
        <v>20</v>
      </c>
      <c r="C11" s="2">
        <f>+SUM(C9:C10)</f>
        <v>876.4</v>
      </c>
      <c r="D11" s="2">
        <f>+SUM(D9:D10)</f>
        <v>925.8</v>
      </c>
      <c r="E11" s="2">
        <f>+SUM(E9:E10)</f>
        <v>980.4</v>
      </c>
      <c r="F11" s="2">
        <f>+AC11-SUM(C11:E11)</f>
        <v>1021.5</v>
      </c>
      <c r="G11" s="2">
        <f>+SUM(G9:G10)</f>
        <v>955.5</v>
      </c>
      <c r="H11" s="2">
        <f>+SUM(H9:H10)</f>
        <v>1019</v>
      </c>
      <c r="I11" s="2">
        <f>+SUM(I9:I10)</f>
        <v>1083.2</v>
      </c>
      <c r="J11" s="2">
        <f t="shared" si="15"/>
        <v>1075.5</v>
      </c>
      <c r="K11" s="2">
        <f>+SUM(K9:K10)</f>
        <v>1012.5</v>
      </c>
      <c r="L11" s="2">
        <f>+SUM(L9:L10)</f>
        <v>1074.1000000000001</v>
      </c>
      <c r="M11" s="2">
        <f>+SUM(M9:M10)</f>
        <v>1120.3000000000002</v>
      </c>
      <c r="N11" s="2">
        <f t="shared" si="16"/>
        <v>1208.1999999999998</v>
      </c>
      <c r="P11" s="2">
        <v>3276.4</v>
      </c>
      <c r="Q11" s="2">
        <v>2858.5</v>
      </c>
      <c r="R11" s="2">
        <v>2761.4</v>
      </c>
      <c r="S11" s="2">
        <v>2820.7</v>
      </c>
      <c r="T11" s="2">
        <v>2849.7</v>
      </c>
      <c r="U11" s="2">
        <v>2909.5</v>
      </c>
      <c r="V11" s="2">
        <v>3002.3</v>
      </c>
      <c r="W11" s="2">
        <v>3257.5</v>
      </c>
      <c r="X11" s="2">
        <v>3150.8</v>
      </c>
      <c r="Y11" s="2">
        <v>3135.4</v>
      </c>
      <c r="Z11" s="2">
        <f>+SUM(Z9:Z10)</f>
        <v>3217.8999999999996</v>
      </c>
      <c r="AA11" s="2">
        <f>+SUM(AA9:AA10)</f>
        <v>3078.5</v>
      </c>
      <c r="AB11" s="2">
        <f>+SUM(AB9:AB10)</f>
        <v>3337.8</v>
      </c>
      <c r="AC11" s="2">
        <f>+SUM(AC9:AC10)</f>
        <v>3804.1</v>
      </c>
      <c r="AD11" s="2">
        <f>+SUM(AD9:AD10)</f>
        <v>4133.2</v>
      </c>
      <c r="AE11" s="2">
        <f>+SUM(AE9:AE10)</f>
        <v>4415.1000000000004</v>
      </c>
      <c r="AF11" s="2">
        <f>+AE11*1.07</f>
        <v>4724.1570000000011</v>
      </c>
      <c r="AG11" s="2">
        <f t="shared" ref="AG11:AT11" si="17">+AF11*1.07</f>
        <v>5054.8479900000011</v>
      </c>
      <c r="AH11" s="2">
        <f t="shared" si="17"/>
        <v>5408.6873493000012</v>
      </c>
      <c r="AI11" s="2">
        <f t="shared" si="17"/>
        <v>5787.295463751002</v>
      </c>
      <c r="AJ11" s="2">
        <f t="shared" si="17"/>
        <v>6192.4061462135724</v>
      </c>
      <c r="AK11" s="2">
        <f t="shared" si="17"/>
        <v>6625.8745764485229</v>
      </c>
      <c r="AL11" s="2">
        <f t="shared" si="17"/>
        <v>7089.6857967999204</v>
      </c>
      <c r="AM11" s="2">
        <f t="shared" si="17"/>
        <v>7585.963802575915</v>
      </c>
      <c r="AN11" s="2">
        <f t="shared" si="17"/>
        <v>8116.9812687562298</v>
      </c>
      <c r="AO11" s="2">
        <f t="shared" si="17"/>
        <v>8685.1699575691673</v>
      </c>
    </row>
    <row r="12" spans="1:241">
      <c r="B12" s="1" t="s">
        <v>22</v>
      </c>
      <c r="C12" s="1">
        <v>234.3</v>
      </c>
      <c r="D12" s="1">
        <v>252.8</v>
      </c>
      <c r="E12" s="1">
        <v>270.3</v>
      </c>
      <c r="F12" s="1">
        <f>+AC12-SUM(C12:E12)</f>
        <v>291.09999999999991</v>
      </c>
      <c r="G12" s="1">
        <v>289.5</v>
      </c>
      <c r="H12" s="1">
        <v>289.39999999999998</v>
      </c>
      <c r="I12" s="1">
        <v>287.5</v>
      </c>
      <c r="J12" s="1">
        <f t="shared" si="15"/>
        <v>279.89999999999998</v>
      </c>
      <c r="K12" s="1">
        <v>258.8</v>
      </c>
      <c r="L12" s="1">
        <v>273.10000000000002</v>
      </c>
      <c r="M12" s="1">
        <v>277.8</v>
      </c>
      <c r="N12" s="1">
        <f t="shared" si="16"/>
        <v>297.89999999999986</v>
      </c>
      <c r="Y12" s="1">
        <v>796</v>
      </c>
      <c r="Z12" s="1">
        <v>823</v>
      </c>
      <c r="AA12" s="1">
        <v>798.6</v>
      </c>
      <c r="AB12" s="1">
        <v>867.8</v>
      </c>
      <c r="AC12" s="1">
        <v>1048.5</v>
      </c>
      <c r="AD12" s="1">
        <v>1146.3</v>
      </c>
      <c r="AE12" s="1">
        <v>1107.5999999999999</v>
      </c>
      <c r="AF12" s="1">
        <f>+AF$11*(AE12/AE$11)</f>
        <v>1185.1320000000003</v>
      </c>
      <c r="AG12" s="1">
        <f t="shared" ref="AG12:AO12" si="18">+AG$11*(AF12/AF$11)</f>
        <v>1268.0912400000002</v>
      </c>
      <c r="AH12" s="1">
        <f t="shared" si="18"/>
        <v>1356.8576268000002</v>
      </c>
      <c r="AI12" s="1">
        <f t="shared" si="18"/>
        <v>1451.8376606760005</v>
      </c>
      <c r="AJ12" s="1">
        <f t="shared" si="18"/>
        <v>1553.4662969233204</v>
      </c>
      <c r="AK12" s="1">
        <f t="shared" si="18"/>
        <v>1662.2089377079531</v>
      </c>
      <c r="AL12" s="1">
        <f t="shared" si="18"/>
        <v>1778.5635633475099</v>
      </c>
      <c r="AM12" s="1">
        <f t="shared" si="18"/>
        <v>1903.0630127818358</v>
      </c>
      <c r="AN12" s="1">
        <f t="shared" si="18"/>
        <v>2036.2774236765645</v>
      </c>
      <c r="AO12" s="1">
        <f t="shared" si="18"/>
        <v>2178.8168433339242</v>
      </c>
    </row>
    <row r="13" spans="1:241">
      <c r="B13" s="1" t="s">
        <v>23</v>
      </c>
      <c r="C13" s="1">
        <v>304.89999999999998</v>
      </c>
      <c r="D13" s="1">
        <v>315.39999999999998</v>
      </c>
      <c r="E13" s="1">
        <v>329.1</v>
      </c>
      <c r="F13" s="1">
        <f>+AC13-SUM(C13:E13)</f>
        <v>338.69999999999993</v>
      </c>
      <c r="G13" s="1">
        <v>330.6</v>
      </c>
      <c r="H13" s="1">
        <v>334.6</v>
      </c>
      <c r="I13" s="1">
        <v>361.2</v>
      </c>
      <c r="J13" s="1">
        <f t="shared" si="15"/>
        <v>362.89999999999986</v>
      </c>
      <c r="K13" s="1">
        <v>348.1</v>
      </c>
      <c r="L13" s="1">
        <v>356.1</v>
      </c>
      <c r="M13" s="1">
        <v>370.6</v>
      </c>
      <c r="N13" s="1">
        <f t="shared" si="16"/>
        <v>392.49999999999977</v>
      </c>
      <c r="Y13" s="1">
        <v>1033.9000000000001</v>
      </c>
      <c r="Z13" s="1">
        <v>1059.7</v>
      </c>
      <c r="AA13" s="1">
        <v>1045.5</v>
      </c>
      <c r="AB13" s="1">
        <v>1108.2</v>
      </c>
      <c r="AC13" s="1">
        <v>1288.0999999999999</v>
      </c>
      <c r="AD13" s="1">
        <v>1389.3</v>
      </c>
      <c r="AE13" s="1">
        <v>1467.3</v>
      </c>
      <c r="AF13" s="1">
        <f t="shared" ref="AF13:AO14" si="19">+AF$11*(AE13/AE$11)</f>
        <v>1570.0110000000002</v>
      </c>
      <c r="AG13" s="1">
        <f t="shared" si="19"/>
        <v>1679.9117700000002</v>
      </c>
      <c r="AH13" s="1">
        <f t="shared" si="19"/>
        <v>1797.5055939000001</v>
      </c>
      <c r="AI13" s="1">
        <f t="shared" si="19"/>
        <v>1923.3309854730003</v>
      </c>
      <c r="AJ13" s="1">
        <f t="shared" si="19"/>
        <v>2057.9641544561105</v>
      </c>
      <c r="AK13" s="1">
        <f t="shared" si="19"/>
        <v>2202.0216452680384</v>
      </c>
      <c r="AL13" s="1">
        <f t="shared" si="19"/>
        <v>2356.1631604368013</v>
      </c>
      <c r="AM13" s="1">
        <f t="shared" si="19"/>
        <v>2521.0945816673775</v>
      </c>
      <c r="AN13" s="1">
        <f t="shared" si="19"/>
        <v>2697.5712023840942</v>
      </c>
      <c r="AO13" s="1">
        <f t="shared" si="19"/>
        <v>2886.401186550981</v>
      </c>
    </row>
    <row r="14" spans="1:241">
      <c r="B14" s="1" t="s">
        <v>24</v>
      </c>
      <c r="C14" s="1">
        <v>231.3</v>
      </c>
      <c r="D14" s="1">
        <v>236.7</v>
      </c>
      <c r="E14" s="1">
        <v>244.1</v>
      </c>
      <c r="F14" s="1">
        <f>+AC14-SUM(C14:E14)</f>
        <v>256.19999999999993</v>
      </c>
      <c r="G14" s="1">
        <v>268.8</v>
      </c>
      <c r="H14" s="1">
        <v>268.39999999999998</v>
      </c>
      <c r="I14" s="1">
        <v>280.89999999999998</v>
      </c>
      <c r="J14" s="1">
        <f t="shared" si="15"/>
        <v>279.39999999999998</v>
      </c>
      <c r="K14" s="1">
        <v>290.8</v>
      </c>
      <c r="L14" s="1">
        <v>294.7</v>
      </c>
      <c r="M14" s="1">
        <v>303.39999999999998</v>
      </c>
      <c r="N14" s="1">
        <f t="shared" si="16"/>
        <v>324.00000000000011</v>
      </c>
      <c r="Y14" s="1">
        <v>757.5</v>
      </c>
      <c r="Z14" s="1">
        <v>812.3</v>
      </c>
      <c r="AA14" s="1">
        <v>825.8</v>
      </c>
      <c r="AB14" s="1">
        <v>858.5</v>
      </c>
      <c r="AC14" s="1">
        <v>968.3</v>
      </c>
      <c r="AD14" s="1">
        <v>1097.5</v>
      </c>
      <c r="AE14" s="1">
        <v>1212.9000000000001</v>
      </c>
      <c r="AF14" s="1">
        <f t="shared" si="19"/>
        <v>1297.8030000000001</v>
      </c>
      <c r="AG14" s="1">
        <f t="shared" si="19"/>
        <v>1388.6492100000003</v>
      </c>
      <c r="AH14" s="1">
        <f t="shared" si="19"/>
        <v>1485.8546547000003</v>
      </c>
      <c r="AI14" s="1">
        <f t="shared" si="19"/>
        <v>1589.8644805290005</v>
      </c>
      <c r="AJ14" s="1">
        <f t="shared" si="19"/>
        <v>1701.1549941660305</v>
      </c>
      <c r="AK14" s="1">
        <f t="shared" si="19"/>
        <v>1820.2358437576529</v>
      </c>
      <c r="AL14" s="1">
        <f t="shared" si="19"/>
        <v>1947.6523528206887</v>
      </c>
      <c r="AM14" s="1">
        <f t="shared" si="19"/>
        <v>2083.988017518137</v>
      </c>
      <c r="AN14" s="1">
        <f t="shared" si="19"/>
        <v>2229.8671787444068</v>
      </c>
      <c r="AO14" s="1">
        <f t="shared" si="19"/>
        <v>2385.9578812565155</v>
      </c>
    </row>
    <row r="15" spans="1:241">
      <c r="B15" s="1" t="s">
        <v>25</v>
      </c>
      <c r="C15" s="1">
        <v>39.299999999999997</v>
      </c>
      <c r="D15" s="1">
        <v>41.6</v>
      </c>
      <c r="E15" s="1">
        <v>42.2</v>
      </c>
      <c r="F15" s="1">
        <f>+AC15-SUM(C15:E15)</f>
        <v>41.3</v>
      </c>
      <c r="G15" s="1">
        <v>41.9</v>
      </c>
      <c r="H15" s="1">
        <v>41.8</v>
      </c>
      <c r="I15" s="1">
        <v>42.5</v>
      </c>
      <c r="J15" s="1">
        <f t="shared" si="15"/>
        <v>42.300000000000011</v>
      </c>
      <c r="K15" s="1">
        <v>41.9</v>
      </c>
      <c r="L15" s="1">
        <v>41.3</v>
      </c>
      <c r="M15" s="1">
        <v>42.6</v>
      </c>
      <c r="N15" s="1">
        <f t="shared" si="16"/>
        <v>45.000000000000028</v>
      </c>
      <c r="Y15" s="1">
        <v>151.4</v>
      </c>
      <c r="Z15" s="1">
        <v>147.6</v>
      </c>
      <c r="AA15" s="1">
        <v>162.30000000000001</v>
      </c>
      <c r="AB15" s="1">
        <v>150.19999999999999</v>
      </c>
      <c r="AC15" s="1">
        <v>164.4</v>
      </c>
      <c r="AD15" s="1">
        <v>168.5</v>
      </c>
      <c r="AE15" s="1">
        <v>170.8</v>
      </c>
      <c r="AF15" s="1">
        <f t="shared" ref="AF15:AO15" si="20">+AF$11*(AE15/AE$11)</f>
        <v>182.75600000000003</v>
      </c>
      <c r="AG15" s="1">
        <f t="shared" si="20"/>
        <v>195.54892000000004</v>
      </c>
      <c r="AH15" s="1">
        <f t="shared" si="20"/>
        <v>209.23734440000004</v>
      </c>
      <c r="AI15" s="1">
        <f t="shared" si="20"/>
        <v>223.88395850800006</v>
      </c>
      <c r="AJ15" s="1">
        <f t="shared" si="20"/>
        <v>239.55583560356007</v>
      </c>
      <c r="AK15" s="1">
        <f t="shared" si="20"/>
        <v>256.32474409580931</v>
      </c>
      <c r="AL15" s="1">
        <f t="shared" si="20"/>
        <v>274.26747618251596</v>
      </c>
      <c r="AM15" s="1">
        <f t="shared" si="20"/>
        <v>293.46619951529209</v>
      </c>
      <c r="AN15" s="1">
        <f t="shared" si="20"/>
        <v>314.00883348136261</v>
      </c>
      <c r="AO15" s="1">
        <f t="shared" si="20"/>
        <v>335.98945182505804</v>
      </c>
    </row>
    <row r="16" spans="1:241">
      <c r="B16" s="1" t="s">
        <v>26</v>
      </c>
      <c r="C16" s="1">
        <v>36.5</v>
      </c>
      <c r="D16" s="1">
        <v>33.1</v>
      </c>
      <c r="E16" s="1">
        <v>39.200000000000003</v>
      </c>
      <c r="F16" s="1">
        <f>+AC16-SUM(C16:E16)</f>
        <v>35.299999999999997</v>
      </c>
      <c r="G16" s="1">
        <v>39.5</v>
      </c>
      <c r="H16" s="1">
        <v>35.6</v>
      </c>
      <c r="I16" s="1">
        <v>40.6</v>
      </c>
      <c r="J16" s="1">
        <f t="shared" si="15"/>
        <v>38.800000000000011</v>
      </c>
      <c r="K16" s="1">
        <v>42.4</v>
      </c>
      <c r="L16" s="1">
        <v>43.2</v>
      </c>
      <c r="M16" s="1">
        <v>46.1</v>
      </c>
      <c r="N16" s="1">
        <f t="shared" si="16"/>
        <v>52</v>
      </c>
      <c r="Y16" s="1">
        <v>136</v>
      </c>
      <c r="Z16" s="1">
        <v>149.1</v>
      </c>
      <c r="AA16" s="1">
        <v>136.30000000000001</v>
      </c>
      <c r="AB16" s="1">
        <v>134.80000000000001</v>
      </c>
      <c r="AC16" s="1">
        <v>144.1</v>
      </c>
      <c r="AD16" s="1">
        <v>154.5</v>
      </c>
      <c r="AE16" s="1">
        <v>183.7</v>
      </c>
      <c r="AF16" s="1">
        <f t="shared" ref="AF16:AO20" si="21">+AF$11*(AE16/AE$11)</f>
        <v>196.55900000000003</v>
      </c>
      <c r="AG16" s="1">
        <f t="shared" si="21"/>
        <v>210.31813000000002</v>
      </c>
      <c r="AH16" s="1">
        <f t="shared" si="21"/>
        <v>225.04039910000003</v>
      </c>
      <c r="AI16" s="1">
        <f t="shared" si="21"/>
        <v>240.79322703700007</v>
      </c>
      <c r="AJ16" s="1">
        <f t="shared" si="21"/>
        <v>257.64875292959005</v>
      </c>
      <c r="AK16" s="1">
        <f t="shared" si="21"/>
        <v>275.68416563466133</v>
      </c>
      <c r="AL16" s="1">
        <f t="shared" si="21"/>
        <v>294.98205722908762</v>
      </c>
      <c r="AM16" s="1">
        <f t="shared" si="21"/>
        <v>315.63080123512378</v>
      </c>
      <c r="AN16" s="1">
        <f t="shared" si="21"/>
        <v>337.72495732158245</v>
      </c>
      <c r="AO16" s="1">
        <f t="shared" si="21"/>
        <v>361.36570433409332</v>
      </c>
    </row>
    <row r="17" spans="2:241">
      <c r="B17" s="1" t="s">
        <v>27</v>
      </c>
      <c r="C17" s="1">
        <v>4.5</v>
      </c>
      <c r="D17" s="1">
        <v>6.4</v>
      </c>
      <c r="E17" s="1">
        <v>6.1</v>
      </c>
      <c r="F17" s="1">
        <f>+AC17-SUM(C17:E17)</f>
        <v>14.2</v>
      </c>
      <c r="G17" s="1">
        <v>5</v>
      </c>
      <c r="H17" s="1">
        <v>8.5</v>
      </c>
      <c r="I17" s="1">
        <v>6.3</v>
      </c>
      <c r="J17" s="1">
        <f t="shared" si="15"/>
        <v>12.900000000000002</v>
      </c>
      <c r="K17" s="1">
        <v>6.3</v>
      </c>
      <c r="L17" s="1">
        <v>3.3</v>
      </c>
      <c r="M17" s="1">
        <v>9.9</v>
      </c>
      <c r="N17" s="1">
        <f t="shared" si="16"/>
        <v>23.700000000000003</v>
      </c>
      <c r="Y17" s="1">
        <v>34.5</v>
      </c>
      <c r="Z17" s="1">
        <v>-4.5</v>
      </c>
      <c r="AA17" s="1">
        <v>47.4</v>
      </c>
      <c r="AB17" s="1">
        <v>19</v>
      </c>
      <c r="AC17" s="1">
        <v>31.2</v>
      </c>
      <c r="AD17" s="1">
        <v>32.700000000000003</v>
      </c>
      <c r="AE17" s="1">
        <v>43.2</v>
      </c>
      <c r="AF17" s="1">
        <f t="shared" si="21"/>
        <v>46.224000000000011</v>
      </c>
      <c r="AG17" s="1">
        <f t="shared" si="21"/>
        <v>49.459680000000006</v>
      </c>
      <c r="AH17" s="1">
        <f t="shared" si="21"/>
        <v>52.92185760000001</v>
      </c>
      <c r="AI17" s="1">
        <f t="shared" si="21"/>
        <v>56.626387632000018</v>
      </c>
      <c r="AJ17" s="1">
        <f t="shared" si="21"/>
        <v>60.590234766240016</v>
      </c>
      <c r="AK17" s="1">
        <f t="shared" si="21"/>
        <v>64.831551199876827</v>
      </c>
      <c r="AL17" s="1">
        <f t="shared" si="21"/>
        <v>69.369759783868204</v>
      </c>
      <c r="AM17" s="1">
        <f t="shared" si="21"/>
        <v>74.225642968738981</v>
      </c>
      <c r="AN17" s="1">
        <f t="shared" si="21"/>
        <v>79.421437976550706</v>
      </c>
      <c r="AO17" s="1">
        <f t="shared" si="21"/>
        <v>84.980938634909279</v>
      </c>
    </row>
    <row r="18" spans="2:241">
      <c r="B18" s="1" t="s">
        <v>28</v>
      </c>
      <c r="C18" s="1">
        <f>+C11-SUM(C12:C17)</f>
        <v>25.600000000000023</v>
      </c>
      <c r="D18" s="1">
        <f>+D11-SUM(D12:D17)</f>
        <v>39.799999999999841</v>
      </c>
      <c r="E18" s="1">
        <f>+E11-SUM(E12:E17)</f>
        <v>49.39999999999975</v>
      </c>
      <c r="F18" s="1">
        <f>+AC18-SUM(C18:E18)</f>
        <v>44.700000000000841</v>
      </c>
      <c r="G18" s="1">
        <f>+G11-SUM(G12:G17)</f>
        <v>-19.800000000000068</v>
      </c>
      <c r="H18" s="1">
        <f>+H11-SUM(H12:H17)</f>
        <v>40.700000000000045</v>
      </c>
      <c r="I18" s="1">
        <f>+I11-SUM(I12:I17)</f>
        <v>64.200000000000045</v>
      </c>
      <c r="J18" s="1">
        <f t="shared" si="15"/>
        <v>59.300000000000068</v>
      </c>
      <c r="K18" s="1">
        <f>+K11-SUM(K12:K17)</f>
        <v>24.200000000000045</v>
      </c>
      <c r="L18" s="1">
        <f>+L11-SUM(L12:L17)</f>
        <v>62.400000000000091</v>
      </c>
      <c r="M18" s="1">
        <f>+M11-SUM(M12:M17)</f>
        <v>69.900000000000091</v>
      </c>
      <c r="N18" s="1">
        <f t="shared" si="16"/>
        <v>73.100000000000136</v>
      </c>
      <c r="P18" s="1">
        <v>102.8</v>
      </c>
      <c r="Q18" s="1">
        <v>154.5</v>
      </c>
      <c r="R18" s="1">
        <v>205.4</v>
      </c>
      <c r="S18" s="1">
        <v>231.8</v>
      </c>
      <c r="T18" s="1">
        <v>256.8</v>
      </c>
      <c r="U18" s="1">
        <v>242.2</v>
      </c>
      <c r="V18" s="1">
        <v>311.2</v>
      </c>
      <c r="W18" s="1">
        <v>317.5</v>
      </c>
      <c r="X18" s="1">
        <v>256.2</v>
      </c>
      <c r="Y18" s="1">
        <f>+Y11-SUM(Y12:Y17)</f>
        <v>226.09999999999991</v>
      </c>
      <c r="Z18" s="1">
        <f>+Z11-SUM(Z12:Z17)</f>
        <v>230.69999999999982</v>
      </c>
      <c r="AA18" s="1">
        <f>+AA11-SUM(AA12:AA17)</f>
        <v>62.599999999999909</v>
      </c>
      <c r="AB18" s="1">
        <f>+AB11-SUM(AB12:AB17)</f>
        <v>199.30000000000018</v>
      </c>
      <c r="AC18" s="1">
        <f>+AC11-SUM(AC12:AC17)</f>
        <v>159.50000000000045</v>
      </c>
      <c r="AD18" s="1">
        <f>+AD11-SUM(AD12:AD17)</f>
        <v>144.40000000000009</v>
      </c>
      <c r="AE18" s="1">
        <f>+AE11-SUM(AE12:AE17)</f>
        <v>229.60000000000036</v>
      </c>
      <c r="AF18" s="1">
        <f t="shared" ref="AF18:AO18" si="22">+AF11-SUM(AF12:AF17)</f>
        <v>245.67199999999957</v>
      </c>
      <c r="AG18" s="1">
        <f t="shared" si="22"/>
        <v>262.8690400000005</v>
      </c>
      <c r="AH18" s="1">
        <f t="shared" si="22"/>
        <v>281.26987279999958</v>
      </c>
      <c r="AI18" s="1">
        <f t="shared" si="22"/>
        <v>300.95876389600016</v>
      </c>
      <c r="AJ18" s="1">
        <f t="shared" si="22"/>
        <v>322.02587736872101</v>
      </c>
      <c r="AK18" s="1">
        <f t="shared" si="22"/>
        <v>344.56768878453022</v>
      </c>
      <c r="AL18" s="1">
        <f t="shared" si="22"/>
        <v>368.68742699944869</v>
      </c>
      <c r="AM18" s="1">
        <f t="shared" si="22"/>
        <v>394.49554688941043</v>
      </c>
      <c r="AN18" s="1">
        <f t="shared" si="22"/>
        <v>422.11023517166814</v>
      </c>
      <c r="AO18" s="1">
        <f t="shared" si="22"/>
        <v>451.65795163368421</v>
      </c>
    </row>
    <row r="19" spans="2:241">
      <c r="B19" s="1" t="s">
        <v>29</v>
      </c>
      <c r="C19" s="1">
        <v>12.5</v>
      </c>
      <c r="D19" s="1">
        <v>11.2</v>
      </c>
      <c r="E19" s="1">
        <v>11.1</v>
      </c>
      <c r="F19" s="1">
        <f>+AC19-SUM(C19:E19)</f>
        <v>11.300000000000004</v>
      </c>
      <c r="G19" s="1">
        <v>12.3</v>
      </c>
      <c r="H19" s="1">
        <v>13.9</v>
      </c>
      <c r="I19" s="1">
        <v>14.2</v>
      </c>
      <c r="J19" s="1">
        <f t="shared" si="15"/>
        <v>14.499999999999993</v>
      </c>
      <c r="K19" s="1">
        <v>17</v>
      </c>
      <c r="L19" s="1">
        <v>16.7</v>
      </c>
      <c r="M19" s="1">
        <v>16.2</v>
      </c>
      <c r="N19" s="1">
        <f t="shared" si="16"/>
        <v>15.099999999999994</v>
      </c>
      <c r="Y19" s="1">
        <v>59</v>
      </c>
      <c r="Z19" s="1">
        <v>61.6</v>
      </c>
      <c r="AA19" s="1">
        <v>59.6</v>
      </c>
      <c r="AB19" s="1">
        <v>56.2</v>
      </c>
      <c r="AC19" s="1">
        <v>46.1</v>
      </c>
      <c r="AD19" s="1">
        <v>54.9</v>
      </c>
      <c r="AE19" s="1">
        <v>65</v>
      </c>
      <c r="AF19" s="1">
        <f t="shared" si="21"/>
        <v>69.550000000000011</v>
      </c>
      <c r="AG19" s="1">
        <f t="shared" si="21"/>
        <v>74.418500000000009</v>
      </c>
      <c r="AH19" s="1">
        <f t="shared" si="21"/>
        <v>79.627795000000006</v>
      </c>
      <c r="AI19" s="1">
        <f t="shared" si="21"/>
        <v>85.201740650000019</v>
      </c>
      <c r="AJ19" s="1">
        <f t="shared" si="21"/>
        <v>91.165862495500022</v>
      </c>
      <c r="AK19" s="1">
        <f t="shared" si="21"/>
        <v>97.547472870185032</v>
      </c>
      <c r="AL19" s="1">
        <f t="shared" si="21"/>
        <v>104.375795971098</v>
      </c>
      <c r="AM19" s="1">
        <f t="shared" si="21"/>
        <v>111.68210168907486</v>
      </c>
      <c r="AN19" s="1">
        <f t="shared" si="21"/>
        <v>119.49984880731012</v>
      </c>
      <c r="AO19" s="1">
        <f t="shared" si="21"/>
        <v>127.86483822382183</v>
      </c>
    </row>
    <row r="20" spans="2:241">
      <c r="B20" s="1" t="s">
        <v>30</v>
      </c>
      <c r="C20" s="1">
        <v>-0.3</v>
      </c>
      <c r="D20" s="1">
        <v>-0.5</v>
      </c>
      <c r="E20" s="1">
        <v>-0.4</v>
      </c>
      <c r="F20" s="1">
        <f>+AC20-SUM(C20:E20)</f>
        <v>-0.59999999999999987</v>
      </c>
      <c r="G20" s="1">
        <v>-0.4</v>
      </c>
      <c r="H20" s="1">
        <v>-0.3</v>
      </c>
      <c r="I20" s="1">
        <v>-0.6</v>
      </c>
      <c r="J20" s="1">
        <f t="shared" si="15"/>
        <v>0</v>
      </c>
      <c r="K20" s="1">
        <v>0</v>
      </c>
      <c r="L20" s="1">
        <v>-0.1</v>
      </c>
      <c r="M20" s="1">
        <v>-0.2</v>
      </c>
      <c r="N20" s="1">
        <f t="shared" si="16"/>
        <v>0</v>
      </c>
      <c r="Y20" s="1">
        <v>-3.1</v>
      </c>
      <c r="Z20" s="1">
        <v>-2.7</v>
      </c>
      <c r="AA20" s="1">
        <v>-1.9</v>
      </c>
      <c r="AB20" s="1">
        <v>-2.1</v>
      </c>
      <c r="AC20" s="1">
        <v>-1.8</v>
      </c>
      <c r="AD20" s="1">
        <v>-1.3</v>
      </c>
      <c r="AE20" s="1">
        <v>-0.3</v>
      </c>
      <c r="AF20" s="1">
        <f t="shared" si="21"/>
        <v>-0.32100000000000006</v>
      </c>
      <c r="AG20" s="1">
        <f t="shared" si="21"/>
        <v>-0.34347000000000005</v>
      </c>
      <c r="AH20" s="1">
        <f t="shared" si="21"/>
        <v>-0.36751290000000003</v>
      </c>
      <c r="AI20" s="1">
        <f t="shared" si="21"/>
        <v>-0.39323880300000014</v>
      </c>
      <c r="AJ20" s="1">
        <f t="shared" si="21"/>
        <v>-0.42076551921000016</v>
      </c>
      <c r="AK20" s="1">
        <f t="shared" si="21"/>
        <v>-0.45021910555470018</v>
      </c>
      <c r="AL20" s="1">
        <f t="shared" si="21"/>
        <v>-0.48173444294352924</v>
      </c>
      <c r="AM20" s="1">
        <f t="shared" si="21"/>
        <v>-0.51545585394957627</v>
      </c>
      <c r="AN20" s="1">
        <f t="shared" si="21"/>
        <v>-0.55153776372604668</v>
      </c>
      <c r="AO20" s="1">
        <f t="shared" si="21"/>
        <v>-0.59014540718687003</v>
      </c>
    </row>
    <row r="21" spans="2:241">
      <c r="B21" s="1" t="s">
        <v>31</v>
      </c>
      <c r="C21" s="1">
        <f>+C18-SUM(C19:C20)</f>
        <v>13.400000000000023</v>
      </c>
      <c r="D21" s="1">
        <f>+D18-SUM(D19:D20)</f>
        <v>29.099999999999842</v>
      </c>
      <c r="E21" s="1">
        <f>+E18-SUM(E19:E20)</f>
        <v>38.699999999999747</v>
      </c>
      <c r="F21" s="1">
        <f>+AC21-SUM(C21:E21)</f>
        <v>34.000000000000824</v>
      </c>
      <c r="G21" s="1">
        <f>+G18-SUM(G19:G20)</f>
        <v>-31.700000000000067</v>
      </c>
      <c r="H21" s="1">
        <f>+H18-SUM(H19:H20)</f>
        <v>27.100000000000044</v>
      </c>
      <c r="I21" s="1">
        <f>+I18-SUM(I19:I20)</f>
        <v>50.600000000000044</v>
      </c>
      <c r="J21" s="1">
        <f t="shared" si="15"/>
        <v>44.800000000000075</v>
      </c>
      <c r="K21" s="1">
        <f>+K18-SUM(K19:K20)</f>
        <v>7.2000000000000455</v>
      </c>
      <c r="L21" s="1">
        <f>+L18-SUM(L19:L20)</f>
        <v>45.800000000000097</v>
      </c>
      <c r="M21" s="1">
        <f>+M18-SUM(M19:M20)</f>
        <v>53.900000000000091</v>
      </c>
      <c r="N21" s="1">
        <f t="shared" si="16"/>
        <v>58.000000000000142</v>
      </c>
      <c r="Y21" s="1">
        <f>+Y18-SUM(Y19:Y20)</f>
        <v>170.1999999999999</v>
      </c>
      <c r="Z21" s="1">
        <f>+Z18-SUM(Z19:Z20)</f>
        <v>171.79999999999981</v>
      </c>
      <c r="AA21" s="1">
        <f>+AA18-SUM(AA19:AA20)</f>
        <v>4.8999999999999062</v>
      </c>
      <c r="AB21" s="1">
        <f>+AB18-SUM(AB19:AB20)</f>
        <v>145.20000000000019</v>
      </c>
      <c r="AC21" s="1">
        <f>+AC18-SUM(AC19:AC20)</f>
        <v>115.20000000000044</v>
      </c>
      <c r="AD21" s="1">
        <f>+AD18-SUM(AD19:AD20)</f>
        <v>90.800000000000097</v>
      </c>
      <c r="AE21" s="1">
        <f>+AE18-SUM(AE19:AE20)</f>
        <v>164.90000000000038</v>
      </c>
      <c r="AF21" s="1">
        <f>+AF18-SUM(AF19:AF20)</f>
        <v>176.44299999999956</v>
      </c>
      <c r="AG21" s="1">
        <f t="shared" ref="AG21:AO21" si="23">+AG18-SUM(AG19:AG20)</f>
        <v>188.79401000000047</v>
      </c>
      <c r="AH21" s="1">
        <f t="shared" si="23"/>
        <v>202.00959069999956</v>
      </c>
      <c r="AI21" s="1">
        <f t="shared" si="23"/>
        <v>216.15026204900016</v>
      </c>
      <c r="AJ21" s="1">
        <f t="shared" si="23"/>
        <v>231.28078039243098</v>
      </c>
      <c r="AK21" s="1">
        <f t="shared" si="23"/>
        <v>247.47043501989987</v>
      </c>
      <c r="AL21" s="1">
        <f t="shared" si="23"/>
        <v>264.79336547129424</v>
      </c>
      <c r="AM21" s="1">
        <f t="shared" si="23"/>
        <v>283.32890105428515</v>
      </c>
      <c r="AN21" s="1">
        <f t="shared" si="23"/>
        <v>303.16192412808408</v>
      </c>
      <c r="AO21" s="1">
        <f t="shared" si="23"/>
        <v>324.38325881704924</v>
      </c>
    </row>
    <row r="22" spans="2:241">
      <c r="B22" s="1" t="s">
        <v>32</v>
      </c>
      <c r="C22" s="1">
        <v>0.2</v>
      </c>
      <c r="D22" s="1">
        <v>1.5</v>
      </c>
      <c r="E22" s="1">
        <v>2.1</v>
      </c>
      <c r="F22" s="1">
        <f>+AC22-SUM(C22:E22)</f>
        <v>-6.1999999999999993</v>
      </c>
      <c r="G22" s="1">
        <v>-1.5</v>
      </c>
      <c r="H22" s="1">
        <v>-0.8</v>
      </c>
      <c r="I22" s="1">
        <v>-0.1</v>
      </c>
      <c r="J22" s="1">
        <f t="shared" si="15"/>
        <v>-9.4</v>
      </c>
      <c r="K22" s="1">
        <v>0</v>
      </c>
      <c r="L22" s="1">
        <v>3.7</v>
      </c>
      <c r="M22" s="1">
        <v>5.2</v>
      </c>
      <c r="N22" s="1">
        <f t="shared" si="16"/>
        <v>0.69999999999999929</v>
      </c>
      <c r="Y22" s="1">
        <v>44.3</v>
      </c>
      <c r="Z22" s="1">
        <v>16.899999999999999</v>
      </c>
      <c r="AA22" s="1">
        <v>-19.5</v>
      </c>
      <c r="AB22" s="1">
        <v>13.6</v>
      </c>
      <c r="AC22" s="1">
        <v>-2.4</v>
      </c>
      <c r="AD22" s="1">
        <v>-11.8</v>
      </c>
      <c r="AE22" s="1">
        <v>9.6</v>
      </c>
      <c r="AF22" s="1">
        <f>+AF21*(AE22/AE21)</f>
        <v>10.271999999999951</v>
      </c>
      <c r="AG22" s="1">
        <f t="shared" ref="AG22:AO22" si="24">+AG21*(AF22/AF21)</f>
        <v>10.991040000000002</v>
      </c>
      <c r="AH22" s="1">
        <f t="shared" si="24"/>
        <v>11.760412799999946</v>
      </c>
      <c r="AI22" s="1">
        <f t="shared" si="24"/>
        <v>12.583641695999978</v>
      </c>
      <c r="AJ22" s="1">
        <f t="shared" si="24"/>
        <v>13.464496614720025</v>
      </c>
      <c r="AK22" s="1">
        <f t="shared" si="24"/>
        <v>14.407011377750353</v>
      </c>
      <c r="AL22" s="1">
        <f t="shared" si="24"/>
        <v>15.415502174192957</v>
      </c>
      <c r="AM22" s="1">
        <f t="shared" si="24"/>
        <v>16.494587326386483</v>
      </c>
      <c r="AN22" s="1">
        <f t="shared" si="24"/>
        <v>17.649208439233476</v>
      </c>
      <c r="AO22" s="1">
        <f t="shared" si="24"/>
        <v>18.884653029979777</v>
      </c>
    </row>
    <row r="23" spans="2:241" s="2" customFormat="1">
      <c r="B23" s="2" t="s">
        <v>33</v>
      </c>
      <c r="C23" s="2">
        <f>+C21-C22</f>
        <v>13.200000000000024</v>
      </c>
      <c r="D23" s="2">
        <f>+D21-D22</f>
        <v>27.599999999999842</v>
      </c>
      <c r="E23" s="2">
        <f>+E21-E22</f>
        <v>36.599999999999746</v>
      </c>
      <c r="F23" s="2">
        <f>+AC23-SUM(C23:E23)</f>
        <v>40.200000000000841</v>
      </c>
      <c r="G23" s="2">
        <f>+G21-G22</f>
        <v>-30.200000000000067</v>
      </c>
      <c r="H23" s="2">
        <f>+H21-H22</f>
        <v>27.900000000000045</v>
      </c>
      <c r="I23" s="2">
        <f>+I21-I22</f>
        <v>50.700000000000045</v>
      </c>
      <c r="J23" s="2">
        <f t="shared" si="15"/>
        <v>54.200000000000074</v>
      </c>
      <c r="K23" s="2">
        <f>+K21-K22</f>
        <v>7.2000000000000455</v>
      </c>
      <c r="L23" s="2">
        <f>+L21-L22</f>
        <v>42.100000000000094</v>
      </c>
      <c r="M23" s="2">
        <f>+M21-M22</f>
        <v>48.700000000000088</v>
      </c>
      <c r="N23" s="2">
        <f t="shared" si="16"/>
        <v>57.300000000000153</v>
      </c>
      <c r="P23" s="2">
        <v>79.2</v>
      </c>
      <c r="Q23" s="2">
        <v>137.69999999999999</v>
      </c>
      <c r="R23" s="2">
        <v>141.1</v>
      </c>
      <c r="S23" s="2">
        <v>151.19999999999999</v>
      </c>
      <c r="T23" s="2">
        <v>163.4</v>
      </c>
      <c r="U23" s="2">
        <v>154</v>
      </c>
      <c r="V23" s="2">
        <v>194.7</v>
      </c>
      <c r="W23" s="2">
        <v>200.6</v>
      </c>
      <c r="X23" s="2">
        <v>150.80000000000001</v>
      </c>
      <c r="Y23" s="2">
        <f>+Y21-Y22</f>
        <v>125.89999999999991</v>
      </c>
      <c r="Z23" s="2">
        <f>+Z21-Z22</f>
        <v>154.89999999999981</v>
      </c>
      <c r="AA23" s="2">
        <f>+AA21-AA22</f>
        <v>24.399999999999906</v>
      </c>
      <c r="AB23" s="2">
        <f>+AB21-AB22</f>
        <v>131.60000000000019</v>
      </c>
      <c r="AC23" s="2">
        <f>+AC21-AC22</f>
        <v>117.60000000000045</v>
      </c>
      <c r="AD23" s="2">
        <f>+AD21-AD22</f>
        <v>102.60000000000009</v>
      </c>
      <c r="AE23" s="2">
        <f>+AE21-AE22</f>
        <v>155.30000000000038</v>
      </c>
      <c r="AF23" s="2">
        <f>+AF21-AF22</f>
        <v>166.17099999999959</v>
      </c>
      <c r="AG23" s="2">
        <f t="shared" ref="AG23:AO23" si="25">+AG21-AG22</f>
        <v>177.80297000000047</v>
      </c>
      <c r="AH23" s="2">
        <f t="shared" si="25"/>
        <v>190.24917789999961</v>
      </c>
      <c r="AI23" s="2">
        <f t="shared" si="25"/>
        <v>203.56662035300019</v>
      </c>
      <c r="AJ23" s="2">
        <f t="shared" si="25"/>
        <v>217.81628377771096</v>
      </c>
      <c r="AK23" s="2">
        <f t="shared" si="25"/>
        <v>233.0634236421495</v>
      </c>
      <c r="AL23" s="2">
        <f t="shared" si="25"/>
        <v>249.37786329710127</v>
      </c>
      <c r="AM23" s="2">
        <f t="shared" si="25"/>
        <v>266.83431372789869</v>
      </c>
      <c r="AN23" s="2">
        <f t="shared" si="25"/>
        <v>285.51271568885062</v>
      </c>
      <c r="AO23" s="2">
        <f t="shared" si="25"/>
        <v>305.49860578706944</v>
      </c>
      <c r="AP23" s="2">
        <f>+AO23*(1+$AW$30)</f>
        <v>308.55359184494012</v>
      </c>
      <c r="AQ23" s="2">
        <f t="shared" ref="AQ23:AV23" si="26">+AP23*(1+$AW$30)</f>
        <v>311.63912776338952</v>
      </c>
      <c r="AR23" s="2">
        <f t="shared" si="26"/>
        <v>314.75551904102343</v>
      </c>
      <c r="AS23" s="2">
        <f t="shared" si="26"/>
        <v>317.90307423143366</v>
      </c>
      <c r="AT23" s="2">
        <f t="shared" si="26"/>
        <v>321.08210497374802</v>
      </c>
      <c r="AU23" s="2">
        <f t="shared" si="26"/>
        <v>324.29292602348551</v>
      </c>
      <c r="AV23" s="2">
        <f t="shared" si="26"/>
        <v>327.53585528372037</v>
      </c>
      <c r="AW23" s="2">
        <f t="shared" ref="AW23:DH23" si="27">+AV23*(1+$AW$30)</f>
        <v>330.81121383655756</v>
      </c>
      <c r="AX23" s="2">
        <f t="shared" si="27"/>
        <v>334.11932597492313</v>
      </c>
      <c r="AY23" s="2">
        <f t="shared" si="27"/>
        <v>337.46051923467235</v>
      </c>
      <c r="AZ23" s="2">
        <f t="shared" si="27"/>
        <v>340.83512442701908</v>
      </c>
      <c r="BA23" s="2">
        <f t="shared" si="27"/>
        <v>344.24347567128927</v>
      </c>
      <c r="BB23" s="2">
        <f t="shared" si="27"/>
        <v>347.68591042800216</v>
      </c>
      <c r="BC23" s="2">
        <f t="shared" si="27"/>
        <v>351.1627695322822</v>
      </c>
      <c r="BD23" s="2">
        <f t="shared" si="27"/>
        <v>354.67439722760503</v>
      </c>
      <c r="BE23" s="2">
        <f t="shared" si="27"/>
        <v>358.22114119988106</v>
      </c>
      <c r="BF23" s="2">
        <f t="shared" si="27"/>
        <v>361.80335261187986</v>
      </c>
      <c r="BG23" s="2">
        <f t="shared" si="27"/>
        <v>365.42138613799864</v>
      </c>
      <c r="BH23" s="2">
        <f t="shared" si="27"/>
        <v>369.07559999937865</v>
      </c>
      <c r="BI23" s="2">
        <f t="shared" si="27"/>
        <v>372.76635599937242</v>
      </c>
      <c r="BJ23" s="2">
        <f t="shared" si="27"/>
        <v>376.49401955936617</v>
      </c>
      <c r="BK23" s="2">
        <f t="shared" si="27"/>
        <v>380.25895975495985</v>
      </c>
      <c r="BL23" s="2">
        <f t="shared" si="27"/>
        <v>384.06154935250947</v>
      </c>
      <c r="BM23" s="2">
        <f t="shared" si="27"/>
        <v>387.90216484603457</v>
      </c>
      <c r="BN23" s="2">
        <f t="shared" si="27"/>
        <v>391.78118649449493</v>
      </c>
      <c r="BO23" s="2">
        <f t="shared" si="27"/>
        <v>395.69899835943988</v>
      </c>
      <c r="BP23" s="2">
        <f t="shared" si="27"/>
        <v>399.65598834303427</v>
      </c>
      <c r="BQ23" s="2">
        <f t="shared" si="27"/>
        <v>403.6525482264646</v>
      </c>
      <c r="BR23" s="2">
        <f t="shared" si="27"/>
        <v>407.68907370872927</v>
      </c>
      <c r="BS23" s="2">
        <f t="shared" si="27"/>
        <v>411.76596444581656</v>
      </c>
      <c r="BT23" s="2">
        <f t="shared" si="27"/>
        <v>415.88362409027474</v>
      </c>
      <c r="BU23" s="2">
        <f t="shared" si="27"/>
        <v>420.04246033117749</v>
      </c>
      <c r="BV23" s="2">
        <f t="shared" si="27"/>
        <v>424.24288493448927</v>
      </c>
      <c r="BW23" s="2">
        <f t="shared" si="27"/>
        <v>428.48531378383416</v>
      </c>
      <c r="BX23" s="2">
        <f t="shared" si="27"/>
        <v>432.77016692167251</v>
      </c>
      <c r="BY23" s="2">
        <f t="shared" si="27"/>
        <v>437.09786859088922</v>
      </c>
      <c r="BZ23" s="2">
        <f t="shared" si="27"/>
        <v>441.4688472767981</v>
      </c>
      <c r="CA23" s="2">
        <f t="shared" si="27"/>
        <v>445.88353574956608</v>
      </c>
      <c r="CB23" s="2">
        <f t="shared" si="27"/>
        <v>450.34237110706175</v>
      </c>
      <c r="CC23" s="2">
        <f t="shared" si="27"/>
        <v>454.84579481813239</v>
      </c>
      <c r="CD23" s="2">
        <f t="shared" si="27"/>
        <v>459.39425276631374</v>
      </c>
      <c r="CE23" s="2">
        <f t="shared" si="27"/>
        <v>463.9881952939769</v>
      </c>
      <c r="CF23" s="2">
        <f t="shared" si="27"/>
        <v>468.62807724691669</v>
      </c>
      <c r="CG23" s="2">
        <f t="shared" si="27"/>
        <v>473.31435801938585</v>
      </c>
      <c r="CH23" s="2">
        <f t="shared" si="27"/>
        <v>478.04750159957973</v>
      </c>
      <c r="CI23" s="2">
        <f t="shared" si="27"/>
        <v>482.82797661557555</v>
      </c>
      <c r="CJ23" s="2">
        <f t="shared" si="27"/>
        <v>487.65625638173134</v>
      </c>
      <c r="CK23" s="2">
        <f t="shared" si="27"/>
        <v>492.53281894554868</v>
      </c>
      <c r="CL23" s="2">
        <f t="shared" si="27"/>
        <v>497.4581471350042</v>
      </c>
      <c r="CM23" s="2">
        <f t="shared" si="27"/>
        <v>502.43272860635426</v>
      </c>
      <c r="CN23" s="2">
        <f t="shared" si="27"/>
        <v>507.45705589241783</v>
      </c>
      <c r="CO23" s="2">
        <f t="shared" si="27"/>
        <v>512.53162645134205</v>
      </c>
      <c r="CP23" s="2">
        <f t="shared" si="27"/>
        <v>517.65694271585551</v>
      </c>
      <c r="CQ23" s="2">
        <f t="shared" si="27"/>
        <v>522.8335121430141</v>
      </c>
      <c r="CR23" s="2">
        <f t="shared" si="27"/>
        <v>528.06184726444428</v>
      </c>
      <c r="CS23" s="2">
        <f t="shared" si="27"/>
        <v>533.34246573708867</v>
      </c>
      <c r="CT23" s="2">
        <f t="shared" si="27"/>
        <v>538.67589039445954</v>
      </c>
      <c r="CU23" s="2">
        <f t="shared" si="27"/>
        <v>544.06264929840415</v>
      </c>
      <c r="CV23" s="2">
        <f t="shared" si="27"/>
        <v>549.50327579138821</v>
      </c>
      <c r="CW23" s="2">
        <f t="shared" si="27"/>
        <v>554.99830854930212</v>
      </c>
      <c r="CX23" s="2">
        <f t="shared" si="27"/>
        <v>560.54829163479519</v>
      </c>
      <c r="CY23" s="2">
        <f t="shared" si="27"/>
        <v>566.1537745511431</v>
      </c>
      <c r="CZ23" s="2">
        <f t="shared" si="27"/>
        <v>571.8153122966545</v>
      </c>
      <c r="DA23" s="2">
        <f t="shared" si="27"/>
        <v>577.53346541962105</v>
      </c>
      <c r="DB23" s="2">
        <f t="shared" si="27"/>
        <v>583.30880007381722</v>
      </c>
      <c r="DC23" s="2">
        <f t="shared" si="27"/>
        <v>589.14188807455537</v>
      </c>
      <c r="DD23" s="2">
        <f t="shared" si="27"/>
        <v>595.03330695530087</v>
      </c>
      <c r="DE23" s="2">
        <f t="shared" si="27"/>
        <v>600.98364002485391</v>
      </c>
      <c r="DF23" s="2">
        <f t="shared" si="27"/>
        <v>606.99347642510247</v>
      </c>
      <c r="DG23" s="2">
        <f t="shared" si="27"/>
        <v>613.06341118935347</v>
      </c>
      <c r="DH23" s="2">
        <f t="shared" si="27"/>
        <v>619.194045301247</v>
      </c>
      <c r="DI23" s="2">
        <f t="shared" ref="DI23:FT23" si="28">+DH23*(1+$AW$30)</f>
        <v>625.38598575425942</v>
      </c>
      <c r="DJ23" s="2">
        <f t="shared" si="28"/>
        <v>631.639845611802</v>
      </c>
      <c r="DK23" s="2">
        <f t="shared" si="28"/>
        <v>637.95624406792001</v>
      </c>
      <c r="DL23" s="2">
        <f t="shared" si="28"/>
        <v>644.33580650859926</v>
      </c>
      <c r="DM23" s="2">
        <f t="shared" si="28"/>
        <v>650.77916457368531</v>
      </c>
      <c r="DN23" s="2">
        <f t="shared" si="28"/>
        <v>657.28695621942222</v>
      </c>
      <c r="DO23" s="2">
        <f t="shared" si="28"/>
        <v>663.85982578161645</v>
      </c>
      <c r="DP23" s="2">
        <f t="shared" si="28"/>
        <v>670.49842403943262</v>
      </c>
      <c r="DQ23" s="2">
        <f t="shared" si="28"/>
        <v>677.20340827982693</v>
      </c>
      <c r="DR23" s="2">
        <f t="shared" si="28"/>
        <v>683.97544236262524</v>
      </c>
      <c r="DS23" s="2">
        <f t="shared" si="28"/>
        <v>690.81519678625148</v>
      </c>
      <c r="DT23" s="2">
        <f t="shared" si="28"/>
        <v>697.723348754114</v>
      </c>
      <c r="DU23" s="2">
        <f t="shared" si="28"/>
        <v>704.70058224165518</v>
      </c>
      <c r="DV23" s="2">
        <f t="shared" si="28"/>
        <v>711.74758806407169</v>
      </c>
      <c r="DW23" s="2">
        <f t="shared" si="28"/>
        <v>718.86506394471246</v>
      </c>
      <c r="DX23" s="2">
        <f t="shared" si="28"/>
        <v>726.05371458415959</v>
      </c>
      <c r="DY23" s="2">
        <f t="shared" si="28"/>
        <v>733.31425173000116</v>
      </c>
      <c r="DZ23" s="2">
        <f t="shared" si="28"/>
        <v>740.64739424730112</v>
      </c>
      <c r="EA23" s="2">
        <f t="shared" si="28"/>
        <v>748.05386818977411</v>
      </c>
      <c r="EB23" s="2">
        <f t="shared" si="28"/>
        <v>755.53440687167188</v>
      </c>
      <c r="EC23" s="2">
        <f t="shared" si="28"/>
        <v>763.08975094038863</v>
      </c>
      <c r="ED23" s="2">
        <f t="shared" si="28"/>
        <v>770.72064844979252</v>
      </c>
      <c r="EE23" s="2">
        <f t="shared" si="28"/>
        <v>778.42785493429051</v>
      </c>
      <c r="EF23" s="2">
        <f t="shared" si="28"/>
        <v>786.21213348363347</v>
      </c>
      <c r="EG23" s="2">
        <f t="shared" si="28"/>
        <v>794.07425481846985</v>
      </c>
      <c r="EH23" s="2">
        <f t="shared" si="28"/>
        <v>802.0149973666546</v>
      </c>
      <c r="EI23" s="2">
        <f t="shared" si="28"/>
        <v>810.03514734032115</v>
      </c>
      <c r="EJ23" s="2">
        <f t="shared" si="28"/>
        <v>818.13549881372433</v>
      </c>
      <c r="EK23" s="2">
        <f t="shared" si="28"/>
        <v>826.31685380186161</v>
      </c>
      <c r="EL23" s="2">
        <f t="shared" si="28"/>
        <v>834.5800223398802</v>
      </c>
      <c r="EM23" s="2">
        <f t="shared" si="28"/>
        <v>842.92582256327898</v>
      </c>
      <c r="EN23" s="2">
        <f t="shared" si="28"/>
        <v>851.35508078891178</v>
      </c>
      <c r="EO23" s="2">
        <f t="shared" si="28"/>
        <v>859.86863159680092</v>
      </c>
      <c r="EP23" s="2">
        <f t="shared" si="28"/>
        <v>868.46731791276898</v>
      </c>
      <c r="EQ23" s="2">
        <f t="shared" si="28"/>
        <v>877.15199109189666</v>
      </c>
      <c r="ER23" s="2">
        <f t="shared" si="28"/>
        <v>885.92351100281564</v>
      </c>
      <c r="ES23" s="2">
        <f t="shared" si="28"/>
        <v>894.78274611284382</v>
      </c>
      <c r="ET23" s="2">
        <f t="shared" si="28"/>
        <v>903.73057357397226</v>
      </c>
      <c r="EU23" s="2">
        <f t="shared" si="28"/>
        <v>912.76787930971204</v>
      </c>
      <c r="EV23" s="2">
        <f t="shared" si="28"/>
        <v>921.89555810280922</v>
      </c>
      <c r="EW23" s="2">
        <f t="shared" si="28"/>
        <v>931.11451368383734</v>
      </c>
      <c r="EX23" s="2">
        <f t="shared" si="28"/>
        <v>940.42565882067572</v>
      </c>
      <c r="EY23" s="2">
        <f t="shared" si="28"/>
        <v>949.82991540888247</v>
      </c>
      <c r="EZ23" s="2">
        <f t="shared" si="28"/>
        <v>959.32821456297131</v>
      </c>
      <c r="FA23" s="2">
        <f t="shared" si="28"/>
        <v>968.92149670860101</v>
      </c>
      <c r="FB23" s="2">
        <f t="shared" si="28"/>
        <v>978.61071167568707</v>
      </c>
      <c r="FC23" s="2">
        <f t="shared" si="28"/>
        <v>988.39681879244392</v>
      </c>
      <c r="FD23" s="2">
        <f t="shared" si="28"/>
        <v>998.28078698036836</v>
      </c>
      <c r="FE23" s="2">
        <f t="shared" si="28"/>
        <v>1008.263594850172</v>
      </c>
      <c r="FF23" s="2">
        <f t="shared" si="28"/>
        <v>1018.3462307986738</v>
      </c>
      <c r="FG23" s="2">
        <f t="shared" si="28"/>
        <v>1028.5296931066605</v>
      </c>
      <c r="FH23" s="2">
        <f t="shared" si="28"/>
        <v>1038.8149900377271</v>
      </c>
      <c r="FI23" s="2">
        <f t="shared" si="28"/>
        <v>1049.2031399381044</v>
      </c>
      <c r="FJ23" s="2">
        <f t="shared" si="28"/>
        <v>1059.6951713374854</v>
      </c>
      <c r="FK23" s="2">
        <f t="shared" si="28"/>
        <v>1070.2921230508603</v>
      </c>
      <c r="FL23" s="2">
        <f t="shared" si="28"/>
        <v>1080.9950442813688</v>
      </c>
      <c r="FM23" s="2">
        <f t="shared" si="28"/>
        <v>1091.8049947241825</v>
      </c>
      <c r="FN23" s="2">
        <f t="shared" si="28"/>
        <v>1102.7230446714243</v>
      </c>
      <c r="FO23" s="2">
        <f t="shared" si="28"/>
        <v>1113.7502751181385</v>
      </c>
      <c r="FP23" s="2">
        <f t="shared" si="28"/>
        <v>1124.88777786932</v>
      </c>
      <c r="FQ23" s="2">
        <f t="shared" si="28"/>
        <v>1136.1366556480132</v>
      </c>
      <c r="FR23" s="2">
        <f t="shared" si="28"/>
        <v>1147.4980222044933</v>
      </c>
      <c r="FS23" s="2">
        <f t="shared" si="28"/>
        <v>1158.9730024265382</v>
      </c>
      <c r="FT23" s="2">
        <f t="shared" si="28"/>
        <v>1170.5627324508037</v>
      </c>
      <c r="FU23" s="2">
        <f t="shared" ref="FU23:GH23" si="29">+FT23*(1+$AW$30)</f>
        <v>1182.2683597753116</v>
      </c>
      <c r="FV23" s="2">
        <f t="shared" si="29"/>
        <v>1194.0910433730648</v>
      </c>
      <c r="FW23" s="2">
        <f t="shared" si="29"/>
        <v>1206.0319538067954</v>
      </c>
      <c r="FX23" s="2">
        <f t="shared" si="29"/>
        <v>1218.0922733448633</v>
      </c>
      <c r="FY23" s="2">
        <f t="shared" si="29"/>
        <v>1230.2731960783119</v>
      </c>
      <c r="FZ23" s="2">
        <f t="shared" si="29"/>
        <v>1242.5759280390951</v>
      </c>
      <c r="GA23" s="2">
        <f t="shared" si="29"/>
        <v>1255.0016873194861</v>
      </c>
      <c r="GB23" s="2">
        <f t="shared" si="29"/>
        <v>1267.551704192681</v>
      </c>
      <c r="GC23" s="2">
        <f t="shared" si="29"/>
        <v>1280.2272212346079</v>
      </c>
      <c r="GD23" s="2">
        <f t="shared" si="29"/>
        <v>1293.0294934469539</v>
      </c>
      <c r="GE23" s="2">
        <f t="shared" si="29"/>
        <v>1305.9597883814236</v>
      </c>
      <c r="GF23" s="2">
        <f t="shared" si="29"/>
        <v>1319.0193862652377</v>
      </c>
      <c r="GG23" s="2">
        <f t="shared" si="29"/>
        <v>1332.2095801278901</v>
      </c>
      <c r="GH23" s="2">
        <f t="shared" si="29"/>
        <v>1345.5316759291691</v>
      </c>
      <c r="GI23" s="2">
        <f t="shared" ref="GI23:HM23" si="30">+GH23*(1+$AW$30)</f>
        <v>1358.9869926884608</v>
      </c>
      <c r="GJ23" s="2">
        <f t="shared" si="30"/>
        <v>1372.5768626153454</v>
      </c>
      <c r="GK23" s="2">
        <f t="shared" si="30"/>
        <v>1386.3026312414988</v>
      </c>
      <c r="GL23" s="2">
        <f t="shared" si="30"/>
        <v>1400.1656575539139</v>
      </c>
      <c r="GM23" s="2">
        <f t="shared" si="30"/>
        <v>1414.167314129453</v>
      </c>
      <c r="GN23" s="2">
        <f t="shared" si="30"/>
        <v>1428.3089872707476</v>
      </c>
      <c r="GO23" s="2">
        <f t="shared" si="30"/>
        <v>1442.5920771434551</v>
      </c>
      <c r="GP23" s="2">
        <f t="shared" si="30"/>
        <v>1457.0179979148897</v>
      </c>
      <c r="GQ23" s="2">
        <f t="shared" si="30"/>
        <v>1471.5881778940386</v>
      </c>
      <c r="GR23" s="2">
        <f t="shared" si="30"/>
        <v>1486.3040596729791</v>
      </c>
      <c r="GS23" s="2">
        <f t="shared" si="30"/>
        <v>1501.167100269709</v>
      </c>
      <c r="GT23" s="2">
        <f t="shared" si="30"/>
        <v>1516.178771272406</v>
      </c>
      <c r="GU23" s="2">
        <f t="shared" si="30"/>
        <v>1531.3405589851302</v>
      </c>
      <c r="GV23" s="2">
        <f t="shared" si="30"/>
        <v>1546.6539645749815</v>
      </c>
      <c r="GW23" s="2">
        <f t="shared" si="30"/>
        <v>1562.1205042207314</v>
      </c>
      <c r="GX23" s="2">
        <f t="shared" si="30"/>
        <v>1577.7417092629387</v>
      </c>
      <c r="GY23" s="2">
        <f t="shared" si="30"/>
        <v>1593.519126355568</v>
      </c>
      <c r="GZ23" s="2">
        <f t="shared" si="30"/>
        <v>1609.4543176191237</v>
      </c>
      <c r="HA23" s="2">
        <f t="shared" si="30"/>
        <v>1625.548860795315</v>
      </c>
      <c r="HB23" s="2">
        <f t="shared" si="30"/>
        <v>1641.8043494032681</v>
      </c>
      <c r="HC23" s="2">
        <f t="shared" si="30"/>
        <v>1658.2223928973008</v>
      </c>
      <c r="HD23" s="2">
        <f t="shared" si="30"/>
        <v>1674.8046168262738</v>
      </c>
      <c r="HE23" s="2">
        <f t="shared" si="30"/>
        <v>1691.5526629945366</v>
      </c>
      <c r="HF23" s="2">
        <f t="shared" si="30"/>
        <v>1708.468189624482</v>
      </c>
      <c r="HG23" s="2">
        <f t="shared" si="30"/>
        <v>1725.5528715207267</v>
      </c>
      <c r="HH23" s="2">
        <f t="shared" si="30"/>
        <v>1742.808400235934</v>
      </c>
      <c r="HI23" s="2">
        <f t="shared" si="30"/>
        <v>1760.2364842382933</v>
      </c>
      <c r="HJ23" s="2">
        <f t="shared" si="30"/>
        <v>1777.8388490806763</v>
      </c>
      <c r="HK23" s="2">
        <f t="shared" si="30"/>
        <v>1795.617237571483</v>
      </c>
      <c r="HL23" s="2">
        <f t="shared" si="30"/>
        <v>1813.5734099471979</v>
      </c>
      <c r="HM23" s="2">
        <f t="shared" si="30"/>
        <v>1831.70914404667</v>
      </c>
      <c r="HN23" s="2">
        <f t="shared" ref="HN23:IC23" si="31">+HM23*(1+$AW$30)</f>
        <v>1850.0262354871368</v>
      </c>
      <c r="HO23" s="2">
        <f t="shared" si="31"/>
        <v>1868.5264978420082</v>
      </c>
      <c r="HP23" s="2">
        <f t="shared" si="31"/>
        <v>1887.2117628204282</v>
      </c>
      <c r="HQ23" s="2">
        <f t="shared" si="31"/>
        <v>1906.0838804486325</v>
      </c>
      <c r="HR23" s="2">
        <f t="shared" si="31"/>
        <v>1925.1447192531189</v>
      </c>
      <c r="HS23" s="2">
        <f t="shared" si="31"/>
        <v>1944.3961664456501</v>
      </c>
      <c r="HT23" s="2">
        <f t="shared" si="31"/>
        <v>1963.8401281101067</v>
      </c>
      <c r="HU23" s="2">
        <f t="shared" si="31"/>
        <v>1983.4785293912078</v>
      </c>
      <c r="HV23" s="2">
        <f t="shared" si="31"/>
        <v>2003.3133146851198</v>
      </c>
      <c r="HW23" s="2">
        <f t="shared" si="31"/>
        <v>2023.3464478319711</v>
      </c>
      <c r="HX23" s="2">
        <f t="shared" si="31"/>
        <v>2043.5799123102909</v>
      </c>
      <c r="HY23" s="2">
        <f t="shared" si="31"/>
        <v>2064.0157114333938</v>
      </c>
      <c r="HZ23" s="2">
        <f t="shared" si="31"/>
        <v>2084.6558685477276</v>
      </c>
      <c r="IA23" s="2">
        <f t="shared" si="31"/>
        <v>2105.5024272332048</v>
      </c>
      <c r="IB23" s="2">
        <f t="shared" si="31"/>
        <v>2126.5574515055368</v>
      </c>
      <c r="IC23" s="2">
        <f t="shared" si="31"/>
        <v>2147.8230260205924</v>
      </c>
      <c r="ID23" s="2">
        <f t="shared" ref="ID23:IG23" si="32">+IC23*(1+$AW$30)</f>
        <v>2169.3012562807985</v>
      </c>
      <c r="IE23" s="2">
        <f t="shared" si="32"/>
        <v>2190.9942688436063</v>
      </c>
      <c r="IF23" s="2">
        <f t="shared" si="32"/>
        <v>2212.9042115320422</v>
      </c>
      <c r="IG23" s="2">
        <f t="shared" si="32"/>
        <v>2235.0332536473625</v>
      </c>
    </row>
    <row r="24" spans="2:241">
      <c r="B24" s="1" t="s">
        <v>34</v>
      </c>
      <c r="C24" s="1">
        <v>47</v>
      </c>
      <c r="D24" s="1">
        <v>45.9</v>
      </c>
      <c r="E24" s="1">
        <v>45.1</v>
      </c>
      <c r="F24" s="1">
        <f>+F23/F25</f>
        <v>45.410429891066826</v>
      </c>
      <c r="G24" s="1">
        <v>43.9</v>
      </c>
      <c r="H24" s="1">
        <v>44.8</v>
      </c>
      <c r="I24" s="1">
        <v>45.1</v>
      </c>
      <c r="J24" s="1">
        <f>+J23/J25</f>
        <v>44.390181206025602</v>
      </c>
      <c r="K24" s="1">
        <v>45.4</v>
      </c>
      <c r="L24" s="1">
        <v>44.9</v>
      </c>
      <c r="M24" s="1">
        <v>45.2</v>
      </c>
      <c r="N24" s="1">
        <f>+N23/N25</f>
        <v>46.79131160911227</v>
      </c>
      <c r="Y24" s="1">
        <v>46.3</v>
      </c>
      <c r="Z24" s="1">
        <v>39.1</v>
      </c>
      <c r="AA24" s="1">
        <v>38.9</v>
      </c>
      <c r="AB24" s="1">
        <v>46.6</v>
      </c>
      <c r="AC24" s="1">
        <v>45.6</v>
      </c>
      <c r="AD24" s="1">
        <v>45</v>
      </c>
      <c r="AE24" s="1">
        <v>45.7</v>
      </c>
      <c r="AF24" s="1">
        <f>+AE24</f>
        <v>45.7</v>
      </c>
      <c r="AG24" s="1">
        <f t="shared" ref="AG24:AO24" si="33">+AF24</f>
        <v>45.7</v>
      </c>
      <c r="AH24" s="1">
        <f t="shared" si="33"/>
        <v>45.7</v>
      </c>
      <c r="AI24" s="1">
        <f t="shared" si="33"/>
        <v>45.7</v>
      </c>
      <c r="AJ24" s="1">
        <f t="shared" si="33"/>
        <v>45.7</v>
      </c>
      <c r="AK24" s="1">
        <f t="shared" si="33"/>
        <v>45.7</v>
      </c>
      <c r="AL24" s="1">
        <f t="shared" si="33"/>
        <v>45.7</v>
      </c>
      <c r="AM24" s="1">
        <f t="shared" si="33"/>
        <v>45.7</v>
      </c>
      <c r="AN24" s="1">
        <f t="shared" si="33"/>
        <v>45.7</v>
      </c>
      <c r="AO24" s="1">
        <f t="shared" si="33"/>
        <v>45.7</v>
      </c>
    </row>
    <row r="25" spans="2:241" s="6" customFormat="1">
      <c r="B25" s="6" t="s">
        <v>35</v>
      </c>
      <c r="C25" s="6">
        <f>+C23/C24</f>
        <v>0.28085106382978775</v>
      </c>
      <c r="D25" s="6">
        <f>+D23/D24</f>
        <v>0.60130718954248019</v>
      </c>
      <c r="E25" s="6">
        <f>+E23/E24</f>
        <v>0.81152993348114733</v>
      </c>
      <c r="F25" s="6">
        <f>+AC25-SUM(C25:E25)</f>
        <v>0.88525918156764716</v>
      </c>
      <c r="G25" s="6">
        <f>+G23/G24</f>
        <v>-0.68792710706150495</v>
      </c>
      <c r="H25" s="6">
        <f>+H23/H24</f>
        <v>0.62276785714285821</v>
      </c>
      <c r="I25" s="6">
        <f>+I23/I24</f>
        <v>1.1241685144124178</v>
      </c>
      <c r="J25" s="6">
        <f t="shared" si="15"/>
        <v>1.2209907355062311</v>
      </c>
      <c r="K25" s="6">
        <f>+K23/K24</f>
        <v>0.15859030837004506</v>
      </c>
      <c r="L25" s="6">
        <f>+L23/L24</f>
        <v>0.93763919821826491</v>
      </c>
      <c r="M25" s="6">
        <f>+M23/M24</f>
        <v>1.0774336283185859</v>
      </c>
      <c r="N25" s="6">
        <f t="shared" si="16"/>
        <v>1.2245863180471606</v>
      </c>
      <c r="Y25" s="6">
        <f>+Y23/Y24</f>
        <v>2.7192224622030219</v>
      </c>
      <c r="Z25" s="6">
        <f>+Z23/Z24</f>
        <v>3.9616368286444961</v>
      </c>
      <c r="AA25" s="6">
        <f>+AA23/AA24</f>
        <v>0.6272493573264758</v>
      </c>
      <c r="AB25" s="6">
        <f>+AB23/AB24</f>
        <v>2.8240343347639527</v>
      </c>
      <c r="AC25" s="6">
        <f>+AC23/AC24</f>
        <v>2.5789473684210624</v>
      </c>
      <c r="AD25" s="6">
        <f>+AD23/AD24</f>
        <v>2.280000000000002</v>
      </c>
      <c r="AE25" s="6">
        <f>+AE23/AE24</f>
        <v>3.3982494529540563</v>
      </c>
      <c r="AF25" s="6">
        <f>+AF23/AF24</f>
        <v>3.6361269146608226</v>
      </c>
      <c r="AG25" s="6">
        <f t="shared" ref="AG25:AO25" si="34">+AG23/AG24</f>
        <v>3.8906557986870998</v>
      </c>
      <c r="AH25" s="6">
        <f t="shared" si="34"/>
        <v>4.1630017045951773</v>
      </c>
      <c r="AI25" s="6">
        <f t="shared" si="34"/>
        <v>4.4544118239168533</v>
      </c>
      <c r="AJ25" s="6">
        <f t="shared" si="34"/>
        <v>4.7662206515910492</v>
      </c>
      <c r="AK25" s="6">
        <f t="shared" si="34"/>
        <v>5.0998560972023954</v>
      </c>
      <c r="AL25" s="6">
        <f t="shared" si="34"/>
        <v>5.4568460240065919</v>
      </c>
      <c r="AM25" s="6">
        <f t="shared" si="34"/>
        <v>5.8388252456870608</v>
      </c>
      <c r="AN25" s="6">
        <f t="shared" si="34"/>
        <v>6.2475430128851333</v>
      </c>
      <c r="AO25" s="6">
        <f t="shared" si="34"/>
        <v>6.6848710237870765</v>
      </c>
    </row>
    <row r="27" spans="2:241" s="4" customFormat="1">
      <c r="B27" s="1" t="s">
        <v>36</v>
      </c>
      <c r="G27" s="4">
        <f t="shared" ref="G27:I27" si="35">+G9/C9-1</f>
        <v>9.2999075785582308E-2</v>
      </c>
      <c r="H27" s="4">
        <f t="shared" si="35"/>
        <v>0.102205721773313</v>
      </c>
      <c r="I27" s="4">
        <f t="shared" si="35"/>
        <v>0.10505716345658689</v>
      </c>
      <c r="J27" s="4">
        <f>+J9/F9-1</f>
        <v>5.1966014621616097E-2</v>
      </c>
      <c r="K27" s="4">
        <f>+K9/G9-1</f>
        <v>5.9084663354824984E-2</v>
      </c>
      <c r="L27" s="4">
        <f>+L9/H9-1</f>
        <v>5.3794333267287664E-2</v>
      </c>
      <c r="M27" s="4">
        <f>+M9/I9-1</f>
        <v>3.3553919284182943E-2</v>
      </c>
      <c r="N27" s="4">
        <f>+N9/J9-1</f>
        <v>0.1236851990984229</v>
      </c>
      <c r="Z27" s="4">
        <f>+Z9/Y9-1</f>
        <v>2.1272398487588218E-2</v>
      </c>
      <c r="AA27" s="4">
        <f>+AA9/Z9-1</f>
        <v>-3.2612194964908858E-2</v>
      </c>
      <c r="AB27" s="4">
        <f>+AB9/AA9-1</f>
        <v>9.8638889813305042E-2</v>
      </c>
      <c r="AC27" s="4">
        <f>+AC9/AB9-1</f>
        <v>0.14030836337200481</v>
      </c>
      <c r="AD27" s="4">
        <f>+AD9/AC9-1</f>
        <v>8.7315712578031501E-2</v>
      </c>
      <c r="AE27" s="4">
        <f>+AE9/AD9-1</f>
        <v>6.7893090980162274E-2</v>
      </c>
    </row>
    <row r="28" spans="2:241" s="4" customFormat="1">
      <c r="B28" s="1" t="s">
        <v>37</v>
      </c>
      <c r="G28" s="4">
        <f t="shared" ref="G28:I28" si="36">+G10/C10-1</f>
        <v>-0.12962962962962965</v>
      </c>
      <c r="H28" s="4">
        <f t="shared" si="36"/>
        <v>-4.0000000000000036E-2</v>
      </c>
      <c r="I28" s="4">
        <f t="shared" si="36"/>
        <v>8.4210526315789513E-2</v>
      </c>
      <c r="J28" s="4">
        <f>+J10/F10-1</f>
        <v>0.15053763440860202</v>
      </c>
      <c r="K28" s="4">
        <f>+K10/G10-1</f>
        <v>0.11702127659574457</v>
      </c>
      <c r="L28" s="4">
        <f>+L10/H10-1</f>
        <v>8.3333333333333481E-2</v>
      </c>
      <c r="M28" s="4">
        <f>+M10/I10-1</f>
        <v>0.10679611650485432</v>
      </c>
      <c r="N28" s="4">
        <f>+N10/J10-1</f>
        <v>9.3457943925233877E-2</v>
      </c>
      <c r="Z28" s="4">
        <f>+Z10/Y10-1</f>
        <v>0.18956336528221507</v>
      </c>
      <c r="AA28" s="4">
        <f>+AA10/Z10-1</f>
        <v>-0.34109221128021494</v>
      </c>
      <c r="AB28" s="4">
        <f>+AB10/AA10-1</f>
        <v>-0.50407608695652173</v>
      </c>
      <c r="AC28" s="4">
        <f>+AC10/AB10-1</f>
        <v>8.4931506849315053E-2</v>
      </c>
      <c r="AD28" s="4">
        <f>+AD10/AC10-1</f>
        <v>1.0101010101010166E-2</v>
      </c>
      <c r="AE28" s="4">
        <f>+AE10/AD10-1</f>
        <v>0.10000000000000009</v>
      </c>
    </row>
    <row r="29" spans="2:241" s="10" customFormat="1">
      <c r="B29" s="2" t="s">
        <v>38</v>
      </c>
      <c r="G29" s="10">
        <f t="shared" ref="G29:I29" si="37">+G11/C11-1</f>
        <v>9.0255591054313022E-2</v>
      </c>
      <c r="H29" s="10">
        <f t="shared" si="37"/>
        <v>0.10066969107798673</v>
      </c>
      <c r="I29" s="10">
        <f t="shared" si="37"/>
        <v>0.10485516115871074</v>
      </c>
      <c r="J29" s="10">
        <f>+J11/F11-1</f>
        <v>5.2863436123347984E-2</v>
      </c>
      <c r="K29" s="10">
        <f>+K11/G11-1</f>
        <v>5.9654631083202458E-2</v>
      </c>
      <c r="L29" s="10">
        <f>+L11/H11-1</f>
        <v>5.4072620215898093E-2</v>
      </c>
      <c r="M29" s="10">
        <f>+M11/I11-1</f>
        <v>3.4250369276218828E-2</v>
      </c>
      <c r="N29" s="10">
        <f>+N11/J11-1</f>
        <v>0.12338447233844696</v>
      </c>
      <c r="Q29" s="10">
        <f t="shared" ref="Q29:AB29" si="38">+Q11/P11-1</f>
        <v>-0.12754852887315349</v>
      </c>
      <c r="R29" s="10">
        <f t="shared" si="38"/>
        <v>-3.3968864789225117E-2</v>
      </c>
      <c r="S29" s="10">
        <f t="shared" si="38"/>
        <v>2.1474614326066455E-2</v>
      </c>
      <c r="T29" s="10">
        <f t="shared" si="38"/>
        <v>1.0281135888254633E-2</v>
      </c>
      <c r="U29" s="10">
        <f t="shared" si="38"/>
        <v>2.098466505246166E-2</v>
      </c>
      <c r="V29" s="10">
        <f t="shared" si="38"/>
        <v>3.1895514693246252E-2</v>
      </c>
      <c r="W29" s="10">
        <f t="shared" si="38"/>
        <v>8.500149885088093E-2</v>
      </c>
      <c r="X29" s="10">
        <f t="shared" si="38"/>
        <v>-3.2755180353031377E-2</v>
      </c>
      <c r="Y29" s="10">
        <f t="shared" si="38"/>
        <v>-4.8876475815665676E-3</v>
      </c>
      <c r="Z29" s="10">
        <f t="shared" si="38"/>
        <v>2.6312432225553239E-2</v>
      </c>
      <c r="AA29" s="10">
        <f t="shared" si="38"/>
        <v>-4.332017775567909E-2</v>
      </c>
      <c r="AB29" s="10">
        <f>+AB11/AA11-1</f>
        <v>8.4229332467110618E-2</v>
      </c>
      <c r="AC29" s="10">
        <f>+AC11/AB11-1</f>
        <v>0.13970279825034448</v>
      </c>
      <c r="AD29" s="10">
        <f>+AD11/AC11-1</f>
        <v>8.6511921348019216E-2</v>
      </c>
      <c r="AE29" s="10">
        <f>+AE11/AD11-1</f>
        <v>6.8203813026226801E-2</v>
      </c>
      <c r="AF29" s="10">
        <f t="shared" ref="AF29:AO29" si="39">+AF11/AE11-1</f>
        <v>7.0000000000000062E-2</v>
      </c>
      <c r="AG29" s="10">
        <f t="shared" si="39"/>
        <v>7.0000000000000062E-2</v>
      </c>
      <c r="AH29" s="10">
        <f t="shared" si="39"/>
        <v>7.0000000000000062E-2</v>
      </c>
      <c r="AI29" s="10">
        <f t="shared" si="39"/>
        <v>7.0000000000000062E-2</v>
      </c>
      <c r="AJ29" s="10">
        <f t="shared" si="39"/>
        <v>7.0000000000000062E-2</v>
      </c>
      <c r="AK29" s="10">
        <f t="shared" si="39"/>
        <v>7.0000000000000062E-2</v>
      </c>
      <c r="AL29" s="10">
        <f t="shared" si="39"/>
        <v>7.0000000000000062E-2</v>
      </c>
      <c r="AM29" s="10">
        <f t="shared" si="39"/>
        <v>7.0000000000000062E-2</v>
      </c>
      <c r="AN29" s="10">
        <f t="shared" si="39"/>
        <v>7.0000000000000062E-2</v>
      </c>
      <c r="AO29" s="10">
        <f t="shared" si="39"/>
        <v>7.0000000000000062E-2</v>
      </c>
    </row>
    <row r="30" spans="2:241" s="12" customFormat="1">
      <c r="B30" s="12" t="s">
        <v>46</v>
      </c>
      <c r="C30" s="12">
        <f t="shared" ref="C30:N30" si="40">+C18/C11</f>
        <v>2.9210406207211347E-2</v>
      </c>
      <c r="D30" s="12">
        <f t="shared" si="40"/>
        <v>4.2989846619140036E-2</v>
      </c>
      <c r="E30" s="12">
        <f t="shared" si="40"/>
        <v>5.0387596899224556E-2</v>
      </c>
      <c r="F30" s="12">
        <f t="shared" si="40"/>
        <v>4.3759177679883347E-2</v>
      </c>
      <c r="G30" s="12">
        <f t="shared" si="40"/>
        <v>-2.0722135007849366E-2</v>
      </c>
      <c r="H30" s="12">
        <f t="shared" si="40"/>
        <v>3.9941118743866577E-2</v>
      </c>
      <c r="I30" s="12">
        <f t="shared" si="40"/>
        <v>5.9268833087149225E-2</v>
      </c>
      <c r="J30" s="12">
        <f t="shared" si="40"/>
        <v>5.5137145513714618E-2</v>
      </c>
      <c r="K30" s="12">
        <f t="shared" si="40"/>
        <v>2.3901234567901278E-2</v>
      </c>
      <c r="L30" s="12">
        <f t="shared" si="40"/>
        <v>5.8095149427427689E-2</v>
      </c>
      <c r="M30" s="12">
        <f t="shared" si="40"/>
        <v>6.239400160671256E-2</v>
      </c>
      <c r="N30" s="12">
        <f>+N18/N11</f>
        <v>6.0503227942393767E-2</v>
      </c>
      <c r="Q30" s="12">
        <f t="shared" ref="Q30:AE30" si="41">+Q18/Q11</f>
        <v>5.4049326569879305E-2</v>
      </c>
      <c r="R30" s="12">
        <f t="shared" si="41"/>
        <v>7.4382559571231979E-2</v>
      </c>
      <c r="S30" s="12">
        <f t="shared" si="41"/>
        <v>8.2178182720601275E-2</v>
      </c>
      <c r="T30" s="12">
        <f t="shared" si="41"/>
        <v>9.0114748920939056E-2</v>
      </c>
      <c r="U30" s="12">
        <f t="shared" si="41"/>
        <v>8.324454373603711E-2</v>
      </c>
      <c r="V30" s="12">
        <f t="shared" si="41"/>
        <v>0.10365386536988308</v>
      </c>
      <c r="W30" s="12">
        <f t="shared" si="41"/>
        <v>9.7467382962394475E-2</v>
      </c>
      <c r="X30" s="12">
        <f t="shared" si="41"/>
        <v>8.1312682493335023E-2</v>
      </c>
      <c r="Y30" s="12">
        <f t="shared" si="41"/>
        <v>7.2112011226637712E-2</v>
      </c>
      <c r="Z30" s="12">
        <f t="shared" si="41"/>
        <v>7.1692718853910889E-2</v>
      </c>
      <c r="AA30" s="12">
        <f t="shared" si="41"/>
        <v>2.0334578528504111E-2</v>
      </c>
      <c r="AB30" s="12">
        <f t="shared" si="41"/>
        <v>5.9709988615255609E-2</v>
      </c>
      <c r="AC30" s="12">
        <f t="shared" si="41"/>
        <v>4.1928445624457945E-2</v>
      </c>
      <c r="AD30" s="12">
        <f t="shared" si="41"/>
        <v>3.4936610858414811E-2</v>
      </c>
      <c r="AE30" s="12">
        <f>+AE18/AE11</f>
        <v>5.2003352132454612E-2</v>
      </c>
      <c r="AF30" s="12">
        <f t="shared" ref="AF30:AO30" si="42">+AF18/AF11</f>
        <v>5.2003352132454425E-2</v>
      </c>
      <c r="AG30" s="12">
        <f t="shared" si="42"/>
        <v>5.2003352132454619E-2</v>
      </c>
      <c r="AH30" s="12">
        <f t="shared" si="42"/>
        <v>5.2003352132454439E-2</v>
      </c>
      <c r="AI30" s="12">
        <f t="shared" si="42"/>
        <v>5.2003352132454543E-2</v>
      </c>
      <c r="AJ30" s="12">
        <f t="shared" si="42"/>
        <v>5.2003352132454675E-2</v>
      </c>
      <c r="AK30" s="12">
        <f t="shared" si="42"/>
        <v>5.2003352132454481E-2</v>
      </c>
      <c r="AL30" s="12">
        <f t="shared" si="42"/>
        <v>5.2003352132454668E-2</v>
      </c>
      <c r="AM30" s="12">
        <f t="shared" si="42"/>
        <v>5.200335213245471E-2</v>
      </c>
      <c r="AN30" s="12">
        <f t="shared" si="42"/>
        <v>5.2003352132454578E-2</v>
      </c>
      <c r="AO30" s="12">
        <f t="shared" si="42"/>
        <v>5.2003352132454488E-2</v>
      </c>
      <c r="AV30" s="12" t="s">
        <v>50</v>
      </c>
      <c r="AW30" s="14">
        <v>0.01</v>
      </c>
    </row>
    <row r="31" spans="2:241">
      <c r="AV31" s="1" t="s">
        <v>51</v>
      </c>
      <c r="AW31" s="15">
        <v>7.0000000000000007E-2</v>
      </c>
    </row>
    <row r="32" spans="2:241">
      <c r="B32" s="7" t="s">
        <v>49</v>
      </c>
      <c r="AV32" s="13" t="s">
        <v>52</v>
      </c>
      <c r="AW32" s="1">
        <f>NPV(AW31,AF23:IG23)</f>
        <v>4167.1912650827044</v>
      </c>
    </row>
    <row r="33" spans="2:49" s="4" customFormat="1">
      <c r="B33" s="4" t="s">
        <v>22</v>
      </c>
      <c r="C33" s="4">
        <f>+C12/C$11</f>
        <v>0.26734367868553172</v>
      </c>
      <c r="D33" s="4">
        <f t="shared" ref="D33:N33" si="43">+D12/D$11</f>
        <v>0.27306113631453882</v>
      </c>
      <c r="E33" s="4">
        <f t="shared" si="43"/>
        <v>0.27570379436964504</v>
      </c>
      <c r="F33" s="4">
        <f t="shared" si="43"/>
        <v>0.28497307880567785</v>
      </c>
      <c r="G33" s="4">
        <f t="shared" si="43"/>
        <v>0.30298273155416011</v>
      </c>
      <c r="H33" s="4">
        <f t="shared" si="43"/>
        <v>0.28400392541707553</v>
      </c>
      <c r="I33" s="4">
        <f t="shared" si="43"/>
        <v>0.26541728212703103</v>
      </c>
      <c r="J33" s="4">
        <f t="shared" si="43"/>
        <v>0.26025104602510457</v>
      </c>
      <c r="K33" s="4">
        <f t="shared" si="43"/>
        <v>0.25560493827160496</v>
      </c>
      <c r="L33" s="4">
        <f t="shared" si="43"/>
        <v>0.25425937994600128</v>
      </c>
      <c r="M33" s="4">
        <f t="shared" si="43"/>
        <v>0.24796929393912343</v>
      </c>
      <c r="N33" s="4">
        <f t="shared" si="43"/>
        <v>0.24656513822214857</v>
      </c>
      <c r="Y33" s="4">
        <f t="shared" ref="Y33:AE33" si="44">+Y12/Y$11</f>
        <v>0.25387510365503602</v>
      </c>
      <c r="Z33" s="4">
        <f t="shared" si="44"/>
        <v>0.25575686006401693</v>
      </c>
      <c r="AA33" s="4">
        <f t="shared" si="44"/>
        <v>0.2594120513236966</v>
      </c>
      <c r="AB33" s="4">
        <f t="shared" si="44"/>
        <v>0.25999161124093711</v>
      </c>
      <c r="AC33" s="4">
        <f t="shared" si="44"/>
        <v>0.27562366919902209</v>
      </c>
      <c r="AD33" s="4">
        <f t="shared" si="44"/>
        <v>0.27733959159972904</v>
      </c>
      <c r="AE33" s="4">
        <f t="shared" si="44"/>
        <v>0.25086634504314737</v>
      </c>
      <c r="AV33" s="4" t="s">
        <v>53</v>
      </c>
      <c r="AW33" s="3">
        <f>+Main!F7-Main!F8</f>
        <v>-721.69999999999993</v>
      </c>
    </row>
    <row r="34" spans="2:49" s="4" customFormat="1">
      <c r="B34" s="4" t="s">
        <v>23</v>
      </c>
      <c r="C34" s="4">
        <f t="shared" ref="C34:N37" si="45">+C13/C$11</f>
        <v>0.3479005020538567</v>
      </c>
      <c r="D34" s="4">
        <f t="shared" si="45"/>
        <v>0.34067833225318644</v>
      </c>
      <c r="E34" s="4">
        <f t="shared" si="45"/>
        <v>0.3356793145654835</v>
      </c>
      <c r="F34" s="4">
        <f t="shared" si="45"/>
        <v>0.33157121879588836</v>
      </c>
      <c r="G34" s="4">
        <f t="shared" si="45"/>
        <v>0.34599686028257459</v>
      </c>
      <c r="H34" s="4">
        <f t="shared" si="45"/>
        <v>0.32836113837095193</v>
      </c>
      <c r="I34" s="4">
        <f t="shared" si="45"/>
        <v>0.33345642540620379</v>
      </c>
      <c r="J34" s="4">
        <f t="shared" si="45"/>
        <v>0.33742445374244523</v>
      </c>
      <c r="K34" s="4">
        <f t="shared" si="45"/>
        <v>0.34380246913580248</v>
      </c>
      <c r="L34" s="4">
        <f t="shared" si="45"/>
        <v>0.33153337678056044</v>
      </c>
      <c r="M34" s="4">
        <f t="shared" si="45"/>
        <v>0.33080424886191195</v>
      </c>
      <c r="N34" s="4">
        <f t="shared" si="45"/>
        <v>0.32486343320642264</v>
      </c>
      <c r="Y34" s="4">
        <f t="shared" ref="Y34:AE34" si="46">+Y13/Y$11</f>
        <v>0.32975059003635904</v>
      </c>
      <c r="Z34" s="4">
        <f t="shared" si="46"/>
        <v>0.32931414897914796</v>
      </c>
      <c r="AA34" s="4">
        <f t="shared" si="46"/>
        <v>0.33961344810784472</v>
      </c>
      <c r="AB34" s="4">
        <f t="shared" si="46"/>
        <v>0.33201509976631316</v>
      </c>
      <c r="AC34" s="4">
        <f t="shared" si="46"/>
        <v>0.33860834362924214</v>
      </c>
      <c r="AD34" s="4">
        <f t="shared" si="46"/>
        <v>0.33613181070357107</v>
      </c>
      <c r="AE34" s="4">
        <f t="shared" si="46"/>
        <v>0.33233675341441865</v>
      </c>
      <c r="AV34" s="4" t="s">
        <v>54</v>
      </c>
      <c r="AW34" s="1">
        <f>SUM(AW32:AW33)</f>
        <v>3445.4912650827046</v>
      </c>
    </row>
    <row r="35" spans="2:49" s="4" customFormat="1">
      <c r="B35" s="4" t="s">
        <v>24</v>
      </c>
      <c r="C35" s="4">
        <f t="shared" si="45"/>
        <v>0.26392058420812414</v>
      </c>
      <c r="D35" s="4">
        <f t="shared" si="45"/>
        <v>0.25567077122488657</v>
      </c>
      <c r="E35" s="4">
        <f t="shared" si="45"/>
        <v>0.24898000815993471</v>
      </c>
      <c r="F35" s="4">
        <f t="shared" si="45"/>
        <v>0.2508076358296622</v>
      </c>
      <c r="G35" s="4">
        <f t="shared" si="45"/>
        <v>0.28131868131868132</v>
      </c>
      <c r="H35" s="4">
        <f t="shared" si="45"/>
        <v>0.26339548577036309</v>
      </c>
      <c r="I35" s="4">
        <f t="shared" si="45"/>
        <v>0.25932422451994086</v>
      </c>
      <c r="J35" s="4">
        <f t="shared" si="45"/>
        <v>0.2597861459786146</v>
      </c>
      <c r="K35" s="4">
        <f t="shared" si="45"/>
        <v>0.2872098765432099</v>
      </c>
      <c r="L35" s="4">
        <f t="shared" si="45"/>
        <v>0.27436923936318774</v>
      </c>
      <c r="M35" s="4">
        <f t="shared" si="45"/>
        <v>0.27082031598678918</v>
      </c>
      <c r="N35" s="4">
        <f t="shared" si="45"/>
        <v>0.26816752193345483</v>
      </c>
      <c r="Y35" s="4">
        <f t="shared" ref="Y35:AE35" si="47">+Y14/Y$11</f>
        <v>0.24159596861644447</v>
      </c>
      <c r="Z35" s="4">
        <f t="shared" si="47"/>
        <v>0.25243171012150784</v>
      </c>
      <c r="AA35" s="4">
        <f t="shared" si="47"/>
        <v>0.26824752314438849</v>
      </c>
      <c r="AB35" s="4">
        <f t="shared" si="47"/>
        <v>0.25720534483791718</v>
      </c>
      <c r="AC35" s="4">
        <f t="shared" si="47"/>
        <v>0.25454115296653612</v>
      </c>
      <c r="AD35" s="4">
        <f t="shared" si="47"/>
        <v>0.26553275912126201</v>
      </c>
      <c r="AE35" s="4">
        <f t="shared" si="47"/>
        <v>0.27471631446626349</v>
      </c>
      <c r="AV35" s="4" t="s">
        <v>55</v>
      </c>
      <c r="AW35" s="1">
        <f>+Main!F5</f>
        <v>44.958136000000003</v>
      </c>
    </row>
    <row r="36" spans="2:49" s="4" customFormat="1">
      <c r="B36" s="4" t="s">
        <v>25</v>
      </c>
      <c r="C36" s="4">
        <f t="shared" si="45"/>
        <v>4.4842537654039248E-2</v>
      </c>
      <c r="D36" s="4">
        <f t="shared" si="45"/>
        <v>4.4934111039101318E-2</v>
      </c>
      <c r="E36" s="4">
        <f t="shared" si="45"/>
        <v>4.3043655650754797E-2</v>
      </c>
      <c r="F36" s="4">
        <f t="shared" si="45"/>
        <v>4.0430739109153201E-2</v>
      </c>
      <c r="G36" s="4">
        <f t="shared" si="45"/>
        <v>4.3851386708529567E-2</v>
      </c>
      <c r="H36" s="4">
        <f t="shared" si="45"/>
        <v>4.1020608439646708E-2</v>
      </c>
      <c r="I36" s="4">
        <f t="shared" si="45"/>
        <v>3.9235598227474147E-2</v>
      </c>
      <c r="J36" s="4">
        <f t="shared" si="45"/>
        <v>3.9330543933054407E-2</v>
      </c>
      <c r="K36" s="4">
        <f t="shared" si="45"/>
        <v>4.1382716049382713E-2</v>
      </c>
      <c r="L36" s="4">
        <f t="shared" si="45"/>
        <v>3.8450796015268587E-2</v>
      </c>
      <c r="M36" s="4">
        <f t="shared" si="45"/>
        <v>3.802552887619387E-2</v>
      </c>
      <c r="N36" s="4">
        <f t="shared" si="45"/>
        <v>3.7245489157424296E-2</v>
      </c>
      <c r="Y36" s="4">
        <f t="shared" ref="Y36:AE36" si="48">+Y15/Y$11</f>
        <v>4.8287299866045803E-2</v>
      </c>
      <c r="Z36" s="4">
        <f t="shared" si="48"/>
        <v>4.5868423506013244E-2</v>
      </c>
      <c r="AA36" s="4">
        <f t="shared" si="48"/>
        <v>5.2720480753613776E-2</v>
      </c>
      <c r="AB36" s="4">
        <f t="shared" si="48"/>
        <v>4.4999700401462034E-2</v>
      </c>
      <c r="AC36" s="4">
        <f t="shared" si="48"/>
        <v>4.3216529533923929E-2</v>
      </c>
      <c r="AD36" s="4">
        <f t="shared" si="48"/>
        <v>4.0767444111100358E-2</v>
      </c>
      <c r="AE36" s="4">
        <f t="shared" si="48"/>
        <v>3.8685420488777149E-2</v>
      </c>
      <c r="AV36" s="4" t="s">
        <v>56</v>
      </c>
      <c r="AW36" s="1">
        <f>+AW34/AW35</f>
        <v>76.637769525914166</v>
      </c>
    </row>
    <row r="37" spans="2:49" s="4" customFormat="1">
      <c r="B37" s="4" t="s">
        <v>26</v>
      </c>
      <c r="C37" s="4">
        <f t="shared" si="45"/>
        <v>4.1647649475125517E-2</v>
      </c>
      <c r="D37" s="4">
        <f t="shared" si="45"/>
        <v>3.5752862389284948E-2</v>
      </c>
      <c r="E37" s="4">
        <f t="shared" si="45"/>
        <v>3.998368013055896E-2</v>
      </c>
      <c r="F37" s="4">
        <f t="shared" si="45"/>
        <v>3.4557023984336757E-2</v>
      </c>
      <c r="G37" s="4">
        <f t="shared" si="45"/>
        <v>4.1339612768184195E-2</v>
      </c>
      <c r="H37" s="4">
        <f t="shared" si="45"/>
        <v>3.4936211972522078E-2</v>
      </c>
      <c r="I37" s="4">
        <f t="shared" si="45"/>
        <v>3.7481536189069423E-2</v>
      </c>
      <c r="J37" s="4">
        <f t="shared" si="45"/>
        <v>3.6076243607624368E-2</v>
      </c>
      <c r="K37" s="4">
        <f t="shared" si="45"/>
        <v>4.1876543209876542E-2</v>
      </c>
      <c r="L37" s="4">
        <f t="shared" si="45"/>
        <v>4.0219718834372961E-2</v>
      </c>
      <c r="M37" s="4">
        <f t="shared" si="45"/>
        <v>4.1149692046773177E-2</v>
      </c>
      <c r="N37" s="4">
        <f t="shared" si="45"/>
        <v>4.3039231915245828E-2</v>
      </c>
      <c r="Y37" s="4">
        <f t="shared" ref="Y37:AE37" si="49">+Y16/Y$11</f>
        <v>4.3375645850609171E-2</v>
      </c>
      <c r="Z37" s="4">
        <f t="shared" si="49"/>
        <v>4.6334566021318253E-2</v>
      </c>
      <c r="AA37" s="4">
        <f t="shared" si="49"/>
        <v>4.4274809160305351E-2</v>
      </c>
      <c r="AB37" s="4">
        <f t="shared" si="49"/>
        <v>4.0385882916891366E-2</v>
      </c>
      <c r="AC37" s="4">
        <f t="shared" si="49"/>
        <v>3.7880181908992928E-2</v>
      </c>
      <c r="AD37" s="4">
        <f t="shared" si="49"/>
        <v>3.7380238072195877E-2</v>
      </c>
      <c r="AE37" s="4">
        <f t="shared" si="49"/>
        <v>4.160721161468596E-2</v>
      </c>
      <c r="AV37" s="4" t="s">
        <v>57</v>
      </c>
      <c r="AW37" s="3">
        <f>+Main!F4</f>
        <v>83.48</v>
      </c>
    </row>
    <row r="38" spans="2:49">
      <c r="B38" s="7"/>
      <c r="AV38" s="1" t="s">
        <v>58</v>
      </c>
      <c r="AW38" s="4">
        <f>+AW36/AW37-1</f>
        <v>-8.1962511668493554E-2</v>
      </c>
    </row>
    <row r="39" spans="2:49">
      <c r="B39" s="7"/>
    </row>
    <row r="41" spans="2:49">
      <c r="B41" s="1" t="s">
        <v>47</v>
      </c>
    </row>
    <row r="42" spans="2:49">
      <c r="AV42" s="1" t="s">
        <v>5</v>
      </c>
      <c r="AW42" s="1">
        <f>+Main!F9</f>
        <v>4474.8051932800008</v>
      </c>
    </row>
    <row r="43" spans="2:49">
      <c r="AV43" s="1" t="s">
        <v>59</v>
      </c>
      <c r="AW43" s="1">
        <f>+AE23</f>
        <v>155.30000000000038</v>
      </c>
    </row>
    <row r="44" spans="2:49">
      <c r="AV44" s="1" t="s">
        <v>60</v>
      </c>
      <c r="AW44" s="1">
        <f>+AF23</f>
        <v>166.17099999999959</v>
      </c>
    </row>
    <row r="45" spans="2:49">
      <c r="AV45" s="1" t="s">
        <v>61</v>
      </c>
      <c r="AW45" s="1">
        <f>+AG23</f>
        <v>177.80297000000047</v>
      </c>
    </row>
    <row r="47" spans="2:49">
      <c r="AV47" s="1" t="s">
        <v>62</v>
      </c>
      <c r="AW47" s="16">
        <f>+$AW$42/AW43</f>
        <v>28.813942004378557</v>
      </c>
    </row>
    <row r="48" spans="2:49">
      <c r="AV48" s="1" t="s">
        <v>63</v>
      </c>
      <c r="AW48" s="16">
        <f>+$AW$42/AW44</f>
        <v>26.928917761101587</v>
      </c>
    </row>
    <row r="49" spans="48:49">
      <c r="AV49" s="1" t="s">
        <v>64</v>
      </c>
      <c r="AW49" s="16">
        <f>+$AW$42/AW45</f>
        <v>25.167212860842476</v>
      </c>
    </row>
  </sheetData>
  <pageMargins left="0.7" right="0.7" top="0.75" bottom="0.75" header="0.3" footer="0.3"/>
  <ignoredErrors>
    <ignoredError sqref="N24 F10:J25 AF18:AO18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2024-06-19T22:14:58Z</dcterms:created>
  <dcterms:modified xsi:type="dcterms:W3CDTF">2024-10-12T15:53:27Z</dcterms:modified>
</cp:coreProperties>
</file>