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elbrannon/Library/CloudStorage/Dropbox/Models/"/>
    </mc:Choice>
  </mc:AlternateContent>
  <xr:revisionPtr revIDLastSave="0" documentId="13_ncr:1_{6DBF036A-6DF6-2040-8FAF-DED80A1121B3}" xr6:coauthVersionLast="47" xr6:coauthVersionMax="47" xr10:uidLastSave="{00000000-0000-0000-0000-000000000000}"/>
  <bookViews>
    <workbookView xWindow="22160" yWindow="500" windowWidth="27480" windowHeight="28300" activeTab="1" xr2:uid="{E7E831D8-7C44-3141-8035-A8C66B185C48}"/>
  </bookViews>
  <sheets>
    <sheet name="Main" sheetId="1" r:id="rId1"/>
    <sheet name="Model" sheetId="2" r:id="rId2"/>
    <sheet name="Histiroical Stock Pri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47" i="2" l="1"/>
  <c r="AO46" i="2"/>
  <c r="AD7" i="2"/>
  <c r="AE7" i="2" s="1"/>
  <c r="AF7" i="2" s="1"/>
  <c r="AG7" i="2" s="1"/>
  <c r="AH7" i="2" s="1"/>
  <c r="AI7" i="2" s="1"/>
  <c r="AJ7" i="2" s="1"/>
  <c r="AK7" i="2" s="1"/>
  <c r="AL7" i="2" s="1"/>
  <c r="AC7" i="2"/>
  <c r="O45" i="2"/>
  <c r="N45" i="2"/>
  <c r="M45" i="2"/>
  <c r="L45" i="2"/>
  <c r="L67" i="2"/>
  <c r="L56" i="2"/>
  <c r="M67" i="2"/>
  <c r="M56" i="2"/>
  <c r="N32" i="2"/>
  <c r="M32" i="2"/>
  <c r="L32" i="2"/>
  <c r="K32" i="2"/>
  <c r="J32" i="2"/>
  <c r="I32" i="2"/>
  <c r="N31" i="2"/>
  <c r="M31" i="2"/>
  <c r="L31" i="2"/>
  <c r="K31" i="2"/>
  <c r="J31" i="2"/>
  <c r="I31" i="2"/>
  <c r="N67" i="2"/>
  <c r="N56" i="2"/>
  <c r="O32" i="2"/>
  <c r="O31" i="2"/>
  <c r="O67" i="2"/>
  <c r="O56" i="2"/>
  <c r="I29" i="2"/>
  <c r="I30" i="2" s="1"/>
  <c r="I33" i="2" s="1"/>
  <c r="J29" i="2"/>
  <c r="K29" i="2"/>
  <c r="K30" i="2" s="1"/>
  <c r="K33" i="2" s="1"/>
  <c r="L29" i="2"/>
  <c r="L30" i="2" s="1"/>
  <c r="L33" i="2" s="1"/>
  <c r="M29" i="2"/>
  <c r="M30" i="2" s="1"/>
  <c r="N29" i="2"/>
  <c r="O29" i="2"/>
  <c r="D7" i="3"/>
  <c r="D6" i="3"/>
  <c r="D3" i="3"/>
  <c r="D4" i="3"/>
  <c r="N28" i="2"/>
  <c r="J28" i="2"/>
  <c r="O28" i="2"/>
  <c r="T12" i="2"/>
  <c r="U12" i="2"/>
  <c r="U18" i="2" s="1"/>
  <c r="U22" i="2" s="1"/>
  <c r="U24" i="2" s="1"/>
  <c r="U26" i="2" s="1"/>
  <c r="V12" i="2"/>
  <c r="X41" i="2"/>
  <c r="X40" i="2"/>
  <c r="X39" i="2"/>
  <c r="X38" i="2"/>
  <c r="X37" i="2"/>
  <c r="W12" i="2"/>
  <c r="W18" i="2" s="1"/>
  <c r="W22" i="2" s="1"/>
  <c r="W24" i="2" s="1"/>
  <c r="W26" i="2" s="1"/>
  <c r="U3" i="2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Y3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BP3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CG3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X3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DO3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EF3" i="2" s="1"/>
  <c r="EG3" i="2" s="1"/>
  <c r="EH3" i="2" s="1"/>
  <c r="EI3" i="2" s="1"/>
  <c r="EJ3" i="2" s="1"/>
  <c r="EK3" i="2" s="1"/>
  <c r="EL3" i="2" s="1"/>
  <c r="EM3" i="2" s="1"/>
  <c r="EN3" i="2" s="1"/>
  <c r="EO3" i="2" s="1"/>
  <c r="EP3" i="2" s="1"/>
  <c r="EQ3" i="2" s="1"/>
  <c r="ER3" i="2" s="1"/>
  <c r="ES3" i="2" s="1"/>
  <c r="ET3" i="2" s="1"/>
  <c r="EU3" i="2" s="1"/>
  <c r="EV3" i="2" s="1"/>
  <c r="EW3" i="2" s="1"/>
  <c r="EX3" i="2" s="1"/>
  <c r="EY3" i="2" s="1"/>
  <c r="EZ3" i="2" s="1"/>
  <c r="FA3" i="2" s="1"/>
  <c r="FB3" i="2" s="1"/>
  <c r="FC3" i="2" s="1"/>
  <c r="FD3" i="2" s="1"/>
  <c r="FE3" i="2" s="1"/>
  <c r="FF3" i="2" s="1"/>
  <c r="FG3" i="2" s="1"/>
  <c r="FH3" i="2" s="1"/>
  <c r="FI3" i="2" s="1"/>
  <c r="FJ3" i="2" s="1"/>
  <c r="FK3" i="2" s="1"/>
  <c r="FL3" i="2" s="1"/>
  <c r="FM3" i="2" s="1"/>
  <c r="FN3" i="2" s="1"/>
  <c r="FO3" i="2" s="1"/>
  <c r="FP3" i="2" s="1"/>
  <c r="FQ3" i="2" s="1"/>
  <c r="FR3" i="2" s="1"/>
  <c r="FS3" i="2" s="1"/>
  <c r="FT3" i="2" s="1"/>
  <c r="FU3" i="2" s="1"/>
  <c r="FV3" i="2" s="1"/>
  <c r="FW3" i="2" s="1"/>
  <c r="FX3" i="2" s="1"/>
  <c r="FY3" i="2" s="1"/>
  <c r="FZ3" i="2" s="1"/>
  <c r="GA3" i="2" s="1"/>
  <c r="GB3" i="2" s="1"/>
  <c r="GC3" i="2" s="1"/>
  <c r="GD3" i="2" s="1"/>
  <c r="GE3" i="2" s="1"/>
  <c r="GF3" i="2" s="1"/>
  <c r="GG3" i="2" s="1"/>
  <c r="GH3" i="2" s="1"/>
  <c r="GI3" i="2" s="1"/>
  <c r="GJ3" i="2" s="1"/>
  <c r="GK3" i="2" s="1"/>
  <c r="GL3" i="2" s="1"/>
  <c r="GM3" i="2" s="1"/>
  <c r="GN3" i="2" s="1"/>
  <c r="GO3" i="2" s="1"/>
  <c r="GP3" i="2" s="1"/>
  <c r="GQ3" i="2" s="1"/>
  <c r="GR3" i="2" s="1"/>
  <c r="GS3" i="2" s="1"/>
  <c r="GT3" i="2" s="1"/>
  <c r="GU3" i="2" s="1"/>
  <c r="GV3" i="2" s="1"/>
  <c r="GW3" i="2" s="1"/>
  <c r="GX3" i="2" s="1"/>
  <c r="GY3" i="2" s="1"/>
  <c r="GZ3" i="2" s="1"/>
  <c r="HA3" i="2" s="1"/>
  <c r="HB3" i="2" s="1"/>
  <c r="HC3" i="2" s="1"/>
  <c r="HD3" i="2" s="1"/>
  <c r="HE3" i="2" s="1"/>
  <c r="HF3" i="2" s="1"/>
  <c r="HG3" i="2" s="1"/>
  <c r="HH3" i="2" s="1"/>
  <c r="HI3" i="2" s="1"/>
  <c r="HJ3" i="2" s="1"/>
  <c r="HK3" i="2" s="1"/>
  <c r="HL3" i="2" s="1"/>
  <c r="HM3" i="2" s="1"/>
  <c r="HN3" i="2" s="1"/>
  <c r="HO3" i="2" s="1"/>
  <c r="HP3" i="2" s="1"/>
  <c r="HQ3" i="2" s="1"/>
  <c r="HR3" i="2" s="1"/>
  <c r="HS3" i="2" s="1"/>
  <c r="HT3" i="2" s="1"/>
  <c r="HU3" i="2" s="1"/>
  <c r="HV3" i="2" s="1"/>
  <c r="HW3" i="2" s="1"/>
  <c r="HX3" i="2" s="1"/>
  <c r="HY3" i="2" s="1"/>
  <c r="HZ3" i="2" s="1"/>
  <c r="IA3" i="2" s="1"/>
  <c r="IB3" i="2" s="1"/>
  <c r="IC3" i="2" s="1"/>
  <c r="Y41" i="2"/>
  <c r="Y40" i="2"/>
  <c r="Y39" i="2"/>
  <c r="Y38" i="2"/>
  <c r="Y37" i="2"/>
  <c r="X12" i="2"/>
  <c r="X18" i="2" s="1"/>
  <c r="X22" i="2" s="1"/>
  <c r="X24" i="2" s="1"/>
  <c r="X26" i="2" s="1"/>
  <c r="Z41" i="2"/>
  <c r="Z40" i="2"/>
  <c r="Z39" i="2"/>
  <c r="Z38" i="2"/>
  <c r="Z37" i="2"/>
  <c r="Y12" i="2"/>
  <c r="Y18" i="2" s="1"/>
  <c r="Y22" i="2" s="1"/>
  <c r="Y24" i="2" s="1"/>
  <c r="Y26" i="2" s="1"/>
  <c r="AA41" i="2"/>
  <c r="AA40" i="2"/>
  <c r="AA39" i="2"/>
  <c r="AA38" i="2"/>
  <c r="AA37" i="2"/>
  <c r="Z12" i="2"/>
  <c r="Z18" i="2" s="1"/>
  <c r="Z22" i="2" s="1"/>
  <c r="Z24" i="2" s="1"/>
  <c r="Z26" i="2" s="1"/>
  <c r="AO42" i="2"/>
  <c r="AO38" i="2"/>
  <c r="AO40" i="2"/>
  <c r="AC25" i="2"/>
  <c r="AD25" i="2" s="1"/>
  <c r="AE25" i="2" s="1"/>
  <c r="AF25" i="2" s="1"/>
  <c r="AG25" i="2" s="1"/>
  <c r="AH25" i="2" s="1"/>
  <c r="AI25" i="2" s="1"/>
  <c r="AJ25" i="2" s="1"/>
  <c r="AK25" i="2" s="1"/>
  <c r="AL25" i="2" s="1"/>
  <c r="AC10" i="2"/>
  <c r="AD10" i="2" s="1"/>
  <c r="AE10" i="2" s="1"/>
  <c r="AF10" i="2" s="1"/>
  <c r="AG10" i="2" s="1"/>
  <c r="AH10" i="2" s="1"/>
  <c r="AI10" i="2" s="1"/>
  <c r="AJ10" i="2" s="1"/>
  <c r="AK10" i="2" s="1"/>
  <c r="AL10" i="2" s="1"/>
  <c r="AC9" i="2"/>
  <c r="AD9" i="2" s="1"/>
  <c r="AE9" i="2" s="1"/>
  <c r="AF9" i="2" s="1"/>
  <c r="AG9" i="2" s="1"/>
  <c r="AH9" i="2" s="1"/>
  <c r="AI9" i="2" s="1"/>
  <c r="AJ9" i="2" s="1"/>
  <c r="AK9" i="2" s="1"/>
  <c r="AL9" i="2" s="1"/>
  <c r="AC8" i="2"/>
  <c r="AD8" i="2" s="1"/>
  <c r="AE8" i="2" s="1"/>
  <c r="AF8" i="2" s="1"/>
  <c r="AG8" i="2" s="1"/>
  <c r="AH8" i="2" s="1"/>
  <c r="AI8" i="2" s="1"/>
  <c r="AJ8" i="2" s="1"/>
  <c r="AK8" i="2" s="1"/>
  <c r="AL8" i="2" s="1"/>
  <c r="AC11" i="2"/>
  <c r="AD11" i="2" s="1"/>
  <c r="AE11" i="2" s="1"/>
  <c r="AF11" i="2" s="1"/>
  <c r="AG11" i="2" s="1"/>
  <c r="AH11" i="2" s="1"/>
  <c r="AI11" i="2" s="1"/>
  <c r="AJ11" i="2" s="1"/>
  <c r="AK11" i="2" s="1"/>
  <c r="AL11" i="2" s="1"/>
  <c r="L41" i="2"/>
  <c r="L40" i="2"/>
  <c r="L39" i="2"/>
  <c r="L38" i="2"/>
  <c r="L37" i="2"/>
  <c r="J23" i="2"/>
  <c r="J21" i="2"/>
  <c r="J20" i="2"/>
  <c r="J19" i="2"/>
  <c r="J17" i="2"/>
  <c r="J16" i="2"/>
  <c r="J15" i="2"/>
  <c r="J14" i="2"/>
  <c r="J13" i="2"/>
  <c r="J11" i="2"/>
  <c r="J10" i="2"/>
  <c r="J9" i="2"/>
  <c r="J8" i="2"/>
  <c r="J7" i="2"/>
  <c r="N23" i="2"/>
  <c r="N21" i="2"/>
  <c r="N20" i="2"/>
  <c r="N19" i="2"/>
  <c r="N17" i="2"/>
  <c r="N16" i="2"/>
  <c r="N15" i="2"/>
  <c r="N14" i="2"/>
  <c r="N13" i="2"/>
  <c r="N11" i="2"/>
  <c r="N10" i="2"/>
  <c r="N9" i="2"/>
  <c r="N8" i="2"/>
  <c r="N7" i="2"/>
  <c r="AB41" i="2"/>
  <c r="AB40" i="2"/>
  <c r="AB39" i="2"/>
  <c r="AB38" i="2"/>
  <c r="AB37" i="2"/>
  <c r="AB12" i="2"/>
  <c r="AB18" i="2" s="1"/>
  <c r="AB22" i="2" s="1"/>
  <c r="AB24" i="2" s="1"/>
  <c r="AB26" i="2" s="1"/>
  <c r="AA12" i="2"/>
  <c r="AA18" i="2" s="1"/>
  <c r="AA22" i="2" s="1"/>
  <c r="AA24" i="2" s="1"/>
  <c r="AA26" i="2" s="1"/>
  <c r="G12" i="2"/>
  <c r="G18" i="2" s="1"/>
  <c r="G22" i="2" s="1"/>
  <c r="G24" i="2" s="1"/>
  <c r="G26" i="2" s="1"/>
  <c r="H12" i="2"/>
  <c r="H18" i="2" s="1"/>
  <c r="H22" i="2" s="1"/>
  <c r="H24" i="2" s="1"/>
  <c r="H26" i="2" s="1"/>
  <c r="L12" i="2"/>
  <c r="L18" i="2" s="1"/>
  <c r="L22" i="2" s="1"/>
  <c r="L24" i="2" s="1"/>
  <c r="L26" i="2" s="1"/>
  <c r="K41" i="2"/>
  <c r="K40" i="2"/>
  <c r="K39" i="2"/>
  <c r="K38" i="2"/>
  <c r="K37" i="2"/>
  <c r="I12" i="2"/>
  <c r="I18" i="2" s="1"/>
  <c r="I22" i="2" s="1"/>
  <c r="I24" i="2" s="1"/>
  <c r="I26" i="2" s="1"/>
  <c r="M41" i="2"/>
  <c r="M40" i="2"/>
  <c r="M39" i="2"/>
  <c r="M38" i="2"/>
  <c r="M37" i="2"/>
  <c r="M12" i="2"/>
  <c r="L9" i="1"/>
  <c r="L10" i="1" s="1"/>
  <c r="K8" i="1"/>
  <c r="K11" i="1" s="1"/>
  <c r="O41" i="2"/>
  <c r="O40" i="2"/>
  <c r="O39" i="2"/>
  <c r="O38" i="2"/>
  <c r="O37" i="2"/>
  <c r="K12" i="2"/>
  <c r="K18" i="2" s="1"/>
  <c r="K22" i="2" s="1"/>
  <c r="K24" i="2" s="1"/>
  <c r="K26" i="2" s="1"/>
  <c r="O12" i="2"/>
  <c r="O18" i="2" s="1"/>
  <c r="O22" i="2" s="1"/>
  <c r="O24" i="2" s="1"/>
  <c r="O26" i="2" s="1"/>
  <c r="O30" i="2" l="1"/>
  <c r="O33" i="2" s="1"/>
  <c r="M33" i="2"/>
  <c r="J30" i="2"/>
  <c r="J33" i="2" s="1"/>
  <c r="N30" i="2"/>
  <c r="N33" i="2" s="1"/>
  <c r="X42" i="2"/>
  <c r="Z42" i="2"/>
  <c r="Y42" i="2"/>
  <c r="N40" i="2"/>
  <c r="AA42" i="2"/>
  <c r="N37" i="2"/>
  <c r="N12" i="2"/>
  <c r="N18" i="2" s="1"/>
  <c r="N22" i="2" s="1"/>
  <c r="N24" i="2" s="1"/>
  <c r="N39" i="2"/>
  <c r="N41" i="2"/>
  <c r="N38" i="2"/>
  <c r="L42" i="2"/>
  <c r="AB42" i="2"/>
  <c r="AC12" i="2"/>
  <c r="AC16" i="2" s="1"/>
  <c r="J26" i="2"/>
  <c r="M42" i="2"/>
  <c r="J12" i="2"/>
  <c r="J18" i="2" s="1"/>
  <c r="J22" i="2" s="1"/>
  <c r="J24" i="2" s="1"/>
  <c r="K42" i="2"/>
  <c r="M18" i="2"/>
  <c r="M22" i="2" s="1"/>
  <c r="M24" i="2" s="1"/>
  <c r="M26" i="2" s="1"/>
  <c r="N26" i="2" s="1"/>
  <c r="O42" i="2"/>
  <c r="J25" i="2" l="1"/>
  <c r="N25" i="2"/>
  <c r="AC42" i="2"/>
  <c r="AC13" i="2"/>
  <c r="AC14" i="2"/>
  <c r="AC15" i="2"/>
  <c r="AC17" i="2"/>
  <c r="AD12" i="2"/>
  <c r="N42" i="2"/>
  <c r="AC18" i="2" l="1"/>
  <c r="AD14" i="2"/>
  <c r="AD42" i="2"/>
  <c r="AD16" i="2"/>
  <c r="AD17" i="2"/>
  <c r="AD15" i="2"/>
  <c r="AD13" i="2"/>
  <c r="AE12" i="2"/>
  <c r="AD18" i="2" l="1"/>
  <c r="AC20" i="2"/>
  <c r="AC19" i="2"/>
  <c r="AD19" i="2" s="1"/>
  <c r="AC21" i="2"/>
  <c r="AD21" i="2" s="1"/>
  <c r="AF12" i="2"/>
  <c r="AE17" i="2"/>
  <c r="AE42" i="2"/>
  <c r="AE13" i="2"/>
  <c r="AE15" i="2"/>
  <c r="AE16" i="2"/>
  <c r="AE14" i="2"/>
  <c r="AD20" i="2" l="1"/>
  <c r="AF14" i="2"/>
  <c r="AF17" i="2"/>
  <c r="AD22" i="2"/>
  <c r="AF16" i="2"/>
  <c r="AF15" i="2"/>
  <c r="AF18" i="2" s="1"/>
  <c r="AE18" i="2"/>
  <c r="AE20" i="2" s="1"/>
  <c r="AC22" i="2"/>
  <c r="AC23" i="2" s="1"/>
  <c r="AC24" i="2" s="1"/>
  <c r="AC26" i="2" s="1"/>
  <c r="AF42" i="2"/>
  <c r="AF13" i="2"/>
  <c r="AG12" i="2"/>
  <c r="AG15" i="2" l="1"/>
  <c r="AD23" i="2"/>
  <c r="AD24" i="2" s="1"/>
  <c r="AD26" i="2" s="1"/>
  <c r="AE21" i="2"/>
  <c r="AF21" i="2" s="1"/>
  <c r="AG16" i="2"/>
  <c r="AE19" i="2"/>
  <c r="AE22" i="2" s="1"/>
  <c r="AE23" i="2" s="1"/>
  <c r="AE24" i="2" s="1"/>
  <c r="AE26" i="2" s="1"/>
  <c r="AG42" i="2"/>
  <c r="AG13" i="2"/>
  <c r="AG14" i="2"/>
  <c r="AH12" i="2"/>
  <c r="AF20" i="2"/>
  <c r="AG17" i="2"/>
  <c r="AF19" i="2" l="1"/>
  <c r="AH16" i="2"/>
  <c r="AF22" i="2"/>
  <c r="AF23" i="2" s="1"/>
  <c r="AF24" i="2" s="1"/>
  <c r="AF26" i="2" s="1"/>
  <c r="AH14" i="2"/>
  <c r="AH15" i="2"/>
  <c r="AH17" i="2"/>
  <c r="AG18" i="2"/>
  <c r="AI17" i="2"/>
  <c r="AH42" i="2"/>
  <c r="AH13" i="2"/>
  <c r="AI12" i="2"/>
  <c r="AI15" i="2" l="1"/>
  <c r="AI16" i="2"/>
  <c r="AH18" i="2"/>
  <c r="AG19" i="2"/>
  <c r="AG20" i="2"/>
  <c r="AG21" i="2"/>
  <c r="AJ12" i="2"/>
  <c r="AI42" i="2"/>
  <c r="AI13" i="2"/>
  <c r="AI14" i="2"/>
  <c r="AH21" i="2" l="1"/>
  <c r="AH19" i="2"/>
  <c r="AJ42" i="2"/>
  <c r="AJ13" i="2"/>
  <c r="AL12" i="2"/>
  <c r="AK12" i="2"/>
  <c r="AJ17" i="2"/>
  <c r="AJ14" i="2"/>
  <c r="AI18" i="2"/>
  <c r="AG22" i="2"/>
  <c r="AG23" i="2" s="1"/>
  <c r="AG24" i="2" s="1"/>
  <c r="AJ16" i="2"/>
  <c r="AH20" i="2"/>
  <c r="AH22" i="2" s="1"/>
  <c r="AJ15" i="2"/>
  <c r="AK17" i="2" l="1"/>
  <c r="AL17" i="2" s="1"/>
  <c r="AK14" i="2"/>
  <c r="AL14" i="2" s="1"/>
  <c r="AH23" i="2"/>
  <c r="AH24" i="2"/>
  <c r="AH26" i="2" s="1"/>
  <c r="AJ18" i="2"/>
  <c r="AK16" i="2"/>
  <c r="AL16" i="2" s="1"/>
  <c r="AK42" i="2"/>
  <c r="AK13" i="2"/>
  <c r="AL13" i="2" s="1"/>
  <c r="AK15" i="2"/>
  <c r="AL15" i="2" s="1"/>
  <c r="AL42" i="2"/>
  <c r="AG26" i="2"/>
  <c r="AI19" i="2"/>
  <c r="AI20" i="2"/>
  <c r="AI21" i="2"/>
  <c r="AI22" i="2" s="1"/>
  <c r="AI23" i="2" s="1"/>
  <c r="AI24" i="2" s="1"/>
  <c r="AI26" i="2" s="1"/>
  <c r="AL18" i="2" l="1"/>
  <c r="AK18" i="2"/>
  <c r="AJ20" i="2"/>
  <c r="AJ19" i="2"/>
  <c r="AJ21" i="2"/>
  <c r="AJ22" i="2" l="1"/>
  <c r="AJ23" i="2" s="1"/>
  <c r="AJ24" i="2" s="1"/>
  <c r="AJ26" i="2" s="1"/>
  <c r="AK19" i="2"/>
  <c r="AL19" i="2" s="1"/>
  <c r="AK21" i="2"/>
  <c r="AL21" i="2" s="1"/>
  <c r="AK20" i="2"/>
  <c r="AL20" i="2" s="1"/>
  <c r="AK22" i="2" l="1"/>
  <c r="AL22" i="2"/>
  <c r="AK23" i="2" l="1"/>
  <c r="AL23" i="2" s="1"/>
  <c r="AL24" i="2" s="1"/>
  <c r="AK24" i="2" l="1"/>
  <c r="AK26" i="2" s="1"/>
  <c r="AL26" i="2"/>
  <c r="AM24" i="2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X24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DO24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EF24" i="2" s="1"/>
  <c r="EG24" i="2" s="1"/>
  <c r="EH24" i="2" s="1"/>
  <c r="EI24" i="2" s="1"/>
  <c r="EJ24" i="2" s="1"/>
  <c r="EK24" i="2" s="1"/>
  <c r="EL24" i="2" s="1"/>
  <c r="EM24" i="2" s="1"/>
  <c r="EN24" i="2" s="1"/>
  <c r="EO24" i="2" s="1"/>
  <c r="EP24" i="2" s="1"/>
  <c r="EQ24" i="2" s="1"/>
  <c r="ER24" i="2" s="1"/>
  <c r="ES24" i="2" s="1"/>
  <c r="ET24" i="2" s="1"/>
  <c r="EU24" i="2" s="1"/>
  <c r="EV24" i="2" s="1"/>
  <c r="EW24" i="2" s="1"/>
  <c r="EX24" i="2" s="1"/>
  <c r="EY24" i="2" s="1"/>
  <c r="EZ24" i="2" s="1"/>
  <c r="FA24" i="2" s="1"/>
  <c r="FB24" i="2" s="1"/>
  <c r="FC24" i="2" s="1"/>
  <c r="FD24" i="2" s="1"/>
  <c r="FE24" i="2" s="1"/>
  <c r="FF24" i="2" s="1"/>
  <c r="FG24" i="2" s="1"/>
  <c r="FH24" i="2" s="1"/>
  <c r="FI24" i="2" s="1"/>
  <c r="FJ24" i="2" s="1"/>
  <c r="FK24" i="2" s="1"/>
  <c r="FL24" i="2" s="1"/>
  <c r="FM24" i="2" s="1"/>
  <c r="FN24" i="2" s="1"/>
  <c r="FO24" i="2" s="1"/>
  <c r="FP24" i="2" s="1"/>
  <c r="FQ24" i="2" s="1"/>
  <c r="FR24" i="2" s="1"/>
  <c r="FS24" i="2" s="1"/>
  <c r="FT24" i="2" s="1"/>
  <c r="FU24" i="2" s="1"/>
  <c r="FV24" i="2" s="1"/>
  <c r="FW24" i="2" s="1"/>
  <c r="FX24" i="2" s="1"/>
  <c r="FY24" i="2" s="1"/>
  <c r="FZ24" i="2" s="1"/>
  <c r="GA24" i="2" s="1"/>
  <c r="GB24" i="2" s="1"/>
  <c r="GC24" i="2" s="1"/>
  <c r="GD24" i="2" s="1"/>
  <c r="GE24" i="2" s="1"/>
  <c r="GF24" i="2" s="1"/>
  <c r="GG24" i="2" s="1"/>
  <c r="GH24" i="2" s="1"/>
  <c r="GI24" i="2" s="1"/>
  <c r="GJ24" i="2" s="1"/>
  <c r="GK24" i="2" s="1"/>
  <c r="GL24" i="2" s="1"/>
  <c r="GM24" i="2" s="1"/>
  <c r="GN24" i="2" s="1"/>
  <c r="GO24" i="2" s="1"/>
  <c r="GP24" i="2" s="1"/>
  <c r="GQ24" i="2" s="1"/>
  <c r="GR24" i="2" s="1"/>
  <c r="GS24" i="2" s="1"/>
  <c r="GT24" i="2" s="1"/>
  <c r="GU24" i="2" s="1"/>
  <c r="GV24" i="2" s="1"/>
  <c r="GW24" i="2" s="1"/>
  <c r="GX24" i="2" s="1"/>
  <c r="GY24" i="2" s="1"/>
  <c r="GZ24" i="2" s="1"/>
  <c r="HA24" i="2" s="1"/>
  <c r="HB24" i="2" s="1"/>
  <c r="HC24" i="2" s="1"/>
  <c r="HD24" i="2" s="1"/>
  <c r="HE24" i="2" s="1"/>
  <c r="HF24" i="2" s="1"/>
  <c r="HG24" i="2" s="1"/>
  <c r="HH24" i="2" s="1"/>
  <c r="HI24" i="2" s="1"/>
  <c r="HJ24" i="2" s="1"/>
  <c r="HK24" i="2" s="1"/>
  <c r="HL24" i="2" s="1"/>
  <c r="HM24" i="2" s="1"/>
  <c r="HN24" i="2" s="1"/>
  <c r="HO24" i="2" s="1"/>
  <c r="HP24" i="2" s="1"/>
  <c r="HQ24" i="2" s="1"/>
  <c r="HR24" i="2" s="1"/>
  <c r="HS24" i="2" s="1"/>
  <c r="HT24" i="2" s="1"/>
  <c r="HU24" i="2" s="1"/>
  <c r="HV24" i="2" s="1"/>
  <c r="HW24" i="2" s="1"/>
  <c r="HX24" i="2" s="1"/>
  <c r="HY24" i="2" s="1"/>
  <c r="HZ24" i="2" s="1"/>
  <c r="IA24" i="2" s="1"/>
  <c r="IB24" i="2" s="1"/>
  <c r="IC24" i="2" s="1"/>
  <c r="AO37" i="2" s="1"/>
  <c r="AO39" i="2" s="1"/>
  <c r="AO41" i="2" s="1"/>
  <c r="AO43" i="2" s="1"/>
</calcChain>
</file>

<file path=xl/sharedStrings.xml><?xml version="1.0" encoding="utf-8"?>
<sst xmlns="http://schemas.openxmlformats.org/spreadsheetml/2006/main" count="110" uniqueCount="94">
  <si>
    <t>P</t>
  </si>
  <si>
    <t>Shares</t>
  </si>
  <si>
    <t>Market Cap</t>
  </si>
  <si>
    <t>Cash</t>
  </si>
  <si>
    <t>Debt</t>
  </si>
  <si>
    <t xml:space="preserve">Enterprise Value </t>
  </si>
  <si>
    <t xml:space="preserve">Investor Relations </t>
  </si>
  <si>
    <t xml:space="preserve">Links </t>
  </si>
  <si>
    <t>Major Press Releases</t>
  </si>
  <si>
    <t>Q124</t>
  </si>
  <si>
    <t>Earnings release</t>
  </si>
  <si>
    <t>Q122</t>
  </si>
  <si>
    <t>Q222</t>
  </si>
  <si>
    <t>Q322</t>
  </si>
  <si>
    <t>Q422</t>
  </si>
  <si>
    <t>Q123</t>
  </si>
  <si>
    <t>Q223</t>
  </si>
  <si>
    <t>Q323</t>
  </si>
  <si>
    <t>Q424</t>
  </si>
  <si>
    <t>Q423</t>
  </si>
  <si>
    <t>Q224</t>
  </si>
  <si>
    <t>Q324</t>
  </si>
  <si>
    <t>Q125</t>
  </si>
  <si>
    <t>Q225</t>
  </si>
  <si>
    <t>Q325</t>
  </si>
  <si>
    <t>Q425</t>
  </si>
  <si>
    <t>Branded Products</t>
  </si>
  <si>
    <t>Company restaurants</t>
  </si>
  <si>
    <t>License royalties</t>
  </si>
  <si>
    <t>Franchise fees</t>
  </si>
  <si>
    <t>Ad fund revenue</t>
  </si>
  <si>
    <t xml:space="preserve">Net Revenue </t>
  </si>
  <si>
    <t>OpEx</t>
  </si>
  <si>
    <t>D&amp;A</t>
  </si>
  <si>
    <t>G&amp;A</t>
  </si>
  <si>
    <t>Ad fund exp</t>
  </si>
  <si>
    <t xml:space="preserve">Operating Income </t>
  </si>
  <si>
    <t>Inteest Expense</t>
  </si>
  <si>
    <t>Interest/Div income</t>
  </si>
  <si>
    <t xml:space="preserve">Other income </t>
  </si>
  <si>
    <t>EBT</t>
  </si>
  <si>
    <t>Taxes</t>
  </si>
  <si>
    <t xml:space="preserve">Net Income </t>
  </si>
  <si>
    <t>Revenue Growth  Y/Y</t>
  </si>
  <si>
    <t>CEO</t>
  </si>
  <si>
    <t>Costs</t>
  </si>
  <si>
    <t>Diluted</t>
  </si>
  <si>
    <t>EPS</t>
  </si>
  <si>
    <t>$K</t>
  </si>
  <si>
    <t xml:space="preserve">Terminal </t>
  </si>
  <si>
    <t>Discount</t>
  </si>
  <si>
    <t>NPV</t>
  </si>
  <si>
    <t xml:space="preserve">Net Cash </t>
  </si>
  <si>
    <t xml:space="preserve">Total Value </t>
  </si>
  <si>
    <t>Estimate</t>
  </si>
  <si>
    <t>Current</t>
  </si>
  <si>
    <t>Upside</t>
  </si>
  <si>
    <t xml:space="preserve">First Opening </t>
  </si>
  <si>
    <t>Shares Oust. @ 10Q</t>
  </si>
  <si>
    <t xml:space="preserve">Average Price </t>
  </si>
  <si>
    <t xml:space="preserve">Licensing Program </t>
  </si>
  <si>
    <t xml:space="preserve">Distribution Models </t>
  </si>
  <si>
    <t xml:space="preserve">Branded Producvt Program </t>
  </si>
  <si>
    <t>Earns revenue through royalties on products sold by licensees</t>
  </si>
  <si>
    <t>Earns revenue by selling products directly to foodservice providers/distributors</t>
  </si>
  <si>
    <t>Company owned restaurants</t>
  </si>
  <si>
    <t>Franchise operations</t>
  </si>
  <si>
    <t>Earns royalties on sales at franchise locations</t>
  </si>
  <si>
    <t>Spice Creator</t>
  </si>
  <si>
    <t>Ida Handwerker</t>
  </si>
  <si>
    <t xml:space="preserve">Auntie Anne's, Hot do gon a stick, Johnny Rockets, Lazy dog, Regal theaters, </t>
  </si>
  <si>
    <t>Date</t>
  </si>
  <si>
    <t>Adj Close</t>
  </si>
  <si>
    <t>A/R</t>
  </si>
  <si>
    <t>Inventories</t>
  </si>
  <si>
    <t>Prepaid Exp</t>
  </si>
  <si>
    <t>PPE</t>
  </si>
  <si>
    <t>Op Leae</t>
  </si>
  <si>
    <t>Goodwill</t>
  </si>
  <si>
    <t>Intangibles</t>
  </si>
  <si>
    <t>Deferred i/t</t>
  </si>
  <si>
    <t>OA</t>
  </si>
  <si>
    <t xml:space="preserve">Total Assets </t>
  </si>
  <si>
    <t>A/P</t>
  </si>
  <si>
    <t>Accrued aexp</t>
  </si>
  <si>
    <t>Current Op Lease</t>
  </si>
  <si>
    <t>Deferred franchise fees</t>
  </si>
  <si>
    <t>LTD</t>
  </si>
  <si>
    <t>Op Lease</t>
  </si>
  <si>
    <t>fees</t>
  </si>
  <si>
    <t>Equity</t>
  </si>
  <si>
    <t>Total Liabilities + E</t>
  </si>
  <si>
    <t>EV/24</t>
  </si>
  <si>
    <t>EV/25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</si>
</sst>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#,##0.0"/>
    <numFmt numFmtId="165" formatCode="0.0"/>
    <numFmt numFmtId="166" formatCode="0.\x"/>
  </numFmts>
  <fonts count="5">
    <font>
      <sz val="10"/>
      <color theme="1"/>
      <name val="ArialMT"/>
      <family val="2"/>
    </font>
    <font>
      <u/>
      <sz val="10"/>
      <color theme="10"/>
      <name val="ArialMT"/>
      <family val="2"/>
    </font>
    <font>
      <b/>
      <sz val="10"/>
      <color theme="1"/>
      <name val="ArialMT"/>
    </font>
    <font>
      <b/>
      <u/>
      <sz val="10"/>
      <color theme="1"/>
      <name val="ArialMT"/>
    </font>
    <font>
      <u/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0" xfId="1" applyNumberForma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164" fontId="0" fillId="0" borderId="0" xfId="0" applyNumberFormat="1"/>
    <xf numFmtId="14" fontId="0" fillId="0" borderId="0" xfId="0" applyNumberFormat="1"/>
    <xf numFmtId="9" fontId="0" fillId="0" borderId="0" xfId="0" applyNumberFormat="1"/>
    <xf numFmtId="1" fontId="0" fillId="0" borderId="0" xfId="0" applyNumberFormat="1"/>
    <xf numFmtId="9" fontId="2" fillId="0" borderId="0" xfId="0" applyNumberFormat="1" applyFont="1"/>
    <xf numFmtId="8" fontId="0" fillId="0" borderId="0" xfId="0" applyNumberFormat="1"/>
    <xf numFmtId="1" fontId="2" fillId="0" borderId="0" xfId="0" applyNumberFormat="1" applyFont="1"/>
    <xf numFmtId="165" fontId="0" fillId="0" borderId="0" xfId="0" applyNumberForma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3" fontId="0" fillId="0" borderId="4" xfId="0" applyNumberFormat="1" applyBorder="1"/>
    <xf numFmtId="3" fontId="0" fillId="0" borderId="5" xfId="0" applyNumberFormat="1" applyBorder="1"/>
    <xf numFmtId="3" fontId="0" fillId="0" borderId="7" xfId="0" applyNumberFormat="1" applyBorder="1"/>
    <xf numFmtId="3" fontId="0" fillId="0" borderId="8" xfId="0" applyNumberFormat="1" applyBorder="1"/>
    <xf numFmtId="3" fontId="2" fillId="0" borderId="6" xfId="0" applyNumberFormat="1" applyFont="1" applyBorder="1"/>
    <xf numFmtId="1" fontId="0" fillId="0" borderId="0" xfId="0" applyNumberFormat="1" applyAlignment="1">
      <alignment horizontal="left"/>
    </xf>
    <xf numFmtId="14" fontId="2" fillId="0" borderId="0" xfId="0" applyNumberFormat="1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63500</xdr:rowOff>
    </xdr:from>
    <xdr:to>
      <xdr:col>15</xdr:col>
      <xdr:colOff>36285</xdr:colOff>
      <xdr:row>79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687F361-32F3-7965-F75B-81DB9D1E3A09}"/>
            </a:ext>
          </a:extLst>
        </xdr:cNvPr>
        <xdr:cNvCxnSpPr/>
      </xdr:nvCxnSpPr>
      <xdr:spPr>
        <a:xfrm>
          <a:off x="8245929" y="63500"/>
          <a:ext cx="36285" cy="108766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9071</xdr:colOff>
      <xdr:row>0</xdr:row>
      <xdr:rowOff>9072</xdr:rowOff>
    </xdr:from>
    <xdr:to>
      <xdr:col>28</xdr:col>
      <xdr:colOff>45356</xdr:colOff>
      <xdr:row>78</xdr:row>
      <xdr:rowOff>108858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0758698-44DB-9D44-9F0D-71D3D6D1A598}"/>
            </a:ext>
          </a:extLst>
        </xdr:cNvPr>
        <xdr:cNvCxnSpPr/>
      </xdr:nvCxnSpPr>
      <xdr:spPr>
        <a:xfrm>
          <a:off x="11620500" y="9072"/>
          <a:ext cx="36285" cy="1087664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hansfamous.gcs-web.com/static-files/d974297f-b5ab-4077-ad63-4072c265aaa9" TargetMode="External"/><Relationship Id="rId1" Type="http://schemas.openxmlformats.org/officeDocument/2006/relationships/hyperlink" Target="https://nathansfamous.gcs-web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079-8E63-634A-9DCF-329D0F6AFA04}">
  <dimension ref="B2:L29"/>
  <sheetViews>
    <sheetView zoomScale="160" zoomScaleNormal="160" workbookViewId="0">
      <selection activeCell="D12" sqref="D12"/>
    </sheetView>
  </sheetViews>
  <sheetFormatPr baseColWidth="10" defaultRowHeight="13"/>
  <cols>
    <col min="1" max="1" width="10.83203125" style="1"/>
    <col min="2" max="2" width="23.6640625" style="1" bestFit="1" customWidth="1"/>
    <col min="3" max="3" width="62.33203125" style="1" bestFit="1" customWidth="1"/>
    <col min="4" max="4" width="14.5" style="1" bestFit="1" customWidth="1"/>
    <col min="5" max="5" width="5.6640625" style="1" bestFit="1" customWidth="1"/>
    <col min="6" max="6" width="5.5" style="1" bestFit="1" customWidth="1"/>
    <col min="7" max="16384" width="10.83203125" style="1"/>
  </cols>
  <sheetData>
    <row r="2" spans="2:12">
      <c r="B2" s="1" t="s">
        <v>57</v>
      </c>
      <c r="C2" s="23">
        <v>1916</v>
      </c>
    </row>
    <row r="3" spans="2:12">
      <c r="B3" s="1" t="s">
        <v>68</v>
      </c>
      <c r="C3" s="1" t="s">
        <v>69</v>
      </c>
      <c r="D3" s="5" t="s">
        <v>7</v>
      </c>
    </row>
    <row r="4" spans="2:12">
      <c r="B4" s="1" t="s">
        <v>44</v>
      </c>
      <c r="D4" s="3" t="s">
        <v>6</v>
      </c>
    </row>
    <row r="6" spans="2:12">
      <c r="J6" s="1" t="s">
        <v>0</v>
      </c>
      <c r="K6" s="2">
        <v>78.53</v>
      </c>
    </row>
    <row r="7" spans="2:12">
      <c r="J7" s="1" t="s">
        <v>1</v>
      </c>
      <c r="K7" s="1">
        <v>4.0846150000000003</v>
      </c>
      <c r="L7" s="1" t="s">
        <v>22</v>
      </c>
    </row>
    <row r="8" spans="2:12">
      <c r="J8" s="1" t="s">
        <v>2</v>
      </c>
      <c r="K8" s="1">
        <f>+K6*K7</f>
        <v>320.76481595000001</v>
      </c>
    </row>
    <row r="9" spans="2:12">
      <c r="B9" s="22" t="s">
        <v>61</v>
      </c>
      <c r="C9" s="20"/>
      <c r="D9" s="20"/>
      <c r="E9" s="20"/>
      <c r="F9" s="21"/>
      <c r="J9" s="1" t="s">
        <v>3</v>
      </c>
      <c r="K9" s="1">
        <v>25.978999999999999</v>
      </c>
      <c r="L9" s="1" t="str">
        <f>+L7</f>
        <v>Q125</v>
      </c>
    </row>
    <row r="10" spans="2:12">
      <c r="B10" s="15" t="s">
        <v>60</v>
      </c>
      <c r="C10" s="1" t="s">
        <v>63</v>
      </c>
      <c r="F10" s="16"/>
      <c r="J10" s="1" t="s">
        <v>4</v>
      </c>
      <c r="K10" s="1">
        <v>59.631</v>
      </c>
      <c r="L10" s="1" t="str">
        <f>+L9</f>
        <v>Q125</v>
      </c>
    </row>
    <row r="11" spans="2:12">
      <c r="B11" s="15" t="s">
        <v>62</v>
      </c>
      <c r="C11" s="1" t="s">
        <v>64</v>
      </c>
      <c r="D11" s="1" t="s">
        <v>70</v>
      </c>
      <c r="F11" s="16"/>
      <c r="J11" s="1" t="s">
        <v>5</v>
      </c>
      <c r="K11" s="1">
        <f>+K8-K9+K10</f>
        <v>354.41681595</v>
      </c>
    </row>
    <row r="12" spans="2:12">
      <c r="B12" s="15" t="s">
        <v>65</v>
      </c>
      <c r="F12" s="16"/>
    </row>
    <row r="13" spans="2:12">
      <c r="B13" s="15" t="s">
        <v>66</v>
      </c>
      <c r="C13" s="1" t="s">
        <v>67</v>
      </c>
      <c r="F13" s="16"/>
    </row>
    <row r="14" spans="2:12">
      <c r="B14" s="15"/>
      <c r="F14" s="16"/>
    </row>
    <row r="15" spans="2:12">
      <c r="B15" s="15"/>
      <c r="F15" s="16"/>
    </row>
    <row r="16" spans="2:12">
      <c r="B16" s="15"/>
      <c r="F16" s="16"/>
    </row>
    <row r="17" spans="2:6">
      <c r="B17" s="15"/>
      <c r="F17" s="16"/>
    </row>
    <row r="18" spans="2:6">
      <c r="B18" s="15"/>
      <c r="F18" s="16"/>
    </row>
    <row r="19" spans="2:6">
      <c r="B19" s="15"/>
      <c r="F19" s="16"/>
    </row>
    <row r="20" spans="2:6">
      <c r="B20" s="17"/>
      <c r="C20" s="18"/>
      <c r="D20" s="18"/>
      <c r="E20" s="18"/>
      <c r="F20" s="19"/>
    </row>
    <row r="28" spans="2:6">
      <c r="B28" s="6" t="s">
        <v>8</v>
      </c>
    </row>
    <row r="29" spans="2:6">
      <c r="B29" s="3" t="s">
        <v>22</v>
      </c>
      <c r="C29" s="1" t="s">
        <v>10</v>
      </c>
    </row>
  </sheetData>
  <hyperlinks>
    <hyperlink ref="D4" r:id="rId1" xr:uid="{2FD5ED29-5E5F-FF43-87D9-885C76BA084D}"/>
    <hyperlink ref="B29" r:id="rId2" xr:uid="{5BDA7CAA-362C-A240-AAB0-F15AAC6312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CB5BF-AA72-B24B-A5D6-014E23C1640B}">
  <dimension ref="A1:IC67"/>
  <sheetViews>
    <sheetView tabSelected="1" zoomScale="140" zoomScaleNormal="140" workbookViewId="0">
      <pane xSplit="2" ySplit="3" topLeftCell="C4" activePane="bottomRight" state="frozen"/>
      <selection pane="topRight" activeCell="C1" sqref="C1"/>
      <selection pane="bottomLeft" activeCell="A3" sqref="A3"/>
      <selection pane="bottomRight" activeCell="AO47" sqref="AO47"/>
    </sheetView>
  </sheetViews>
  <sheetFormatPr baseColWidth="10" defaultRowHeight="13"/>
  <cols>
    <col min="1" max="1" width="3.33203125" style="1" bestFit="1" customWidth="1"/>
    <col min="2" max="2" width="18.6640625" style="1" bestFit="1" customWidth="1"/>
    <col min="3" max="6" width="5.5" style="1" bestFit="1" customWidth="1"/>
    <col min="7" max="8" width="7.1640625" style="1" bestFit="1" customWidth="1"/>
    <col min="9" max="9" width="8.1640625" style="1" bestFit="1" customWidth="1"/>
    <col min="10" max="12" width="7.1640625" style="1" bestFit="1" customWidth="1"/>
    <col min="13" max="13" width="8.1640625" style="1" bestFit="1" customWidth="1"/>
    <col min="14" max="15" width="7.6640625" style="1" bestFit="1" customWidth="1"/>
    <col min="16" max="18" width="5.5" style="1" bestFit="1" customWidth="1"/>
    <col min="19" max="19" width="10.83203125" style="1"/>
    <col min="20" max="20" width="7.6640625" style="1" bestFit="1" customWidth="1"/>
    <col min="21" max="21" width="7.1640625" style="1" bestFit="1" customWidth="1"/>
    <col min="22" max="24" width="7.6640625" style="1" bestFit="1" customWidth="1"/>
    <col min="25" max="25" width="7.1640625" style="1" bestFit="1" customWidth="1"/>
    <col min="26" max="38" width="7.6640625" style="1" bestFit="1" customWidth="1"/>
    <col min="39" max="39" width="6.6640625" style="1" bestFit="1" customWidth="1"/>
    <col min="40" max="40" width="10.5" style="1" bestFit="1" customWidth="1"/>
    <col min="41" max="41" width="11.6640625" style="1" bestFit="1" customWidth="1"/>
    <col min="42" max="129" width="6.6640625" style="1" bestFit="1" customWidth="1"/>
    <col min="130" max="237" width="7.6640625" style="1" bestFit="1" customWidth="1"/>
    <col min="238" max="16384" width="10.83203125" style="1"/>
  </cols>
  <sheetData>
    <row r="1" spans="1:237">
      <c r="A1" s="1" t="s">
        <v>48</v>
      </c>
    </row>
    <row r="2" spans="1:237" s="8" customFormat="1">
      <c r="G2" s="8">
        <v>45102</v>
      </c>
      <c r="H2" s="8">
        <v>44829</v>
      </c>
      <c r="I2" s="8">
        <v>44920</v>
      </c>
      <c r="J2" s="8">
        <v>45011</v>
      </c>
      <c r="K2" s="8">
        <v>45102</v>
      </c>
      <c r="L2" s="8">
        <v>45193</v>
      </c>
      <c r="M2" s="8">
        <v>45284</v>
      </c>
      <c r="N2" s="8">
        <v>45382</v>
      </c>
      <c r="O2" s="8">
        <v>45473</v>
      </c>
    </row>
    <row r="3" spans="1:237" s="10" customFormat="1"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15</v>
      </c>
      <c r="H3" s="10" t="s">
        <v>16</v>
      </c>
      <c r="I3" s="10" t="s">
        <v>17</v>
      </c>
      <c r="J3" s="10" t="s">
        <v>19</v>
      </c>
      <c r="K3" s="10" t="s">
        <v>9</v>
      </c>
      <c r="L3" s="10" t="s">
        <v>20</v>
      </c>
      <c r="M3" s="10" t="s">
        <v>21</v>
      </c>
      <c r="N3" s="10" t="s">
        <v>18</v>
      </c>
      <c r="O3" s="10" t="s">
        <v>22</v>
      </c>
      <c r="P3" s="10" t="s">
        <v>23</v>
      </c>
      <c r="Q3" s="10" t="s">
        <v>24</v>
      </c>
      <c r="R3" s="10" t="s">
        <v>25</v>
      </c>
      <c r="T3" s="10">
        <v>2016</v>
      </c>
      <c r="U3" s="10">
        <f>+T3+1</f>
        <v>2017</v>
      </c>
      <c r="V3" s="10">
        <f t="shared" ref="V3:CG3" si="0">+U3+1</f>
        <v>2018</v>
      </c>
      <c r="W3" s="10">
        <f t="shared" si="0"/>
        <v>2019</v>
      </c>
      <c r="X3" s="10">
        <f t="shared" si="0"/>
        <v>2020</v>
      </c>
      <c r="Y3" s="10">
        <f t="shared" si="0"/>
        <v>2021</v>
      </c>
      <c r="Z3" s="10">
        <f t="shared" si="0"/>
        <v>2022</v>
      </c>
      <c r="AA3" s="10">
        <f t="shared" si="0"/>
        <v>2023</v>
      </c>
      <c r="AB3" s="10">
        <f t="shared" si="0"/>
        <v>2024</v>
      </c>
      <c r="AC3" s="10">
        <f t="shared" si="0"/>
        <v>2025</v>
      </c>
      <c r="AD3" s="10">
        <f t="shared" si="0"/>
        <v>2026</v>
      </c>
      <c r="AE3" s="10">
        <f t="shared" si="0"/>
        <v>2027</v>
      </c>
      <c r="AF3" s="10">
        <f t="shared" si="0"/>
        <v>2028</v>
      </c>
      <c r="AG3" s="10">
        <f t="shared" si="0"/>
        <v>2029</v>
      </c>
      <c r="AH3" s="10">
        <f t="shared" si="0"/>
        <v>2030</v>
      </c>
      <c r="AI3" s="10">
        <f t="shared" si="0"/>
        <v>2031</v>
      </c>
      <c r="AJ3" s="10">
        <f t="shared" si="0"/>
        <v>2032</v>
      </c>
      <c r="AK3" s="10">
        <f t="shared" si="0"/>
        <v>2033</v>
      </c>
      <c r="AL3" s="10">
        <f t="shared" si="0"/>
        <v>2034</v>
      </c>
      <c r="AM3" s="10">
        <f t="shared" si="0"/>
        <v>2035</v>
      </c>
      <c r="AN3" s="10">
        <f t="shared" si="0"/>
        <v>2036</v>
      </c>
      <c r="AO3" s="10">
        <f t="shared" si="0"/>
        <v>2037</v>
      </c>
      <c r="AP3" s="10">
        <f t="shared" si="0"/>
        <v>2038</v>
      </c>
      <c r="AQ3" s="10">
        <f t="shared" si="0"/>
        <v>2039</v>
      </c>
      <c r="AR3" s="10">
        <f t="shared" si="0"/>
        <v>2040</v>
      </c>
      <c r="AS3" s="10">
        <f t="shared" si="0"/>
        <v>2041</v>
      </c>
      <c r="AT3" s="10">
        <f t="shared" si="0"/>
        <v>2042</v>
      </c>
      <c r="AU3" s="10">
        <f t="shared" si="0"/>
        <v>2043</v>
      </c>
      <c r="AV3" s="10">
        <f t="shared" si="0"/>
        <v>2044</v>
      </c>
      <c r="AW3" s="10">
        <f t="shared" si="0"/>
        <v>2045</v>
      </c>
      <c r="AX3" s="10">
        <f t="shared" si="0"/>
        <v>2046</v>
      </c>
      <c r="AY3" s="10">
        <f t="shared" si="0"/>
        <v>2047</v>
      </c>
      <c r="AZ3" s="10">
        <f t="shared" si="0"/>
        <v>2048</v>
      </c>
      <c r="BA3" s="10">
        <f t="shared" si="0"/>
        <v>2049</v>
      </c>
      <c r="BB3" s="10">
        <f t="shared" si="0"/>
        <v>2050</v>
      </c>
      <c r="BC3" s="10">
        <f t="shared" si="0"/>
        <v>2051</v>
      </c>
      <c r="BD3" s="10">
        <f t="shared" si="0"/>
        <v>2052</v>
      </c>
      <c r="BE3" s="10">
        <f t="shared" si="0"/>
        <v>2053</v>
      </c>
      <c r="BF3" s="10">
        <f t="shared" si="0"/>
        <v>2054</v>
      </c>
      <c r="BG3" s="10">
        <f t="shared" si="0"/>
        <v>2055</v>
      </c>
      <c r="BH3" s="10">
        <f t="shared" si="0"/>
        <v>2056</v>
      </c>
      <c r="BI3" s="10">
        <f t="shared" si="0"/>
        <v>2057</v>
      </c>
      <c r="BJ3" s="10">
        <f t="shared" si="0"/>
        <v>2058</v>
      </c>
      <c r="BK3" s="10">
        <f t="shared" si="0"/>
        <v>2059</v>
      </c>
      <c r="BL3" s="10">
        <f t="shared" si="0"/>
        <v>2060</v>
      </c>
      <c r="BM3" s="10">
        <f t="shared" si="0"/>
        <v>2061</v>
      </c>
      <c r="BN3" s="10">
        <f t="shared" si="0"/>
        <v>2062</v>
      </c>
      <c r="BO3" s="10">
        <f t="shared" si="0"/>
        <v>2063</v>
      </c>
      <c r="BP3" s="10">
        <f t="shared" si="0"/>
        <v>2064</v>
      </c>
      <c r="BQ3" s="10">
        <f t="shared" si="0"/>
        <v>2065</v>
      </c>
      <c r="BR3" s="10">
        <f t="shared" si="0"/>
        <v>2066</v>
      </c>
      <c r="BS3" s="10">
        <f t="shared" si="0"/>
        <v>2067</v>
      </c>
      <c r="BT3" s="10">
        <f t="shared" si="0"/>
        <v>2068</v>
      </c>
      <c r="BU3" s="10">
        <f t="shared" si="0"/>
        <v>2069</v>
      </c>
      <c r="BV3" s="10">
        <f t="shared" si="0"/>
        <v>2070</v>
      </c>
      <c r="BW3" s="10">
        <f t="shared" si="0"/>
        <v>2071</v>
      </c>
      <c r="BX3" s="10">
        <f t="shared" si="0"/>
        <v>2072</v>
      </c>
      <c r="BY3" s="10">
        <f t="shared" si="0"/>
        <v>2073</v>
      </c>
      <c r="BZ3" s="10">
        <f t="shared" si="0"/>
        <v>2074</v>
      </c>
      <c r="CA3" s="10">
        <f t="shared" si="0"/>
        <v>2075</v>
      </c>
      <c r="CB3" s="10">
        <f t="shared" si="0"/>
        <v>2076</v>
      </c>
      <c r="CC3" s="10">
        <f t="shared" si="0"/>
        <v>2077</v>
      </c>
      <c r="CD3" s="10">
        <f t="shared" si="0"/>
        <v>2078</v>
      </c>
      <c r="CE3" s="10">
        <f t="shared" si="0"/>
        <v>2079</v>
      </c>
      <c r="CF3" s="10">
        <f t="shared" si="0"/>
        <v>2080</v>
      </c>
      <c r="CG3" s="10">
        <f t="shared" si="0"/>
        <v>2081</v>
      </c>
      <c r="CH3" s="10">
        <f t="shared" ref="CH3:ES3" si="1">+CG3+1</f>
        <v>2082</v>
      </c>
      <c r="CI3" s="10">
        <f t="shared" si="1"/>
        <v>2083</v>
      </c>
      <c r="CJ3" s="10">
        <f t="shared" si="1"/>
        <v>2084</v>
      </c>
      <c r="CK3" s="10">
        <f t="shared" si="1"/>
        <v>2085</v>
      </c>
      <c r="CL3" s="10">
        <f t="shared" si="1"/>
        <v>2086</v>
      </c>
      <c r="CM3" s="10">
        <f t="shared" si="1"/>
        <v>2087</v>
      </c>
      <c r="CN3" s="10">
        <f t="shared" si="1"/>
        <v>2088</v>
      </c>
      <c r="CO3" s="10">
        <f t="shared" si="1"/>
        <v>2089</v>
      </c>
      <c r="CP3" s="10">
        <f t="shared" si="1"/>
        <v>2090</v>
      </c>
      <c r="CQ3" s="10">
        <f t="shared" si="1"/>
        <v>2091</v>
      </c>
      <c r="CR3" s="10">
        <f t="shared" si="1"/>
        <v>2092</v>
      </c>
      <c r="CS3" s="10">
        <f t="shared" si="1"/>
        <v>2093</v>
      </c>
      <c r="CT3" s="10">
        <f t="shared" si="1"/>
        <v>2094</v>
      </c>
      <c r="CU3" s="10">
        <f t="shared" si="1"/>
        <v>2095</v>
      </c>
      <c r="CV3" s="10">
        <f t="shared" si="1"/>
        <v>2096</v>
      </c>
      <c r="CW3" s="10">
        <f t="shared" si="1"/>
        <v>2097</v>
      </c>
      <c r="CX3" s="10">
        <f t="shared" si="1"/>
        <v>2098</v>
      </c>
      <c r="CY3" s="10">
        <f t="shared" si="1"/>
        <v>2099</v>
      </c>
      <c r="CZ3" s="10">
        <f t="shared" si="1"/>
        <v>2100</v>
      </c>
      <c r="DA3" s="10">
        <f t="shared" si="1"/>
        <v>2101</v>
      </c>
      <c r="DB3" s="10">
        <f t="shared" si="1"/>
        <v>2102</v>
      </c>
      <c r="DC3" s="10">
        <f t="shared" si="1"/>
        <v>2103</v>
      </c>
      <c r="DD3" s="10">
        <f t="shared" si="1"/>
        <v>2104</v>
      </c>
      <c r="DE3" s="10">
        <f t="shared" si="1"/>
        <v>2105</v>
      </c>
      <c r="DF3" s="10">
        <f t="shared" si="1"/>
        <v>2106</v>
      </c>
      <c r="DG3" s="10">
        <f t="shared" si="1"/>
        <v>2107</v>
      </c>
      <c r="DH3" s="10">
        <f t="shared" si="1"/>
        <v>2108</v>
      </c>
      <c r="DI3" s="10">
        <f t="shared" si="1"/>
        <v>2109</v>
      </c>
      <c r="DJ3" s="10">
        <f t="shared" si="1"/>
        <v>2110</v>
      </c>
      <c r="DK3" s="10">
        <f t="shared" si="1"/>
        <v>2111</v>
      </c>
      <c r="DL3" s="10">
        <f t="shared" si="1"/>
        <v>2112</v>
      </c>
      <c r="DM3" s="10">
        <f t="shared" si="1"/>
        <v>2113</v>
      </c>
      <c r="DN3" s="10">
        <f t="shared" si="1"/>
        <v>2114</v>
      </c>
      <c r="DO3" s="10">
        <f t="shared" si="1"/>
        <v>2115</v>
      </c>
      <c r="DP3" s="10">
        <f t="shared" si="1"/>
        <v>2116</v>
      </c>
      <c r="DQ3" s="10">
        <f t="shared" si="1"/>
        <v>2117</v>
      </c>
      <c r="DR3" s="10">
        <f t="shared" si="1"/>
        <v>2118</v>
      </c>
      <c r="DS3" s="10">
        <f t="shared" si="1"/>
        <v>2119</v>
      </c>
      <c r="DT3" s="10">
        <f t="shared" si="1"/>
        <v>2120</v>
      </c>
      <c r="DU3" s="10">
        <f t="shared" si="1"/>
        <v>2121</v>
      </c>
      <c r="DV3" s="10">
        <f t="shared" si="1"/>
        <v>2122</v>
      </c>
      <c r="DW3" s="10">
        <f t="shared" si="1"/>
        <v>2123</v>
      </c>
      <c r="DX3" s="10">
        <f t="shared" si="1"/>
        <v>2124</v>
      </c>
      <c r="DY3" s="10">
        <f t="shared" si="1"/>
        <v>2125</v>
      </c>
      <c r="DZ3" s="10">
        <f t="shared" si="1"/>
        <v>2126</v>
      </c>
      <c r="EA3" s="10">
        <f t="shared" si="1"/>
        <v>2127</v>
      </c>
      <c r="EB3" s="10">
        <f t="shared" si="1"/>
        <v>2128</v>
      </c>
      <c r="EC3" s="10">
        <f t="shared" si="1"/>
        <v>2129</v>
      </c>
      <c r="ED3" s="10">
        <f t="shared" si="1"/>
        <v>2130</v>
      </c>
      <c r="EE3" s="10">
        <f t="shared" si="1"/>
        <v>2131</v>
      </c>
      <c r="EF3" s="10">
        <f t="shared" si="1"/>
        <v>2132</v>
      </c>
      <c r="EG3" s="10">
        <f t="shared" si="1"/>
        <v>2133</v>
      </c>
      <c r="EH3" s="10">
        <f t="shared" si="1"/>
        <v>2134</v>
      </c>
      <c r="EI3" s="10">
        <f t="shared" si="1"/>
        <v>2135</v>
      </c>
      <c r="EJ3" s="10">
        <f t="shared" si="1"/>
        <v>2136</v>
      </c>
      <c r="EK3" s="10">
        <f t="shared" si="1"/>
        <v>2137</v>
      </c>
      <c r="EL3" s="10">
        <f t="shared" si="1"/>
        <v>2138</v>
      </c>
      <c r="EM3" s="10">
        <f t="shared" si="1"/>
        <v>2139</v>
      </c>
      <c r="EN3" s="10">
        <f t="shared" si="1"/>
        <v>2140</v>
      </c>
      <c r="EO3" s="10">
        <f t="shared" si="1"/>
        <v>2141</v>
      </c>
      <c r="EP3" s="10">
        <f t="shared" si="1"/>
        <v>2142</v>
      </c>
      <c r="EQ3" s="10">
        <f t="shared" si="1"/>
        <v>2143</v>
      </c>
      <c r="ER3" s="10">
        <f t="shared" si="1"/>
        <v>2144</v>
      </c>
      <c r="ES3" s="10">
        <f t="shared" si="1"/>
        <v>2145</v>
      </c>
      <c r="ET3" s="10">
        <f t="shared" ref="ET3:HE3" si="2">+ES3+1</f>
        <v>2146</v>
      </c>
      <c r="EU3" s="10">
        <f t="shared" si="2"/>
        <v>2147</v>
      </c>
      <c r="EV3" s="10">
        <f t="shared" si="2"/>
        <v>2148</v>
      </c>
      <c r="EW3" s="10">
        <f t="shared" si="2"/>
        <v>2149</v>
      </c>
      <c r="EX3" s="10">
        <f t="shared" si="2"/>
        <v>2150</v>
      </c>
      <c r="EY3" s="10">
        <f t="shared" si="2"/>
        <v>2151</v>
      </c>
      <c r="EZ3" s="10">
        <f t="shared" si="2"/>
        <v>2152</v>
      </c>
      <c r="FA3" s="10">
        <f t="shared" si="2"/>
        <v>2153</v>
      </c>
      <c r="FB3" s="10">
        <f t="shared" si="2"/>
        <v>2154</v>
      </c>
      <c r="FC3" s="10">
        <f t="shared" si="2"/>
        <v>2155</v>
      </c>
      <c r="FD3" s="10">
        <f t="shared" si="2"/>
        <v>2156</v>
      </c>
      <c r="FE3" s="10">
        <f t="shared" si="2"/>
        <v>2157</v>
      </c>
      <c r="FF3" s="10">
        <f t="shared" si="2"/>
        <v>2158</v>
      </c>
      <c r="FG3" s="10">
        <f t="shared" si="2"/>
        <v>2159</v>
      </c>
      <c r="FH3" s="10">
        <f t="shared" si="2"/>
        <v>2160</v>
      </c>
      <c r="FI3" s="10">
        <f t="shared" si="2"/>
        <v>2161</v>
      </c>
      <c r="FJ3" s="10">
        <f t="shared" si="2"/>
        <v>2162</v>
      </c>
      <c r="FK3" s="10">
        <f t="shared" si="2"/>
        <v>2163</v>
      </c>
      <c r="FL3" s="10">
        <f t="shared" si="2"/>
        <v>2164</v>
      </c>
      <c r="FM3" s="10">
        <f t="shared" si="2"/>
        <v>2165</v>
      </c>
      <c r="FN3" s="10">
        <f t="shared" si="2"/>
        <v>2166</v>
      </c>
      <c r="FO3" s="10">
        <f t="shared" si="2"/>
        <v>2167</v>
      </c>
      <c r="FP3" s="10">
        <f t="shared" si="2"/>
        <v>2168</v>
      </c>
      <c r="FQ3" s="10">
        <f t="shared" si="2"/>
        <v>2169</v>
      </c>
      <c r="FR3" s="10">
        <f t="shared" si="2"/>
        <v>2170</v>
      </c>
      <c r="FS3" s="10">
        <f t="shared" si="2"/>
        <v>2171</v>
      </c>
      <c r="FT3" s="10">
        <f t="shared" si="2"/>
        <v>2172</v>
      </c>
      <c r="FU3" s="10">
        <f t="shared" si="2"/>
        <v>2173</v>
      </c>
      <c r="FV3" s="10">
        <f t="shared" si="2"/>
        <v>2174</v>
      </c>
      <c r="FW3" s="10">
        <f t="shared" si="2"/>
        <v>2175</v>
      </c>
      <c r="FX3" s="10">
        <f t="shared" si="2"/>
        <v>2176</v>
      </c>
      <c r="FY3" s="10">
        <f t="shared" si="2"/>
        <v>2177</v>
      </c>
      <c r="FZ3" s="10">
        <f t="shared" si="2"/>
        <v>2178</v>
      </c>
      <c r="GA3" s="10">
        <f t="shared" si="2"/>
        <v>2179</v>
      </c>
      <c r="GB3" s="10">
        <f t="shared" si="2"/>
        <v>2180</v>
      </c>
      <c r="GC3" s="10">
        <f t="shared" si="2"/>
        <v>2181</v>
      </c>
      <c r="GD3" s="10">
        <f t="shared" si="2"/>
        <v>2182</v>
      </c>
      <c r="GE3" s="10">
        <f t="shared" si="2"/>
        <v>2183</v>
      </c>
      <c r="GF3" s="10">
        <f t="shared" si="2"/>
        <v>2184</v>
      </c>
      <c r="GG3" s="10">
        <f t="shared" si="2"/>
        <v>2185</v>
      </c>
      <c r="GH3" s="10">
        <f t="shared" si="2"/>
        <v>2186</v>
      </c>
      <c r="GI3" s="10">
        <f t="shared" si="2"/>
        <v>2187</v>
      </c>
      <c r="GJ3" s="10">
        <f t="shared" si="2"/>
        <v>2188</v>
      </c>
      <c r="GK3" s="10">
        <f t="shared" si="2"/>
        <v>2189</v>
      </c>
      <c r="GL3" s="10">
        <f t="shared" si="2"/>
        <v>2190</v>
      </c>
      <c r="GM3" s="10">
        <f t="shared" si="2"/>
        <v>2191</v>
      </c>
      <c r="GN3" s="10">
        <f t="shared" si="2"/>
        <v>2192</v>
      </c>
      <c r="GO3" s="10">
        <f t="shared" si="2"/>
        <v>2193</v>
      </c>
      <c r="GP3" s="10">
        <f t="shared" si="2"/>
        <v>2194</v>
      </c>
      <c r="GQ3" s="10">
        <f t="shared" si="2"/>
        <v>2195</v>
      </c>
      <c r="GR3" s="10">
        <f t="shared" si="2"/>
        <v>2196</v>
      </c>
      <c r="GS3" s="10">
        <f t="shared" si="2"/>
        <v>2197</v>
      </c>
      <c r="GT3" s="10">
        <f t="shared" si="2"/>
        <v>2198</v>
      </c>
      <c r="GU3" s="10">
        <f t="shared" si="2"/>
        <v>2199</v>
      </c>
      <c r="GV3" s="10">
        <f t="shared" si="2"/>
        <v>2200</v>
      </c>
      <c r="GW3" s="10">
        <f t="shared" si="2"/>
        <v>2201</v>
      </c>
      <c r="GX3" s="10">
        <f t="shared" si="2"/>
        <v>2202</v>
      </c>
      <c r="GY3" s="10">
        <f t="shared" si="2"/>
        <v>2203</v>
      </c>
      <c r="GZ3" s="10">
        <f t="shared" si="2"/>
        <v>2204</v>
      </c>
      <c r="HA3" s="10">
        <f t="shared" si="2"/>
        <v>2205</v>
      </c>
      <c r="HB3" s="10">
        <f t="shared" si="2"/>
        <v>2206</v>
      </c>
      <c r="HC3" s="10">
        <f t="shared" si="2"/>
        <v>2207</v>
      </c>
      <c r="HD3" s="10">
        <f t="shared" si="2"/>
        <v>2208</v>
      </c>
      <c r="HE3" s="10">
        <f t="shared" si="2"/>
        <v>2209</v>
      </c>
      <c r="HF3" s="10">
        <f t="shared" ref="HF3:IC3" si="3">+HE3+1</f>
        <v>2210</v>
      </c>
      <c r="HG3" s="10">
        <f t="shared" si="3"/>
        <v>2211</v>
      </c>
      <c r="HH3" s="10">
        <f t="shared" si="3"/>
        <v>2212</v>
      </c>
      <c r="HI3" s="10">
        <f t="shared" si="3"/>
        <v>2213</v>
      </c>
      <c r="HJ3" s="10">
        <f t="shared" si="3"/>
        <v>2214</v>
      </c>
      <c r="HK3" s="10">
        <f t="shared" si="3"/>
        <v>2215</v>
      </c>
      <c r="HL3" s="10">
        <f t="shared" si="3"/>
        <v>2216</v>
      </c>
      <c r="HM3" s="10">
        <f t="shared" si="3"/>
        <v>2217</v>
      </c>
      <c r="HN3" s="10">
        <f t="shared" si="3"/>
        <v>2218</v>
      </c>
      <c r="HO3" s="10">
        <f t="shared" si="3"/>
        <v>2219</v>
      </c>
      <c r="HP3" s="10">
        <f t="shared" si="3"/>
        <v>2220</v>
      </c>
      <c r="HQ3" s="10">
        <f t="shared" si="3"/>
        <v>2221</v>
      </c>
      <c r="HR3" s="10">
        <f t="shared" si="3"/>
        <v>2222</v>
      </c>
      <c r="HS3" s="10">
        <f t="shared" si="3"/>
        <v>2223</v>
      </c>
      <c r="HT3" s="10">
        <f t="shared" si="3"/>
        <v>2224</v>
      </c>
      <c r="HU3" s="10">
        <f t="shared" si="3"/>
        <v>2225</v>
      </c>
      <c r="HV3" s="10">
        <f t="shared" si="3"/>
        <v>2226</v>
      </c>
      <c r="HW3" s="10">
        <f t="shared" si="3"/>
        <v>2227</v>
      </c>
      <c r="HX3" s="10">
        <f t="shared" si="3"/>
        <v>2228</v>
      </c>
      <c r="HY3" s="10">
        <f t="shared" si="3"/>
        <v>2229</v>
      </c>
      <c r="HZ3" s="10">
        <f t="shared" si="3"/>
        <v>2230</v>
      </c>
      <c r="IA3" s="10">
        <f t="shared" si="3"/>
        <v>2231</v>
      </c>
      <c r="IB3" s="10">
        <f t="shared" si="3"/>
        <v>2232</v>
      </c>
      <c r="IC3" s="10">
        <f t="shared" si="3"/>
        <v>2233</v>
      </c>
    </row>
    <row r="4" spans="1:237" s="10" customFormat="1">
      <c r="O4" s="10">
        <v>231</v>
      </c>
    </row>
    <row r="5" spans="1:237" s="10" customFormat="1"/>
    <row r="6" spans="1:237" s="10" customFormat="1"/>
    <row r="7" spans="1:237">
      <c r="B7" s="1" t="s">
        <v>26</v>
      </c>
      <c r="G7" s="1">
        <v>23171</v>
      </c>
      <c r="H7" s="1">
        <v>22030</v>
      </c>
      <c r="I7" s="1">
        <v>16661</v>
      </c>
      <c r="J7" s="1">
        <f>+AA7-SUM(G7:I7)</f>
        <v>17022</v>
      </c>
      <c r="K7" s="1">
        <v>25170</v>
      </c>
      <c r="L7" s="1">
        <v>23352</v>
      </c>
      <c r="M7" s="1">
        <v>19688</v>
      </c>
      <c r="N7" s="1">
        <f>+AB7-SUM(K7:M7)</f>
        <v>18279</v>
      </c>
      <c r="O7" s="1">
        <v>26146</v>
      </c>
      <c r="T7" s="1">
        <v>59367</v>
      </c>
      <c r="U7" s="1">
        <v>56174</v>
      </c>
      <c r="V7" s="1">
        <v>62623</v>
      </c>
      <c r="W7" s="1">
        <v>57960</v>
      </c>
      <c r="X7" s="1">
        <v>57586</v>
      </c>
      <c r="Y7" s="1">
        <v>33617</v>
      </c>
      <c r="Z7" s="1">
        <v>66322</v>
      </c>
      <c r="AA7" s="1">
        <v>78884</v>
      </c>
      <c r="AB7" s="1">
        <v>86489</v>
      </c>
      <c r="AC7" s="1">
        <f>+AB7*1.08</f>
        <v>93408.12000000001</v>
      </c>
      <c r="AD7" s="1">
        <f t="shared" ref="AD7:AL7" si="4">+AC7*1.08</f>
        <v>100880.76960000001</v>
      </c>
      <c r="AE7" s="1">
        <f t="shared" si="4"/>
        <v>108951.23116800003</v>
      </c>
      <c r="AF7" s="1">
        <f t="shared" si="4"/>
        <v>117667.32966144003</v>
      </c>
      <c r="AG7" s="1">
        <f t="shared" si="4"/>
        <v>127080.71603435524</v>
      </c>
      <c r="AH7" s="1">
        <f t="shared" si="4"/>
        <v>137247.17331710368</v>
      </c>
      <c r="AI7" s="1">
        <f t="shared" si="4"/>
        <v>148226.94718247198</v>
      </c>
      <c r="AJ7" s="1">
        <f t="shared" si="4"/>
        <v>160085.10295706976</v>
      </c>
      <c r="AK7" s="1">
        <f t="shared" si="4"/>
        <v>172891.91119363534</v>
      </c>
      <c r="AL7" s="1">
        <f t="shared" si="4"/>
        <v>186723.2640891262</v>
      </c>
    </row>
    <row r="8" spans="1:237">
      <c r="B8" s="1" t="s">
        <v>27</v>
      </c>
      <c r="G8" s="1">
        <v>3723</v>
      </c>
      <c r="H8" s="1">
        <v>5271</v>
      </c>
      <c r="I8" s="1">
        <v>1679</v>
      </c>
      <c r="J8" s="1">
        <f t="shared" ref="J8:J23" si="5">+AA8-SUM(G8:I8)</f>
        <v>1488</v>
      </c>
      <c r="K8" s="1">
        <v>3658</v>
      </c>
      <c r="L8" s="1">
        <v>5193</v>
      </c>
      <c r="M8" s="1">
        <v>1661</v>
      </c>
      <c r="N8" s="1">
        <f t="shared" ref="N8:N23" si="6">+AB8-SUM(K8:M8)</f>
        <v>1591</v>
      </c>
      <c r="O8" s="1">
        <v>4199</v>
      </c>
      <c r="T8" s="1">
        <v>19815</v>
      </c>
      <c r="U8" s="1">
        <v>20368</v>
      </c>
      <c r="V8" s="1">
        <v>23020</v>
      </c>
      <c r="W8" s="1">
        <v>13601</v>
      </c>
      <c r="X8" s="1">
        <v>12973</v>
      </c>
      <c r="Y8" s="1">
        <v>7709</v>
      </c>
      <c r="Z8" s="1">
        <v>10905</v>
      </c>
      <c r="AA8" s="1">
        <v>12161</v>
      </c>
      <c r="AB8" s="1">
        <v>12103</v>
      </c>
      <c r="AC8" s="1">
        <f>+AB8*1.01</f>
        <v>12224.03</v>
      </c>
      <c r="AD8" s="1">
        <f t="shared" ref="AD8:AL8" si="7">+AC8*1.01</f>
        <v>12346.2703</v>
      </c>
      <c r="AE8" s="1">
        <f t="shared" si="7"/>
        <v>12469.733002999999</v>
      </c>
      <c r="AF8" s="1">
        <f t="shared" si="7"/>
        <v>12594.430333029999</v>
      </c>
      <c r="AG8" s="1">
        <f t="shared" si="7"/>
        <v>12720.374636360299</v>
      </c>
      <c r="AH8" s="1">
        <f t="shared" si="7"/>
        <v>12847.578382723901</v>
      </c>
      <c r="AI8" s="1">
        <f t="shared" si="7"/>
        <v>12976.054166551141</v>
      </c>
      <c r="AJ8" s="1">
        <f t="shared" si="7"/>
        <v>13105.814708216652</v>
      </c>
      <c r="AK8" s="1">
        <f t="shared" si="7"/>
        <v>13236.87285529882</v>
      </c>
      <c r="AL8" s="1">
        <f t="shared" si="7"/>
        <v>13369.241583851808</v>
      </c>
    </row>
    <row r="9" spans="1:237">
      <c r="B9" s="1" t="s">
        <v>28</v>
      </c>
      <c r="G9" s="1">
        <v>11314</v>
      </c>
      <c r="H9" s="1">
        <v>8413</v>
      </c>
      <c r="I9" s="1">
        <v>6337</v>
      </c>
      <c r="J9" s="1">
        <f t="shared" si="5"/>
        <v>7391</v>
      </c>
      <c r="K9" s="1">
        <v>11658</v>
      </c>
      <c r="L9" s="1">
        <v>8339</v>
      </c>
      <c r="M9" s="1">
        <v>6078</v>
      </c>
      <c r="N9" s="1">
        <f t="shared" si="6"/>
        <v>7506</v>
      </c>
      <c r="O9" s="1">
        <v>12921</v>
      </c>
      <c r="T9" s="1">
        <v>21267</v>
      </c>
      <c r="U9" s="1">
        <v>19714</v>
      </c>
      <c r="V9" s="1">
        <v>18558</v>
      </c>
      <c r="W9" s="1">
        <v>23615</v>
      </c>
      <c r="X9" s="1">
        <v>25859</v>
      </c>
      <c r="Y9" s="1">
        <v>31368</v>
      </c>
      <c r="Z9" s="1">
        <v>31824</v>
      </c>
      <c r="AA9" s="1">
        <v>33455</v>
      </c>
      <c r="AB9" s="1">
        <v>33581</v>
      </c>
      <c r="AC9" s="1">
        <f>+AB9*1.01</f>
        <v>33916.81</v>
      </c>
      <c r="AD9" s="1">
        <f t="shared" ref="AD9:AL9" si="8">+AC9*1.01</f>
        <v>34255.9781</v>
      </c>
      <c r="AE9" s="1">
        <f t="shared" si="8"/>
        <v>34598.537881000004</v>
      </c>
      <c r="AF9" s="1">
        <f t="shared" si="8"/>
        <v>34944.523259810005</v>
      </c>
      <c r="AG9" s="1">
        <f t="shared" si="8"/>
        <v>35293.968492408108</v>
      </c>
      <c r="AH9" s="1">
        <f t="shared" si="8"/>
        <v>35646.908177332189</v>
      </c>
      <c r="AI9" s="1">
        <f t="shared" si="8"/>
        <v>36003.377259105509</v>
      </c>
      <c r="AJ9" s="1">
        <f t="shared" si="8"/>
        <v>36363.411031696567</v>
      </c>
      <c r="AK9" s="1">
        <f t="shared" si="8"/>
        <v>36727.045142013536</v>
      </c>
      <c r="AL9" s="1">
        <f t="shared" si="8"/>
        <v>37094.315593433668</v>
      </c>
    </row>
    <row r="10" spans="1:237">
      <c r="B10" s="1" t="s">
        <v>29</v>
      </c>
      <c r="G10" s="1">
        <v>1093</v>
      </c>
      <c r="H10" s="1">
        <v>1199</v>
      </c>
      <c r="I10" s="1">
        <v>976</v>
      </c>
      <c r="J10" s="1">
        <f t="shared" si="5"/>
        <v>1024</v>
      </c>
      <c r="K10" s="1">
        <v>1075</v>
      </c>
      <c r="L10" s="1">
        <v>1291</v>
      </c>
      <c r="M10" s="1">
        <v>955</v>
      </c>
      <c r="N10" s="1">
        <f t="shared" si="6"/>
        <v>1035</v>
      </c>
      <c r="O10" s="1">
        <v>1073</v>
      </c>
      <c r="W10" s="1">
        <v>4171</v>
      </c>
      <c r="X10" s="1">
        <v>4572</v>
      </c>
      <c r="Y10" s="1">
        <v>1601</v>
      </c>
      <c r="Z10" s="1">
        <v>3859</v>
      </c>
      <c r="AA10" s="1">
        <v>4292</v>
      </c>
      <c r="AB10" s="1">
        <v>4356</v>
      </c>
      <c r="AC10" s="1">
        <f>+AB10*1.01</f>
        <v>4399.5600000000004</v>
      </c>
      <c r="AD10" s="1">
        <f t="shared" ref="AD10:AL10" si="9">+AC10*1.01</f>
        <v>4443.5556000000006</v>
      </c>
      <c r="AE10" s="1">
        <f t="shared" si="9"/>
        <v>4487.991156000001</v>
      </c>
      <c r="AF10" s="1">
        <f t="shared" si="9"/>
        <v>4532.8710675600014</v>
      </c>
      <c r="AG10" s="1">
        <f t="shared" si="9"/>
        <v>4578.1997782356011</v>
      </c>
      <c r="AH10" s="1">
        <f t="shared" si="9"/>
        <v>4623.9817760179576</v>
      </c>
      <c r="AI10" s="1">
        <f t="shared" si="9"/>
        <v>4670.2215937781375</v>
      </c>
      <c r="AJ10" s="1">
        <f t="shared" si="9"/>
        <v>4716.9238097159187</v>
      </c>
      <c r="AK10" s="1">
        <f t="shared" si="9"/>
        <v>4764.0930478130776</v>
      </c>
      <c r="AL10" s="1">
        <f t="shared" si="9"/>
        <v>4811.7339782912086</v>
      </c>
    </row>
    <row r="11" spans="1:237">
      <c r="B11" s="1" t="s">
        <v>30</v>
      </c>
      <c r="G11" s="1">
        <v>419</v>
      </c>
      <c r="H11" s="1">
        <v>584</v>
      </c>
      <c r="I11" s="1">
        <v>501</v>
      </c>
      <c r="J11" s="1">
        <f t="shared" si="5"/>
        <v>489</v>
      </c>
      <c r="K11" s="1">
        <v>424</v>
      </c>
      <c r="L11" s="1">
        <v>569</v>
      </c>
      <c r="M11" s="1">
        <v>508</v>
      </c>
      <c r="N11" s="1">
        <f t="shared" si="6"/>
        <v>580</v>
      </c>
      <c r="O11" s="1">
        <v>428</v>
      </c>
      <c r="W11" s="1">
        <v>2502</v>
      </c>
      <c r="X11" s="1">
        <v>2335</v>
      </c>
      <c r="Y11" s="1">
        <v>1544</v>
      </c>
      <c r="Z11" s="1">
        <v>1972</v>
      </c>
      <c r="AA11" s="1">
        <v>1993</v>
      </c>
      <c r="AB11" s="1">
        <v>2081</v>
      </c>
      <c r="AC11" s="1">
        <f>+AB11*1.04</f>
        <v>2164.2400000000002</v>
      </c>
      <c r="AD11" s="1">
        <f t="shared" ref="AD11:AL11" si="10">+AC11*1.04</f>
        <v>2250.8096000000005</v>
      </c>
      <c r="AE11" s="1">
        <f t="shared" si="10"/>
        <v>2340.8419840000006</v>
      </c>
      <c r="AF11" s="1">
        <f t="shared" si="10"/>
        <v>2434.4756633600009</v>
      </c>
      <c r="AG11" s="1">
        <f t="shared" si="10"/>
        <v>2531.854689894401</v>
      </c>
      <c r="AH11" s="1">
        <f t="shared" si="10"/>
        <v>2633.1288774901773</v>
      </c>
      <c r="AI11" s="1">
        <f t="shared" si="10"/>
        <v>2738.4540325897847</v>
      </c>
      <c r="AJ11" s="1">
        <f t="shared" si="10"/>
        <v>2847.9921938933762</v>
      </c>
      <c r="AK11" s="1">
        <f t="shared" si="10"/>
        <v>2961.9118816491114</v>
      </c>
      <c r="AL11" s="1">
        <f t="shared" si="10"/>
        <v>3080.3883569150757</v>
      </c>
    </row>
    <row r="12" spans="1:237" s="4" customFormat="1">
      <c r="B12" s="4" t="s">
        <v>31</v>
      </c>
      <c r="G12" s="4">
        <f t="shared" ref="G12:O12" si="11">+SUM(G7:G11)</f>
        <v>39720</v>
      </c>
      <c r="H12" s="4">
        <f t="shared" si="11"/>
        <v>37497</v>
      </c>
      <c r="I12" s="4">
        <f t="shared" si="11"/>
        <v>26154</v>
      </c>
      <c r="J12" s="4">
        <f t="shared" si="11"/>
        <v>27414</v>
      </c>
      <c r="K12" s="4">
        <f t="shared" si="11"/>
        <v>41985</v>
      </c>
      <c r="L12" s="4">
        <f t="shared" si="11"/>
        <v>38744</v>
      </c>
      <c r="M12" s="4">
        <f t="shared" si="11"/>
        <v>28890</v>
      </c>
      <c r="N12" s="4">
        <f t="shared" si="11"/>
        <v>28991</v>
      </c>
      <c r="O12" s="4">
        <f t="shared" si="11"/>
        <v>44767</v>
      </c>
      <c r="T12" s="4">
        <f t="shared" ref="T12:AB12" si="12">+SUM(T7:T11)</f>
        <v>100449</v>
      </c>
      <c r="U12" s="4">
        <f t="shared" si="12"/>
        <v>96256</v>
      </c>
      <c r="V12" s="4">
        <f t="shared" si="12"/>
        <v>104201</v>
      </c>
      <c r="W12" s="4">
        <f t="shared" si="12"/>
        <v>101849</v>
      </c>
      <c r="X12" s="4">
        <f t="shared" si="12"/>
        <v>103325</v>
      </c>
      <c r="Y12" s="4">
        <f t="shared" si="12"/>
        <v>75839</v>
      </c>
      <c r="Z12" s="4">
        <f t="shared" si="12"/>
        <v>114882</v>
      </c>
      <c r="AA12" s="4">
        <f t="shared" si="12"/>
        <v>130785</v>
      </c>
      <c r="AB12" s="4">
        <f t="shared" si="12"/>
        <v>138610</v>
      </c>
      <c r="AC12" s="4">
        <f t="shared" ref="AC12:AL12" si="13">+SUM(AC7:AC11)</f>
        <v>146112.76</v>
      </c>
      <c r="AD12" s="4">
        <f t="shared" si="13"/>
        <v>154177.38320000001</v>
      </c>
      <c r="AE12" s="4">
        <f t="shared" si="13"/>
        <v>162848.33519200003</v>
      </c>
      <c r="AF12" s="4">
        <f t="shared" si="13"/>
        <v>172173.62998520004</v>
      </c>
      <c r="AG12" s="4">
        <f t="shared" si="13"/>
        <v>182205.11363125365</v>
      </c>
      <c r="AH12" s="4">
        <f t="shared" si="13"/>
        <v>192998.77053066791</v>
      </c>
      <c r="AI12" s="4">
        <f t="shared" si="13"/>
        <v>204615.05423449658</v>
      </c>
      <c r="AJ12" s="4">
        <f t="shared" si="13"/>
        <v>217119.24470059227</v>
      </c>
      <c r="AK12" s="4">
        <f t="shared" si="13"/>
        <v>230581.83412040988</v>
      </c>
      <c r="AL12" s="4">
        <f t="shared" si="13"/>
        <v>245078.94360161797</v>
      </c>
    </row>
    <row r="13" spans="1:237">
      <c r="B13" s="1" t="s">
        <v>45</v>
      </c>
      <c r="G13" s="1">
        <v>22667</v>
      </c>
      <c r="H13" s="1">
        <v>21898</v>
      </c>
      <c r="I13" s="1">
        <v>14925</v>
      </c>
      <c r="J13" s="1">
        <f t="shared" si="5"/>
        <v>15682</v>
      </c>
      <c r="K13" s="1">
        <v>24684</v>
      </c>
      <c r="L13" s="1">
        <v>24187</v>
      </c>
      <c r="M13" s="1">
        <v>17872</v>
      </c>
      <c r="N13" s="1">
        <f t="shared" si="6"/>
        <v>16439</v>
      </c>
      <c r="O13" s="1">
        <v>25241</v>
      </c>
      <c r="U13" s="1">
        <v>51634</v>
      </c>
      <c r="W13" s="1">
        <v>52779</v>
      </c>
      <c r="X13" s="1">
        <v>54488</v>
      </c>
      <c r="Y13" s="1">
        <v>32536</v>
      </c>
      <c r="Z13" s="1">
        <v>64164</v>
      </c>
      <c r="AA13" s="1">
        <v>75172</v>
      </c>
      <c r="AB13" s="1">
        <v>83182</v>
      </c>
      <c r="AC13" s="1">
        <f>+AC$12*(AB13/AB$12)</f>
        <v>87684.52205699445</v>
      </c>
      <c r="AD13" s="1">
        <f t="shared" ref="AD13:AL13" si="14">+AD$12*(AC13/AC$12)</f>
        <v>92524.226890862134</v>
      </c>
      <c r="AE13" s="1">
        <f t="shared" si="14"/>
        <v>97727.798989545816</v>
      </c>
      <c r="AF13" s="1">
        <f t="shared" si="14"/>
        <v>103324.05230090837</v>
      </c>
      <c r="AG13" s="1">
        <f t="shared" si="14"/>
        <v>109344.10044062434</v>
      </c>
      <c r="AH13" s="1">
        <f t="shared" si="14"/>
        <v>115821.54051137737</v>
      </c>
      <c r="AI13" s="1">
        <f t="shared" si="14"/>
        <v>122792.65162206112</v>
      </c>
      <c r="AJ13" s="1">
        <f t="shared" si="14"/>
        <v>130296.60928276939</v>
      </c>
      <c r="AK13" s="1">
        <f t="shared" si="14"/>
        <v>138375.71694541472</v>
      </c>
      <c r="AL13" s="1">
        <f t="shared" si="14"/>
        <v>147075.65606139373</v>
      </c>
    </row>
    <row r="14" spans="1:237">
      <c r="B14" s="1" t="s">
        <v>32</v>
      </c>
      <c r="G14" s="1">
        <v>1032</v>
      </c>
      <c r="H14" s="1">
        <v>1253</v>
      </c>
      <c r="I14" s="1">
        <v>896</v>
      </c>
      <c r="J14" s="1">
        <f t="shared" si="5"/>
        <v>803</v>
      </c>
      <c r="K14" s="1">
        <v>1043</v>
      </c>
      <c r="L14" s="1">
        <v>1340</v>
      </c>
      <c r="M14" s="1">
        <v>896</v>
      </c>
      <c r="N14" s="1">
        <f t="shared" si="6"/>
        <v>898</v>
      </c>
      <c r="O14" s="1">
        <v>1129</v>
      </c>
      <c r="U14" s="1">
        <v>3386</v>
      </c>
      <c r="W14" s="1">
        <v>3525</v>
      </c>
      <c r="X14" s="1">
        <v>3476</v>
      </c>
      <c r="Y14" s="1">
        <v>3268</v>
      </c>
      <c r="Z14" s="1">
        <v>3659</v>
      </c>
      <c r="AA14" s="1">
        <v>3984</v>
      </c>
      <c r="AB14" s="1">
        <v>4177</v>
      </c>
      <c r="AC14" s="1">
        <f t="shared" ref="AC14:AL17" si="15">+AC$12*(AB14/AB$12)</f>
        <v>4403.0950041122578</v>
      </c>
      <c r="AD14" s="1">
        <f t="shared" si="15"/>
        <v>4646.1217056951164</v>
      </c>
      <c r="AE14" s="1">
        <f t="shared" si="15"/>
        <v>4907.4200714016606</v>
      </c>
      <c r="AF14" s="1">
        <f t="shared" si="15"/>
        <v>5188.4369991211361</v>
      </c>
      <c r="AG14" s="1">
        <f t="shared" si="15"/>
        <v>5490.734865000697</v>
      </c>
      <c r="AH14" s="1">
        <f t="shared" si="15"/>
        <v>5816.0007539614744</v>
      </c>
      <c r="AI14" s="1">
        <f t="shared" si="15"/>
        <v>6166.0564283781277</v>
      </c>
      <c r="AJ14" s="1">
        <f t="shared" si="15"/>
        <v>6542.8690939641729</v>
      </c>
      <c r="AK14" s="1">
        <f t="shared" si="15"/>
        <v>6948.563026628326</v>
      </c>
      <c r="AL14" s="1">
        <f t="shared" si="15"/>
        <v>7385.4321291678707</v>
      </c>
    </row>
    <row r="15" spans="1:237">
      <c r="B15" s="1" t="s">
        <v>33</v>
      </c>
      <c r="G15" s="1">
        <v>233</v>
      </c>
      <c r="H15" s="1">
        <v>301</v>
      </c>
      <c r="I15" s="1">
        <v>268</v>
      </c>
      <c r="J15" s="1">
        <f t="shared" si="5"/>
        <v>333</v>
      </c>
      <c r="K15" s="1">
        <v>313</v>
      </c>
      <c r="L15" s="1">
        <v>315</v>
      </c>
      <c r="M15" s="1">
        <v>268</v>
      </c>
      <c r="N15" s="1">
        <f t="shared" si="6"/>
        <v>239</v>
      </c>
      <c r="O15" s="1">
        <v>249</v>
      </c>
      <c r="U15" s="1">
        <v>1297</v>
      </c>
      <c r="W15" s="1">
        <v>1212</v>
      </c>
      <c r="X15" s="1">
        <v>1233</v>
      </c>
      <c r="Y15" s="1">
        <v>1183</v>
      </c>
      <c r="Z15" s="1">
        <v>1054</v>
      </c>
      <c r="AA15" s="1">
        <v>1135</v>
      </c>
      <c r="AB15" s="1">
        <v>1135</v>
      </c>
      <c r="AC15" s="1">
        <f t="shared" si="15"/>
        <v>1196.4359180434315</v>
      </c>
      <c r="AD15" s="1">
        <f t="shared" si="15"/>
        <v>1262.4726205324293</v>
      </c>
      <c r="AE15" s="1">
        <f t="shared" si="15"/>
        <v>1333.4742114055266</v>
      </c>
      <c r="AF15" s="1">
        <f t="shared" si="15"/>
        <v>1409.833850611082</v>
      </c>
      <c r="AG15" s="1">
        <f t="shared" si="15"/>
        <v>1491.9760765563301</v>
      </c>
      <c r="AH15" s="1">
        <f t="shared" si="15"/>
        <v>1580.3593142796919</v>
      </c>
      <c r="AI15" s="1">
        <f t="shared" si="15"/>
        <v>1675.4785842013825</v>
      </c>
      <c r="AJ15" s="1">
        <f t="shared" si="15"/>
        <v>1777.8684274956515</v>
      </c>
      <c r="AK15" s="1">
        <f t="shared" si="15"/>
        <v>1888.1060654113357</v>
      </c>
      <c r="AL15" s="1">
        <f t="shared" si="15"/>
        <v>2006.8148112534191</v>
      </c>
    </row>
    <row r="16" spans="1:237">
      <c r="B16" s="1" t="s">
        <v>34</v>
      </c>
      <c r="G16" s="1">
        <v>3589</v>
      </c>
      <c r="H16" s="1">
        <v>3372</v>
      </c>
      <c r="I16" s="1">
        <v>4209</v>
      </c>
      <c r="J16" s="1">
        <f t="shared" si="5"/>
        <v>2891</v>
      </c>
      <c r="K16" s="1">
        <v>4058</v>
      </c>
      <c r="L16" s="1">
        <v>3229</v>
      </c>
      <c r="M16" s="1">
        <v>4209</v>
      </c>
      <c r="N16" s="1">
        <f t="shared" si="6"/>
        <v>4116</v>
      </c>
      <c r="O16" s="1">
        <v>3975</v>
      </c>
      <c r="U16" s="1">
        <v>13659</v>
      </c>
      <c r="W16" s="1">
        <v>13851</v>
      </c>
      <c r="X16" s="1">
        <v>14779</v>
      </c>
      <c r="Y16" s="1">
        <v>12041</v>
      </c>
      <c r="Z16" s="1">
        <v>13145</v>
      </c>
      <c r="AA16" s="1">
        <v>14061</v>
      </c>
      <c r="AB16" s="1">
        <v>15612</v>
      </c>
      <c r="AC16" s="1">
        <f t="shared" si="15"/>
        <v>16457.055112329559</v>
      </c>
      <c r="AD16" s="1">
        <f t="shared" si="15"/>
        <v>17365.39431872448</v>
      </c>
      <c r="AE16" s="1">
        <f t="shared" si="15"/>
        <v>18342.025892919013</v>
      </c>
      <c r="AF16" s="1">
        <f t="shared" si="15"/>
        <v>19392.35777598256</v>
      </c>
      <c r="AG16" s="1">
        <f t="shared" si="15"/>
        <v>20522.229521759844</v>
      </c>
      <c r="AH16" s="1">
        <f t="shared" si="15"/>
        <v>21737.946796946737</v>
      </c>
      <c r="AI16" s="1">
        <f t="shared" si="15"/>
        <v>23046.318640133904</v>
      </c>
      <c r="AJ16" s="1">
        <f t="shared" si="15"/>
        <v>24454.69770049525</v>
      </c>
      <c r="AK16" s="1">
        <f t="shared" si="15"/>
        <v>25971.023694450898</v>
      </c>
      <c r="AL16" s="1">
        <f t="shared" si="15"/>
        <v>27603.870337699009</v>
      </c>
    </row>
    <row r="17" spans="2:237">
      <c r="B17" s="1" t="s">
        <v>35</v>
      </c>
      <c r="G17" s="1">
        <v>419</v>
      </c>
      <c r="H17" s="1">
        <v>759</v>
      </c>
      <c r="I17" s="1">
        <v>508</v>
      </c>
      <c r="J17" s="1">
        <f t="shared" si="5"/>
        <v>302</v>
      </c>
      <c r="K17" s="1">
        <v>424</v>
      </c>
      <c r="L17" s="1">
        <v>569</v>
      </c>
      <c r="M17" s="1">
        <v>508</v>
      </c>
      <c r="N17" s="1">
        <f t="shared" si="6"/>
        <v>497</v>
      </c>
      <c r="O17" s="1">
        <v>428</v>
      </c>
      <c r="U17" s="1">
        <v>0</v>
      </c>
      <c r="W17" s="1">
        <v>2506</v>
      </c>
      <c r="X17" s="1">
        <v>2177</v>
      </c>
      <c r="Y17" s="1">
        <v>1296</v>
      </c>
      <c r="Z17" s="1">
        <v>1997</v>
      </c>
      <c r="AA17" s="1">
        <v>1988</v>
      </c>
      <c r="AB17" s="1">
        <v>1998</v>
      </c>
      <c r="AC17" s="1">
        <f t="shared" si="15"/>
        <v>2106.1488671813004</v>
      </c>
      <c r="AD17" s="1">
        <f t="shared" si="15"/>
        <v>2222.3967364086288</v>
      </c>
      <c r="AE17" s="1">
        <f t="shared" si="15"/>
        <v>2347.3845589323723</v>
      </c>
      <c r="AF17" s="1">
        <f t="shared" si="15"/>
        <v>2481.8044348202134</v>
      </c>
      <c r="AG17" s="1">
        <f t="shared" si="15"/>
        <v>2626.4037012859453</v>
      </c>
      <c r="AH17" s="1">
        <f t="shared" si="15"/>
        <v>2781.989347956674</v>
      </c>
      <c r="AI17" s="1">
        <f t="shared" si="15"/>
        <v>2949.4327852285137</v>
      </c>
      <c r="AJ17" s="1">
        <f t="shared" si="15"/>
        <v>3129.6749939526981</v>
      </c>
      <c r="AK17" s="1">
        <f t="shared" si="15"/>
        <v>3323.7320869531713</v>
      </c>
      <c r="AL17" s="1">
        <f t="shared" si="15"/>
        <v>3532.7013153165922</v>
      </c>
    </row>
    <row r="18" spans="2:237" s="4" customFormat="1">
      <c r="B18" s="4" t="s">
        <v>36</v>
      </c>
      <c r="G18" s="4">
        <f t="shared" ref="G18:O18" si="16">+G12-SUM(G13:G17)</f>
        <v>11780</v>
      </c>
      <c r="H18" s="4">
        <f t="shared" si="16"/>
        <v>9914</v>
      </c>
      <c r="I18" s="4">
        <f t="shared" si="16"/>
        <v>5348</v>
      </c>
      <c r="J18" s="4">
        <f t="shared" si="16"/>
        <v>7403</v>
      </c>
      <c r="K18" s="4">
        <f t="shared" si="16"/>
        <v>11463</v>
      </c>
      <c r="L18" s="4">
        <f t="shared" si="16"/>
        <v>9104</v>
      </c>
      <c r="M18" s="4">
        <f t="shared" si="16"/>
        <v>5137</v>
      </c>
      <c r="N18" s="4">
        <f t="shared" si="16"/>
        <v>6802</v>
      </c>
      <c r="O18" s="4">
        <f t="shared" si="16"/>
        <v>13745</v>
      </c>
      <c r="U18" s="4">
        <f>+U12-SUM(U13:U17)</f>
        <v>26280</v>
      </c>
      <c r="W18" s="4">
        <f t="shared" ref="W18:AC18" si="17">+W12-SUM(W13:W17)</f>
        <v>27976</v>
      </c>
      <c r="X18" s="4">
        <f t="shared" si="17"/>
        <v>27172</v>
      </c>
      <c r="Y18" s="4">
        <f t="shared" si="17"/>
        <v>25515</v>
      </c>
      <c r="Z18" s="4">
        <f t="shared" si="17"/>
        <v>30863</v>
      </c>
      <c r="AA18" s="4">
        <f t="shared" si="17"/>
        <v>34445</v>
      </c>
      <c r="AB18" s="4">
        <f t="shared" si="17"/>
        <v>32506</v>
      </c>
      <c r="AC18" s="4">
        <f t="shared" si="17"/>
        <v>34265.50304133902</v>
      </c>
      <c r="AD18" s="4">
        <f t="shared" ref="AD18:AL18" si="18">+AD12-SUM(AD13:AD17)</f>
        <v>36156.770927777237</v>
      </c>
      <c r="AE18" s="4">
        <f t="shared" si="18"/>
        <v>38190.231467795631</v>
      </c>
      <c r="AF18" s="4">
        <f t="shared" si="18"/>
        <v>40377.144623756671</v>
      </c>
      <c r="AG18" s="4">
        <f t="shared" si="18"/>
        <v>42729.669026026502</v>
      </c>
      <c r="AH18" s="4">
        <f t="shared" si="18"/>
        <v>45260.933806145971</v>
      </c>
      <c r="AI18" s="4">
        <f t="shared" si="18"/>
        <v>47985.116174493538</v>
      </c>
      <c r="AJ18" s="4">
        <f t="shared" si="18"/>
        <v>50917.525201915094</v>
      </c>
      <c r="AK18" s="4">
        <f t="shared" si="18"/>
        <v>54074.692301551404</v>
      </c>
      <c r="AL18" s="4">
        <f t="shared" si="18"/>
        <v>57474.468946787325</v>
      </c>
    </row>
    <row r="19" spans="2:237">
      <c r="B19" s="1" t="s">
        <v>37</v>
      </c>
      <c r="G19" s="1">
        <v>-1944</v>
      </c>
      <c r="H19" s="1">
        <v>-1943</v>
      </c>
      <c r="I19" s="1">
        <v>-1392</v>
      </c>
      <c r="J19" s="1">
        <f t="shared" si="5"/>
        <v>-2463</v>
      </c>
      <c r="K19" s="1">
        <v>-1414</v>
      </c>
      <c r="L19" s="1">
        <v>-1413</v>
      </c>
      <c r="M19" s="1">
        <v>-1392</v>
      </c>
      <c r="N19" s="1">
        <f t="shared" si="6"/>
        <v>-1136</v>
      </c>
      <c r="O19" s="1">
        <v>-1060</v>
      </c>
      <c r="U19" s="1">
        <v>-14665</v>
      </c>
      <c r="W19" s="1">
        <v>10792</v>
      </c>
      <c r="X19" s="1">
        <v>-10601</v>
      </c>
      <c r="Y19" s="1">
        <v>-10601</v>
      </c>
      <c r="Z19" s="1">
        <v>-10135</v>
      </c>
      <c r="AA19" s="1">
        <v>-7742</v>
      </c>
      <c r="AB19" s="1">
        <v>-5355</v>
      </c>
      <c r="AC19" s="1">
        <f>+AC$18*(AB19/AB$18)</f>
        <v>-5644.8584503282609</v>
      </c>
      <c r="AD19" s="1">
        <f t="shared" ref="AD19:AL19" si="19">+AD$18*(AC19/AC$18)</f>
        <v>-5956.423685419526</v>
      </c>
      <c r="AE19" s="1">
        <f t="shared" si="19"/>
        <v>-6291.4135701115365</v>
      </c>
      <c r="AF19" s="1">
        <f t="shared" si="19"/>
        <v>-6651.6830572884082</v>
      </c>
      <c r="AG19" s="1">
        <f t="shared" si="19"/>
        <v>-7039.235145338459</v>
      </c>
      <c r="AH19" s="1">
        <f t="shared" si="19"/>
        <v>-7456.2327118658613</v>
      </c>
      <c r="AI19" s="1">
        <f t="shared" si="19"/>
        <v>-7905.0112937430913</v>
      </c>
      <c r="AJ19" s="1">
        <f t="shared" si="19"/>
        <v>-8388.0928891975436</v>
      </c>
      <c r="AK19" s="1">
        <f t="shared" si="19"/>
        <v>-8908.2008636807914</v>
      </c>
      <c r="AL19" s="1">
        <f t="shared" si="19"/>
        <v>-9468.2760478079781</v>
      </c>
    </row>
    <row r="20" spans="2:237">
      <c r="B20" s="1" t="s">
        <v>38</v>
      </c>
      <c r="G20" s="1">
        <v>22</v>
      </c>
      <c r="H20" s="1">
        <v>80</v>
      </c>
      <c r="I20" s="1">
        <v>138</v>
      </c>
      <c r="J20" s="1">
        <f t="shared" si="5"/>
        <v>200</v>
      </c>
      <c r="K20" s="1">
        <v>62</v>
      </c>
      <c r="L20" s="1">
        <v>150</v>
      </c>
      <c r="M20" s="1">
        <v>138</v>
      </c>
      <c r="N20" s="1">
        <f t="shared" si="6"/>
        <v>33</v>
      </c>
      <c r="O20" s="1">
        <v>78</v>
      </c>
      <c r="U20" s="1">
        <v>104</v>
      </c>
      <c r="W20" s="1">
        <v>840</v>
      </c>
      <c r="X20" s="1">
        <v>1357</v>
      </c>
      <c r="Y20" s="1">
        <v>364</v>
      </c>
      <c r="Z20" s="1">
        <v>110</v>
      </c>
      <c r="AA20" s="1">
        <v>440</v>
      </c>
      <c r="AB20" s="1">
        <v>383</v>
      </c>
      <c r="AC20" s="1">
        <f>+AC$18*(AB20/AB$18)</f>
        <v>403.73123930452363</v>
      </c>
      <c r="AD20" s="1">
        <f t="shared" ref="AD20:AL20" si="20">+AD$18*(AC20/AC$18)</f>
        <v>426.01499001226489</v>
      </c>
      <c r="AE20" s="1">
        <f t="shared" si="20"/>
        <v>449.97411715270187</v>
      </c>
      <c r="AF20" s="1">
        <f t="shared" si="20"/>
        <v>475.74129055862937</v>
      </c>
      <c r="AG20" s="1">
        <f t="shared" si="20"/>
        <v>503.45976856482343</v>
      </c>
      <c r="AH20" s="1">
        <f t="shared" si="20"/>
        <v>533.28424437808121</v>
      </c>
      <c r="AI20" s="1">
        <f t="shared" si="20"/>
        <v>565.38176013139196</v>
      </c>
      <c r="AJ20" s="1">
        <f t="shared" si="20"/>
        <v>599.93269403597742</v>
      </c>
      <c r="AK20" s="1">
        <f t="shared" si="20"/>
        <v>637.13182647800988</v>
      </c>
      <c r="AL20" s="1">
        <f t="shared" si="20"/>
        <v>677.18949137450159</v>
      </c>
    </row>
    <row r="21" spans="2:237">
      <c r="B21" s="1" t="s">
        <v>39</v>
      </c>
      <c r="G21" s="1">
        <v>22</v>
      </c>
      <c r="H21" s="1">
        <v>34</v>
      </c>
      <c r="I21" s="1">
        <v>21</v>
      </c>
      <c r="J21" s="1">
        <f t="shared" si="5"/>
        <v>-59</v>
      </c>
      <c r="K21" s="1">
        <v>21</v>
      </c>
      <c r="L21" s="1">
        <v>23</v>
      </c>
      <c r="M21" s="1">
        <v>21</v>
      </c>
      <c r="N21" s="1">
        <f t="shared" si="6"/>
        <v>21</v>
      </c>
      <c r="O21" s="1">
        <v>21</v>
      </c>
      <c r="U21" s="1">
        <v>85</v>
      </c>
      <c r="W21" s="1">
        <v>209</v>
      </c>
      <c r="X21" s="1">
        <v>86</v>
      </c>
      <c r="Y21" s="1">
        <v>47</v>
      </c>
      <c r="Z21" s="1">
        <v>52</v>
      </c>
      <c r="AA21" s="1">
        <v>18</v>
      </c>
      <c r="AB21" s="1">
        <v>86</v>
      </c>
      <c r="AC21" s="1">
        <f>+AC$18*(AB21/AB$18)</f>
        <v>90.655056345141062</v>
      </c>
      <c r="AD21" s="1">
        <f t="shared" ref="AD21:AL21" si="21">+AD$18*(AC21/AC$18)</f>
        <v>95.658718383955033</v>
      </c>
      <c r="AE21" s="1">
        <f t="shared" si="21"/>
        <v>101.03857460870067</v>
      </c>
      <c r="AF21" s="1">
        <f t="shared" si="21"/>
        <v>106.82441511238152</v>
      </c>
      <c r="AG21" s="1">
        <f t="shared" si="21"/>
        <v>113.04840756285851</v>
      </c>
      <c r="AH21" s="1">
        <f t="shared" si="21"/>
        <v>119.74528724938637</v>
      </c>
      <c r="AI21" s="1">
        <f t="shared" si="21"/>
        <v>126.95256232715327</v>
      </c>
      <c r="AJ21" s="1">
        <f t="shared" si="21"/>
        <v>134.7107354754414</v>
      </c>
      <c r="AK21" s="1">
        <f t="shared" si="21"/>
        <v>143.06354328226851</v>
      </c>
      <c r="AL21" s="1">
        <f t="shared" si="21"/>
        <v>152.05821477338677</v>
      </c>
    </row>
    <row r="22" spans="2:237">
      <c r="B22" s="1" t="s">
        <v>40</v>
      </c>
      <c r="G22" s="1">
        <f t="shared" ref="G22:O22" si="22">SUM(G18:G21)</f>
        <v>9880</v>
      </c>
      <c r="H22" s="1">
        <f t="shared" si="22"/>
        <v>8085</v>
      </c>
      <c r="I22" s="1">
        <f t="shared" si="22"/>
        <v>4115</v>
      </c>
      <c r="J22" s="1">
        <f t="shared" si="22"/>
        <v>5081</v>
      </c>
      <c r="K22" s="1">
        <f t="shared" si="22"/>
        <v>10132</v>
      </c>
      <c r="L22" s="1">
        <f t="shared" si="22"/>
        <v>7864</v>
      </c>
      <c r="M22" s="1">
        <f t="shared" si="22"/>
        <v>3904</v>
      </c>
      <c r="N22" s="1">
        <f t="shared" si="22"/>
        <v>5720</v>
      </c>
      <c r="O22" s="1">
        <f t="shared" si="22"/>
        <v>12784</v>
      </c>
      <c r="U22" s="1">
        <f>SUM(U18:U21)</f>
        <v>11804</v>
      </c>
      <c r="W22" s="1">
        <f t="shared" ref="W22:AC22" si="23">SUM(W18:W21)</f>
        <v>39817</v>
      </c>
      <c r="X22" s="1">
        <f t="shared" si="23"/>
        <v>18014</v>
      </c>
      <c r="Y22" s="1">
        <f t="shared" si="23"/>
        <v>15325</v>
      </c>
      <c r="Z22" s="1">
        <f t="shared" si="23"/>
        <v>20890</v>
      </c>
      <c r="AA22" s="1">
        <f t="shared" si="23"/>
        <v>27161</v>
      </c>
      <c r="AB22" s="1">
        <f t="shared" si="23"/>
        <v>27620</v>
      </c>
      <c r="AC22" s="1">
        <f t="shared" si="23"/>
        <v>29115.030886660425</v>
      </c>
      <c r="AD22" s="1">
        <f t="shared" ref="AD22:AL22" si="24">SUM(AD18:AD21)</f>
        <v>30722.020950753929</v>
      </c>
      <c r="AE22" s="1">
        <f t="shared" si="24"/>
        <v>32449.830589445497</v>
      </c>
      <c r="AF22" s="1">
        <f t="shared" si="24"/>
        <v>34308.027272139276</v>
      </c>
      <c r="AG22" s="1">
        <f t="shared" si="24"/>
        <v>36306.942056815722</v>
      </c>
      <c r="AH22" s="1">
        <f t="shared" si="24"/>
        <v>38457.730625907585</v>
      </c>
      <c r="AI22" s="1">
        <f t="shared" si="24"/>
        <v>40772.439203208996</v>
      </c>
      <c r="AJ22" s="1">
        <f t="shared" si="24"/>
        <v>43264.075742228968</v>
      </c>
      <c r="AK22" s="1">
        <f t="shared" si="24"/>
        <v>45946.686807630897</v>
      </c>
      <c r="AL22" s="1">
        <f t="shared" si="24"/>
        <v>48835.440605127231</v>
      </c>
    </row>
    <row r="23" spans="2:237">
      <c r="B23" s="1" t="s">
        <v>41</v>
      </c>
      <c r="G23" s="1">
        <v>2743</v>
      </c>
      <c r="H23" s="1">
        <v>2127</v>
      </c>
      <c r="I23" s="1">
        <v>1128</v>
      </c>
      <c r="J23" s="1">
        <f t="shared" si="5"/>
        <v>1183</v>
      </c>
      <c r="K23" s="1">
        <v>2744</v>
      </c>
      <c r="L23" s="1">
        <v>2153</v>
      </c>
      <c r="M23" s="1">
        <v>1128</v>
      </c>
      <c r="N23" s="1">
        <f t="shared" si="6"/>
        <v>1810</v>
      </c>
      <c r="O23" s="1">
        <v>3507</v>
      </c>
      <c r="U23" s="1">
        <v>4319</v>
      </c>
      <c r="W23" s="1">
        <v>7917</v>
      </c>
      <c r="X23" s="1">
        <v>4579</v>
      </c>
      <c r="Y23" s="1">
        <v>4250</v>
      </c>
      <c r="Z23" s="1">
        <v>4940</v>
      </c>
      <c r="AA23" s="1">
        <v>7181</v>
      </c>
      <c r="AB23" s="1">
        <v>7835</v>
      </c>
      <c r="AC23" s="1">
        <f>+AC22*(AB23/AB22)</f>
        <v>8259.0972844672124</v>
      </c>
      <c r="AD23" s="1">
        <f t="shared" ref="AD23:AL23" si="25">+AD22*(AC23/AC22)</f>
        <v>8714.9541690498554</v>
      </c>
      <c r="AE23" s="1">
        <f t="shared" si="25"/>
        <v>9205.0840937112771</v>
      </c>
      <c r="AF23" s="1">
        <f t="shared" si="25"/>
        <v>9732.2010744826657</v>
      </c>
      <c r="AG23" s="1">
        <f t="shared" si="25"/>
        <v>10299.235735523214</v>
      </c>
      <c r="AH23" s="1">
        <f t="shared" si="25"/>
        <v>10909.352623243516</v>
      </c>
      <c r="AI23" s="1">
        <f t="shared" si="25"/>
        <v>11565.968905037744</v>
      </c>
      <c r="AJ23" s="1">
        <f t="shared" si="25"/>
        <v>12272.774563373061</v>
      </c>
      <c r="AK23" s="1">
        <f t="shared" si="25"/>
        <v>13033.754204843883</v>
      </c>
      <c r="AL23" s="1">
        <f t="shared" si="25"/>
        <v>13853.210613366105</v>
      </c>
    </row>
    <row r="24" spans="2:237" s="4" customFormat="1">
      <c r="B24" s="4" t="s">
        <v>42</v>
      </c>
      <c r="G24" s="4">
        <f t="shared" ref="G24:O24" si="26">+G22-G23</f>
        <v>7137</v>
      </c>
      <c r="H24" s="4">
        <f t="shared" si="26"/>
        <v>5958</v>
      </c>
      <c r="I24" s="4">
        <f t="shared" si="26"/>
        <v>2987</v>
      </c>
      <c r="J24" s="4">
        <f t="shared" si="26"/>
        <v>3898</v>
      </c>
      <c r="K24" s="4">
        <f t="shared" si="26"/>
        <v>7388</v>
      </c>
      <c r="L24" s="4">
        <f t="shared" si="26"/>
        <v>5711</v>
      </c>
      <c r="M24" s="4">
        <f t="shared" si="26"/>
        <v>2776</v>
      </c>
      <c r="N24" s="4">
        <f t="shared" si="26"/>
        <v>3910</v>
      </c>
      <c r="O24" s="4">
        <f t="shared" si="26"/>
        <v>9277</v>
      </c>
      <c r="U24" s="4">
        <f>+U22-U23</f>
        <v>7485</v>
      </c>
      <c r="W24" s="4">
        <f t="shared" ref="W24:AC24" si="27">+W22-W23</f>
        <v>31900</v>
      </c>
      <c r="X24" s="4">
        <f t="shared" si="27"/>
        <v>13435</v>
      </c>
      <c r="Y24" s="4">
        <f t="shared" si="27"/>
        <v>11075</v>
      </c>
      <c r="Z24" s="4">
        <f t="shared" si="27"/>
        <v>15950</v>
      </c>
      <c r="AA24" s="4">
        <f t="shared" si="27"/>
        <v>19980</v>
      </c>
      <c r="AB24" s="4">
        <f t="shared" si="27"/>
        <v>19785</v>
      </c>
      <c r="AC24" s="4">
        <f t="shared" si="27"/>
        <v>20855.93360219321</v>
      </c>
      <c r="AD24" s="4">
        <f t="shared" ref="AD24:AL24" si="28">+AD22-AD23</f>
        <v>22007.066781704074</v>
      </c>
      <c r="AE24" s="4">
        <f t="shared" si="28"/>
        <v>23244.74649573422</v>
      </c>
      <c r="AF24" s="4">
        <f t="shared" si="28"/>
        <v>24575.82619765661</v>
      </c>
      <c r="AG24" s="4">
        <f t="shared" si="28"/>
        <v>26007.706321292506</v>
      </c>
      <c r="AH24" s="4">
        <f t="shared" si="28"/>
        <v>27548.378002664067</v>
      </c>
      <c r="AI24" s="4">
        <f t="shared" si="28"/>
        <v>29206.470298171254</v>
      </c>
      <c r="AJ24" s="4">
        <f t="shared" si="28"/>
        <v>30991.301178855909</v>
      </c>
      <c r="AK24" s="4">
        <f t="shared" si="28"/>
        <v>32912.932602787012</v>
      </c>
      <c r="AL24" s="4">
        <f t="shared" si="28"/>
        <v>34982.229991761124</v>
      </c>
      <c r="AM24" s="4">
        <f>+AL24*(1+$AO$35)</f>
        <v>35332.052291678738</v>
      </c>
      <c r="AN24" s="4">
        <f t="shared" ref="AN24:AS24" si="29">+AM24*(1+$AO$35)</f>
        <v>35685.372814595525</v>
      </c>
      <c r="AO24" s="4">
        <f t="shared" si="29"/>
        <v>36042.226542741482</v>
      </c>
      <c r="AP24" s="4">
        <f t="shared" si="29"/>
        <v>36402.648808168895</v>
      </c>
      <c r="AQ24" s="4">
        <f t="shared" si="29"/>
        <v>36766.675296250585</v>
      </c>
      <c r="AR24" s="4">
        <f t="shared" si="29"/>
        <v>37134.34204921309</v>
      </c>
      <c r="AS24" s="4">
        <f t="shared" si="29"/>
        <v>37505.685469705219</v>
      </c>
      <c r="AT24" s="4">
        <f t="shared" ref="AT24:DE24" si="30">+AS24*(1+$AO$35)</f>
        <v>37880.742324402272</v>
      </c>
      <c r="AU24" s="4">
        <f t="shared" si="30"/>
        <v>38259.549747646292</v>
      </c>
      <c r="AV24" s="4">
        <f t="shared" si="30"/>
        <v>38642.145245122752</v>
      </c>
      <c r="AW24" s="4">
        <f t="shared" si="30"/>
        <v>39028.56669757398</v>
      </c>
      <c r="AX24" s="4">
        <f t="shared" si="30"/>
        <v>39418.852364549719</v>
      </c>
      <c r="AY24" s="4">
        <f t="shared" si="30"/>
        <v>39813.040888195217</v>
      </c>
      <c r="AZ24" s="4">
        <f t="shared" si="30"/>
        <v>40211.17129707717</v>
      </c>
      <c r="BA24" s="4">
        <f t="shared" si="30"/>
        <v>40613.28301004794</v>
      </c>
      <c r="BB24" s="4">
        <f t="shared" si="30"/>
        <v>41019.415840148424</v>
      </c>
      <c r="BC24" s="4">
        <f t="shared" si="30"/>
        <v>41429.60999854991</v>
      </c>
      <c r="BD24" s="4">
        <f t="shared" si="30"/>
        <v>41843.906098535408</v>
      </c>
      <c r="BE24" s="4">
        <f t="shared" si="30"/>
        <v>42262.345159520766</v>
      </c>
      <c r="BF24" s="4">
        <f t="shared" si="30"/>
        <v>42684.968611115975</v>
      </c>
      <c r="BG24" s="4">
        <f t="shared" si="30"/>
        <v>43111.818297227139</v>
      </c>
      <c r="BH24" s="4">
        <f t="shared" si="30"/>
        <v>43542.936480199409</v>
      </c>
      <c r="BI24" s="4">
        <f t="shared" si="30"/>
        <v>43978.365845001405</v>
      </c>
      <c r="BJ24" s="4">
        <f t="shared" si="30"/>
        <v>44418.149503451416</v>
      </c>
      <c r="BK24" s="4">
        <f t="shared" si="30"/>
        <v>44862.33099848593</v>
      </c>
      <c r="BL24" s="4">
        <f t="shared" si="30"/>
        <v>45310.954308470791</v>
      </c>
      <c r="BM24" s="4">
        <f t="shared" si="30"/>
        <v>45764.063851555497</v>
      </c>
      <c r="BN24" s="4">
        <f t="shared" si="30"/>
        <v>46221.704490071053</v>
      </c>
      <c r="BO24" s="4">
        <f t="shared" si="30"/>
        <v>46683.921534971763</v>
      </c>
      <c r="BP24" s="4">
        <f t="shared" si="30"/>
        <v>47150.760750321482</v>
      </c>
      <c r="BQ24" s="4">
        <f t="shared" si="30"/>
        <v>47622.268357824694</v>
      </c>
      <c r="BR24" s="4">
        <f t="shared" si="30"/>
        <v>48098.491041402944</v>
      </c>
      <c r="BS24" s="4">
        <f t="shared" si="30"/>
        <v>48579.475951816974</v>
      </c>
      <c r="BT24" s="4">
        <f t="shared" si="30"/>
        <v>49065.270711335143</v>
      </c>
      <c r="BU24" s="4">
        <f t="shared" si="30"/>
        <v>49555.923418448496</v>
      </c>
      <c r="BV24" s="4">
        <f t="shared" si="30"/>
        <v>50051.482652632978</v>
      </c>
      <c r="BW24" s="4">
        <f t="shared" si="30"/>
        <v>50551.997479159305</v>
      </c>
      <c r="BX24" s="4">
        <f t="shared" si="30"/>
        <v>51057.517453950895</v>
      </c>
      <c r="BY24" s="4">
        <f t="shared" si="30"/>
        <v>51568.092628490405</v>
      </c>
      <c r="BZ24" s="4">
        <f t="shared" si="30"/>
        <v>52083.773554775311</v>
      </c>
      <c r="CA24" s="4">
        <f t="shared" si="30"/>
        <v>52604.611290323068</v>
      </c>
      <c r="CB24" s="4">
        <f t="shared" si="30"/>
        <v>53130.657403226302</v>
      </c>
      <c r="CC24" s="4">
        <f t="shared" si="30"/>
        <v>53661.963977258565</v>
      </c>
      <c r="CD24" s="4">
        <f t="shared" si="30"/>
        <v>54198.583617031152</v>
      </c>
      <c r="CE24" s="4">
        <f t="shared" si="30"/>
        <v>54740.569453201468</v>
      </c>
      <c r="CF24" s="4">
        <f t="shared" si="30"/>
        <v>55287.975147733479</v>
      </c>
      <c r="CG24" s="4">
        <f t="shared" si="30"/>
        <v>55840.854899210812</v>
      </c>
      <c r="CH24" s="4">
        <f t="shared" si="30"/>
        <v>56399.263448202917</v>
      </c>
      <c r="CI24" s="4">
        <f t="shared" si="30"/>
        <v>56963.256082684944</v>
      </c>
      <c r="CJ24" s="4">
        <f t="shared" si="30"/>
        <v>57532.888643511797</v>
      </c>
      <c r="CK24" s="4">
        <f t="shared" si="30"/>
        <v>58108.217529946916</v>
      </c>
      <c r="CL24" s="4">
        <f t="shared" si="30"/>
        <v>58689.299705246383</v>
      </c>
      <c r="CM24" s="4">
        <f t="shared" si="30"/>
        <v>59276.192702298846</v>
      </c>
      <c r="CN24" s="4">
        <f t="shared" si="30"/>
        <v>59868.954629321837</v>
      </c>
      <c r="CO24" s="4">
        <f t="shared" si="30"/>
        <v>60467.64417561506</v>
      </c>
      <c r="CP24" s="4">
        <f t="shared" si="30"/>
        <v>61072.32061737121</v>
      </c>
      <c r="CQ24" s="4">
        <f t="shared" si="30"/>
        <v>61683.043823544926</v>
      </c>
      <c r="CR24" s="4">
        <f t="shared" si="30"/>
        <v>62299.874261780373</v>
      </c>
      <c r="CS24" s="4">
        <f t="shared" si="30"/>
        <v>62922.873004398178</v>
      </c>
      <c r="CT24" s="4">
        <f t="shared" si="30"/>
        <v>63552.101734442163</v>
      </c>
      <c r="CU24" s="4">
        <f t="shared" si="30"/>
        <v>64187.622751786585</v>
      </c>
      <c r="CV24" s="4">
        <f t="shared" si="30"/>
        <v>64829.498979304451</v>
      </c>
      <c r="CW24" s="4">
        <f t="shared" si="30"/>
        <v>65477.793969097496</v>
      </c>
      <c r="CX24" s="4">
        <f t="shared" si="30"/>
        <v>66132.571908788479</v>
      </c>
      <c r="CY24" s="4">
        <f t="shared" si="30"/>
        <v>66793.897627876358</v>
      </c>
      <c r="CZ24" s="4">
        <f t="shared" si="30"/>
        <v>67461.83660415512</v>
      </c>
      <c r="DA24" s="4">
        <f t="shared" si="30"/>
        <v>68136.454970196675</v>
      </c>
      <c r="DB24" s="4">
        <f t="shared" si="30"/>
        <v>68817.819519898636</v>
      </c>
      <c r="DC24" s="4">
        <f t="shared" si="30"/>
        <v>69505.997715097619</v>
      </c>
      <c r="DD24" s="4">
        <f t="shared" si="30"/>
        <v>70201.057692248593</v>
      </c>
      <c r="DE24" s="4">
        <f t="shared" si="30"/>
        <v>70903.068269171083</v>
      </c>
      <c r="DF24" s="4">
        <f t="shared" ref="DF24:DR24" si="31">+DE24*(1+$AO$35)</f>
        <v>71612.09895186279</v>
      </c>
      <c r="DG24" s="4">
        <f t="shared" si="31"/>
        <v>72328.219941381423</v>
      </c>
      <c r="DH24" s="4">
        <f t="shared" si="31"/>
        <v>73051.502140795244</v>
      </c>
      <c r="DI24" s="4">
        <f t="shared" si="31"/>
        <v>73782.017162203192</v>
      </c>
      <c r="DJ24" s="4">
        <f t="shared" si="31"/>
        <v>74519.837333825228</v>
      </c>
      <c r="DK24" s="4">
        <f t="shared" si="31"/>
        <v>75265.035707163479</v>
      </c>
      <c r="DL24" s="4">
        <f t="shared" si="31"/>
        <v>76017.686064235109</v>
      </c>
      <c r="DM24" s="4">
        <f t="shared" si="31"/>
        <v>76777.862924877467</v>
      </c>
      <c r="DN24" s="4">
        <f t="shared" si="31"/>
        <v>77545.641554126239</v>
      </c>
      <c r="DO24" s="4">
        <f t="shared" si="31"/>
        <v>78321.097969667506</v>
      </c>
      <c r="DP24" s="4">
        <f t="shared" si="31"/>
        <v>79104.308949364175</v>
      </c>
      <c r="DQ24" s="4">
        <f t="shared" si="31"/>
        <v>79895.352038857818</v>
      </c>
      <c r="DR24" s="4">
        <f t="shared" si="31"/>
        <v>80694.305559246393</v>
      </c>
      <c r="DS24" s="4">
        <f t="shared" ref="DS24:EO24" si="32">+DR24*(1+$AO$35)</f>
        <v>81501.248614838856</v>
      </c>
      <c r="DT24" s="4">
        <f t="shared" si="32"/>
        <v>82316.261100987249</v>
      </c>
      <c r="DU24" s="4">
        <f t="shared" si="32"/>
        <v>83139.423711997122</v>
      </c>
      <c r="DV24" s="4">
        <f t="shared" si="32"/>
        <v>83970.817949117089</v>
      </c>
      <c r="DW24" s="4">
        <f t="shared" si="32"/>
        <v>84810.526128608253</v>
      </c>
      <c r="DX24" s="4">
        <f t="shared" si="32"/>
        <v>85658.631389894334</v>
      </c>
      <c r="DY24" s="4">
        <f t="shared" si="32"/>
        <v>86515.217703793271</v>
      </c>
      <c r="DZ24" s="4">
        <f t="shared" si="32"/>
        <v>87380.369880831204</v>
      </c>
      <c r="EA24" s="4">
        <f t="shared" si="32"/>
        <v>88254.173579639522</v>
      </c>
      <c r="EB24" s="4">
        <f t="shared" si="32"/>
        <v>89136.715315435911</v>
      </c>
      <c r="EC24" s="4">
        <f t="shared" si="32"/>
        <v>90028.082468590277</v>
      </c>
      <c r="ED24" s="4">
        <f t="shared" si="32"/>
        <v>90928.363293276183</v>
      </c>
      <c r="EE24" s="4">
        <f t="shared" si="32"/>
        <v>91837.646926208952</v>
      </c>
      <c r="EF24" s="4">
        <f t="shared" si="32"/>
        <v>92756.023395471042</v>
      </c>
      <c r="EG24" s="4">
        <f t="shared" si="32"/>
        <v>93683.583629425746</v>
      </c>
      <c r="EH24" s="4">
        <f t="shared" si="32"/>
        <v>94620.419465719999</v>
      </c>
      <c r="EI24" s="4">
        <f t="shared" si="32"/>
        <v>95566.623660377198</v>
      </c>
      <c r="EJ24" s="4">
        <f t="shared" si="32"/>
        <v>96522.289896980976</v>
      </c>
      <c r="EK24" s="4">
        <f t="shared" si="32"/>
        <v>97487.512795950781</v>
      </c>
      <c r="EL24" s="4">
        <f t="shared" si="32"/>
        <v>98462.387923910283</v>
      </c>
      <c r="EM24" s="4">
        <f t="shared" si="32"/>
        <v>99447.011803149391</v>
      </c>
      <c r="EN24" s="4">
        <f t="shared" si="32"/>
        <v>100441.48192118088</v>
      </c>
      <c r="EO24" s="4">
        <f t="shared" si="32"/>
        <v>101445.89674039269</v>
      </c>
      <c r="EP24" s="4">
        <f t="shared" ref="EP24:FH24" si="33">+EO24*(1+$AO$35)</f>
        <v>102460.35570779663</v>
      </c>
      <c r="EQ24" s="4">
        <f t="shared" si="33"/>
        <v>103484.95926487459</v>
      </c>
      <c r="ER24" s="4">
        <f t="shared" si="33"/>
        <v>104519.80885752334</v>
      </c>
      <c r="ES24" s="4">
        <f t="shared" si="33"/>
        <v>105565.00694609857</v>
      </c>
      <c r="ET24" s="4">
        <f t="shared" si="33"/>
        <v>106620.65701555955</v>
      </c>
      <c r="EU24" s="4">
        <f t="shared" si="33"/>
        <v>107686.86358571515</v>
      </c>
      <c r="EV24" s="4">
        <f t="shared" si="33"/>
        <v>108763.73222157231</v>
      </c>
      <c r="EW24" s="4">
        <f t="shared" si="33"/>
        <v>109851.36954378804</v>
      </c>
      <c r="EX24" s="4">
        <f t="shared" si="33"/>
        <v>110949.88323922592</v>
      </c>
      <c r="EY24" s="4">
        <f t="shared" si="33"/>
        <v>112059.38207161818</v>
      </c>
      <c r="EZ24" s="4">
        <f t="shared" si="33"/>
        <v>113179.97589233436</v>
      </c>
      <c r="FA24" s="4">
        <f t="shared" si="33"/>
        <v>114311.7756512577</v>
      </c>
      <c r="FB24" s="4">
        <f t="shared" si="33"/>
        <v>115454.89340777029</v>
      </c>
      <c r="FC24" s="4">
        <f t="shared" si="33"/>
        <v>116609.44234184799</v>
      </c>
      <c r="FD24" s="4">
        <f t="shared" si="33"/>
        <v>117775.53676526647</v>
      </c>
      <c r="FE24" s="4">
        <f t="shared" si="33"/>
        <v>118953.29213291913</v>
      </c>
      <c r="FF24" s="4">
        <f t="shared" si="33"/>
        <v>120142.82505424833</v>
      </c>
      <c r="FG24" s="4">
        <f t="shared" si="33"/>
        <v>121344.25330479081</v>
      </c>
      <c r="FH24" s="4">
        <f t="shared" si="33"/>
        <v>122557.69583783872</v>
      </c>
      <c r="FI24" s="4">
        <f t="shared" ref="FI24:GQ24" si="34">+FH24*(1+$AO$35)</f>
        <v>123783.2727962171</v>
      </c>
      <c r="FJ24" s="4">
        <f t="shared" si="34"/>
        <v>125021.10552417928</v>
      </c>
      <c r="FK24" s="4">
        <f t="shared" si="34"/>
        <v>126271.31657942107</v>
      </c>
      <c r="FL24" s="4">
        <f t="shared" si="34"/>
        <v>127534.02974521527</v>
      </c>
      <c r="FM24" s="4">
        <f t="shared" si="34"/>
        <v>128809.37004266743</v>
      </c>
      <c r="FN24" s="4">
        <f t="shared" si="34"/>
        <v>130097.46374309411</v>
      </c>
      <c r="FO24" s="4">
        <f t="shared" si="34"/>
        <v>131398.43838052504</v>
      </c>
      <c r="FP24" s="4">
        <f t="shared" si="34"/>
        <v>132712.42276433029</v>
      </c>
      <c r="FQ24" s="4">
        <f t="shared" si="34"/>
        <v>134039.54699197359</v>
      </c>
      <c r="FR24" s="4">
        <f t="shared" si="34"/>
        <v>135379.94246189334</v>
      </c>
      <c r="FS24" s="4">
        <f t="shared" si="34"/>
        <v>136733.74188651229</v>
      </c>
      <c r="FT24" s="4">
        <f t="shared" si="34"/>
        <v>138101.07930537741</v>
      </c>
      <c r="FU24" s="4">
        <f t="shared" si="34"/>
        <v>139482.09009843119</v>
      </c>
      <c r="FV24" s="4">
        <f t="shared" si="34"/>
        <v>140876.9109994155</v>
      </c>
      <c r="FW24" s="4">
        <f t="shared" si="34"/>
        <v>142285.68010940964</v>
      </c>
      <c r="FX24" s="4">
        <f t="shared" si="34"/>
        <v>143708.53691050375</v>
      </c>
      <c r="FY24" s="4">
        <f t="shared" si="34"/>
        <v>145145.6222796088</v>
      </c>
      <c r="FZ24" s="4">
        <f t="shared" si="34"/>
        <v>146597.07850240488</v>
      </c>
      <c r="GA24" s="4">
        <f t="shared" si="34"/>
        <v>148063.04928742893</v>
      </c>
      <c r="GB24" s="4">
        <f t="shared" si="34"/>
        <v>149543.67978030324</v>
      </c>
      <c r="GC24" s="4">
        <f t="shared" si="34"/>
        <v>151039.11657810627</v>
      </c>
      <c r="GD24" s="4">
        <f t="shared" si="34"/>
        <v>152549.50774388734</v>
      </c>
      <c r="GE24" s="4">
        <f t="shared" si="34"/>
        <v>154075.00282132623</v>
      </c>
      <c r="GF24" s="4">
        <f t="shared" si="34"/>
        <v>155615.75284953948</v>
      </c>
      <c r="GG24" s="4">
        <f t="shared" si="34"/>
        <v>157171.91037803487</v>
      </c>
      <c r="GH24" s="4">
        <f t="shared" si="34"/>
        <v>158743.62948181521</v>
      </c>
      <c r="GI24" s="4">
        <f t="shared" si="34"/>
        <v>160331.06577663336</v>
      </c>
      <c r="GJ24" s="4">
        <f t="shared" si="34"/>
        <v>161934.37643439969</v>
      </c>
      <c r="GK24" s="4">
        <f t="shared" si="34"/>
        <v>163553.72019874369</v>
      </c>
      <c r="GL24" s="4">
        <f t="shared" si="34"/>
        <v>165189.25740073112</v>
      </c>
      <c r="GM24" s="4">
        <f t="shared" si="34"/>
        <v>166841.14997473842</v>
      </c>
      <c r="GN24" s="4">
        <f t="shared" si="34"/>
        <v>168509.56147448582</v>
      </c>
      <c r="GO24" s="4">
        <f t="shared" si="34"/>
        <v>170194.65708923069</v>
      </c>
      <c r="GP24" s="4">
        <f t="shared" si="34"/>
        <v>171896.60366012299</v>
      </c>
      <c r="GQ24" s="4">
        <f t="shared" si="34"/>
        <v>173615.56969672421</v>
      </c>
      <c r="GR24" s="4">
        <f t="shared" ref="GR24:HN24" si="35">+GQ24*(1+$AO$35)</f>
        <v>175351.72539369145</v>
      </c>
      <c r="GS24" s="4">
        <f t="shared" si="35"/>
        <v>177105.24264762836</v>
      </c>
      <c r="GT24" s="4">
        <f t="shared" si="35"/>
        <v>178876.29507410465</v>
      </c>
      <c r="GU24" s="4">
        <f t="shared" si="35"/>
        <v>180665.0580248457</v>
      </c>
      <c r="GV24" s="4">
        <f t="shared" si="35"/>
        <v>182471.70860509414</v>
      </c>
      <c r="GW24" s="4">
        <f t="shared" si="35"/>
        <v>184296.42569114509</v>
      </c>
      <c r="GX24" s="4">
        <f t="shared" si="35"/>
        <v>186139.38994805655</v>
      </c>
      <c r="GY24" s="4">
        <f t="shared" si="35"/>
        <v>188000.78384753712</v>
      </c>
      <c r="GZ24" s="4">
        <f t="shared" si="35"/>
        <v>189880.7916860125</v>
      </c>
      <c r="HA24" s="4">
        <f t="shared" si="35"/>
        <v>191779.59960287262</v>
      </c>
      <c r="HB24" s="4">
        <f t="shared" si="35"/>
        <v>193697.39559890135</v>
      </c>
      <c r="HC24" s="4">
        <f t="shared" si="35"/>
        <v>195634.36955489038</v>
      </c>
      <c r="HD24" s="4">
        <f t="shared" si="35"/>
        <v>197590.71325043929</v>
      </c>
      <c r="HE24" s="4">
        <f t="shared" si="35"/>
        <v>199566.62038294369</v>
      </c>
      <c r="HF24" s="4">
        <f t="shared" si="35"/>
        <v>201562.28658677312</v>
      </c>
      <c r="HG24" s="4">
        <f t="shared" si="35"/>
        <v>203577.90945264086</v>
      </c>
      <c r="HH24" s="4">
        <f t="shared" si="35"/>
        <v>205613.68854716726</v>
      </c>
      <c r="HI24" s="4">
        <f t="shared" si="35"/>
        <v>207669.82543263893</v>
      </c>
      <c r="HJ24" s="4">
        <f t="shared" si="35"/>
        <v>209746.52368696532</v>
      </c>
      <c r="HK24" s="4">
        <f t="shared" si="35"/>
        <v>211843.98892383496</v>
      </c>
      <c r="HL24" s="4">
        <f t="shared" si="35"/>
        <v>213962.42881307332</v>
      </c>
      <c r="HM24" s="4">
        <f t="shared" si="35"/>
        <v>216102.05310120404</v>
      </c>
      <c r="HN24" s="4">
        <f t="shared" si="35"/>
        <v>218263.07363221608</v>
      </c>
      <c r="HO24" s="4">
        <f t="shared" ref="HO24:IC24" si="36">+HN24*(1+$AO$35)</f>
        <v>220445.70436853825</v>
      </c>
      <c r="HP24" s="4">
        <f t="shared" si="36"/>
        <v>222650.16141222365</v>
      </c>
      <c r="HQ24" s="4">
        <f t="shared" si="36"/>
        <v>224876.66302634589</v>
      </c>
      <c r="HR24" s="4">
        <f t="shared" si="36"/>
        <v>227125.42965660937</v>
      </c>
      <c r="HS24" s="4">
        <f t="shared" si="36"/>
        <v>229396.68395317547</v>
      </c>
      <c r="HT24" s="4">
        <f t="shared" si="36"/>
        <v>231690.65079270722</v>
      </c>
      <c r="HU24" s="4">
        <f t="shared" si="36"/>
        <v>234007.5573006343</v>
      </c>
      <c r="HV24" s="4">
        <f t="shared" si="36"/>
        <v>236347.63287364066</v>
      </c>
      <c r="HW24" s="4">
        <f t="shared" si="36"/>
        <v>238711.10920237706</v>
      </c>
      <c r="HX24" s="4">
        <f t="shared" si="36"/>
        <v>241098.22029440085</v>
      </c>
      <c r="HY24" s="4">
        <f t="shared" si="36"/>
        <v>243509.20249734484</v>
      </c>
      <c r="HZ24" s="4">
        <f t="shared" si="36"/>
        <v>245944.29452231829</v>
      </c>
      <c r="IA24" s="4">
        <f t="shared" si="36"/>
        <v>248403.73746754148</v>
      </c>
      <c r="IB24" s="4">
        <f t="shared" si="36"/>
        <v>250887.7748422169</v>
      </c>
      <c r="IC24" s="4">
        <f t="shared" si="36"/>
        <v>253396.65259063907</v>
      </c>
    </row>
    <row r="25" spans="2:237">
      <c r="B25" s="1" t="s">
        <v>46</v>
      </c>
      <c r="G25" s="1">
        <v>4113</v>
      </c>
      <c r="H25" s="1">
        <v>4083</v>
      </c>
      <c r="I25" s="1">
        <v>4080</v>
      </c>
      <c r="J25" s="1">
        <f>+J24/J26</f>
        <v>4066.6572435490125</v>
      </c>
      <c r="K25" s="1">
        <v>4088</v>
      </c>
      <c r="L25" s="1">
        <v>4092</v>
      </c>
      <c r="M25" s="1">
        <v>4080</v>
      </c>
      <c r="N25" s="1">
        <f>+N24/N26</f>
        <v>4082.7994719601952</v>
      </c>
      <c r="O25" s="1">
        <v>4089</v>
      </c>
      <c r="U25" s="1">
        <v>4206</v>
      </c>
      <c r="W25" s="1">
        <v>4220</v>
      </c>
      <c r="X25" s="1">
        <v>4216</v>
      </c>
      <c r="Y25" s="1">
        <v>4116</v>
      </c>
      <c r="Z25" s="1">
        <v>4115</v>
      </c>
      <c r="AA25" s="1">
        <v>4090</v>
      </c>
      <c r="AB25" s="1">
        <v>4087</v>
      </c>
      <c r="AC25" s="1">
        <f>+AB25</f>
        <v>4087</v>
      </c>
      <c r="AD25" s="1">
        <f t="shared" ref="AD25:AL25" si="37">+AC25</f>
        <v>4087</v>
      </c>
      <c r="AE25" s="1">
        <f t="shared" si="37"/>
        <v>4087</v>
      </c>
      <c r="AF25" s="1">
        <f t="shared" si="37"/>
        <v>4087</v>
      </c>
      <c r="AG25" s="1">
        <f t="shared" si="37"/>
        <v>4087</v>
      </c>
      <c r="AH25" s="1">
        <f t="shared" si="37"/>
        <v>4087</v>
      </c>
      <c r="AI25" s="1">
        <f t="shared" si="37"/>
        <v>4087</v>
      </c>
      <c r="AJ25" s="1">
        <f t="shared" si="37"/>
        <v>4087</v>
      </c>
      <c r="AK25" s="1">
        <f t="shared" si="37"/>
        <v>4087</v>
      </c>
      <c r="AL25" s="1">
        <f t="shared" si="37"/>
        <v>4087</v>
      </c>
    </row>
    <row r="26" spans="2:237" s="7" customFormat="1">
      <c r="B26" s="7" t="s">
        <v>47</v>
      </c>
      <c r="G26" s="7">
        <f>+G24/G25</f>
        <v>1.7352297592997812</v>
      </c>
      <c r="H26" s="7">
        <f>+H24/H25</f>
        <v>1.4592211609110948</v>
      </c>
      <c r="I26" s="7">
        <f>+I24/I25</f>
        <v>0.73210784313725485</v>
      </c>
      <c r="J26" s="7">
        <f t="shared" ref="J26" si="38">+AA26-SUM(G26:I26)</f>
        <v>0.95852681122399597</v>
      </c>
      <c r="K26" s="7">
        <f>+K24/K25</f>
        <v>1.8072407045009784</v>
      </c>
      <c r="L26" s="7">
        <f>+L24/L25</f>
        <v>1.3956500488758554</v>
      </c>
      <c r="M26" s="7">
        <f>+M24/M25</f>
        <v>0.68039215686274512</v>
      </c>
      <c r="N26" s="7">
        <f t="shared" ref="N26" si="39">+AB26-SUM(K26:M26)</f>
        <v>0.95767622849298739</v>
      </c>
      <c r="O26" s="7">
        <f>+O24/O25</f>
        <v>2.2687698703839572</v>
      </c>
      <c r="U26" s="7">
        <f>+U24/U25</f>
        <v>1.7796005706134095</v>
      </c>
      <c r="W26" s="7">
        <f t="shared" ref="W26:AC26" si="40">+W24/W25</f>
        <v>7.5592417061611377</v>
      </c>
      <c r="X26" s="7">
        <f t="shared" si="40"/>
        <v>3.1866698292220113</v>
      </c>
      <c r="Y26" s="7">
        <f t="shared" si="40"/>
        <v>2.6907191448007777</v>
      </c>
      <c r="Z26" s="7">
        <f t="shared" si="40"/>
        <v>3.8760631834750909</v>
      </c>
      <c r="AA26" s="7">
        <f t="shared" si="40"/>
        <v>4.8850855745721269</v>
      </c>
      <c r="AB26" s="7">
        <f t="shared" si="40"/>
        <v>4.8409591387325666</v>
      </c>
      <c r="AC26" s="7">
        <f t="shared" si="40"/>
        <v>5.1029932963526328</v>
      </c>
      <c r="AD26" s="7">
        <f t="shared" ref="AD26:AL26" si="41">+AD24/AD25</f>
        <v>5.3846505460494427</v>
      </c>
      <c r="AE26" s="7">
        <f t="shared" si="41"/>
        <v>5.6874838501918816</v>
      </c>
      <c r="AF26" s="7">
        <f t="shared" si="41"/>
        <v>6.0131700997447055</v>
      </c>
      <c r="AG26" s="7">
        <f t="shared" si="41"/>
        <v>6.3635200198905082</v>
      </c>
      <c r="AH26" s="7">
        <f t="shared" si="41"/>
        <v>6.7404888677915507</v>
      </c>
      <c r="AI26" s="7">
        <f t="shared" si="41"/>
        <v>7.1461879858505641</v>
      </c>
      <c r="AJ26" s="7">
        <f t="shared" si="41"/>
        <v>7.5828972788979465</v>
      </c>
      <c r="AK26" s="7">
        <f t="shared" si="41"/>
        <v>8.0530786892065116</v>
      </c>
      <c r="AL26" s="7">
        <f t="shared" si="41"/>
        <v>8.5593907491463472</v>
      </c>
    </row>
    <row r="28" spans="2:237">
      <c r="B28" s="1" t="s">
        <v>58</v>
      </c>
      <c r="G28" s="1">
        <v>4080.8879999999999</v>
      </c>
      <c r="H28" s="1">
        <v>4079.72</v>
      </c>
      <c r="I28" s="1">
        <v>4079.72</v>
      </c>
      <c r="J28" s="1">
        <f>+AA28</f>
        <v>4079.72</v>
      </c>
      <c r="K28" s="1">
        <v>4079.72</v>
      </c>
      <c r="L28" s="1">
        <v>4079.72</v>
      </c>
      <c r="M28" s="1">
        <v>4084.6149999999998</v>
      </c>
      <c r="N28" s="1">
        <f>+AB28</f>
        <v>4084.6149999999998</v>
      </c>
      <c r="O28" s="1">
        <f>+Main!K7*1000</f>
        <v>4084.6150000000002</v>
      </c>
      <c r="AA28" s="1">
        <v>4079.72</v>
      </c>
      <c r="AB28" s="1">
        <v>4084.6149999999998</v>
      </c>
    </row>
    <row r="29" spans="2:237" s="14" customFormat="1">
      <c r="B29" s="14" t="s">
        <v>59</v>
      </c>
      <c r="G29"/>
      <c r="H29"/>
      <c r="I29">
        <f>AVERAGEIFS('Histiroical Stock Price'!$B$2:$B$1259,'Histiroical Stock Price'!$A$2:$A$1259,"&gt;=9/25/22",'Histiroical Stock Price'!$A$2:$A$1259,"&lt;=12/25/22")</f>
        <v>62.454603359375014</v>
      </c>
      <c r="J29">
        <f>AVERAGEIFS('Histiroical Stock Price'!$B$2:$B$1259,'Histiroical Stock Price'!$A$2:$A$1259,"&gt;=12/25/22",'Histiroical Stock Price'!$A$2:$A$1259,"&lt;=3/26/23")</f>
        <v>70.71567086885247</v>
      </c>
      <c r="K29">
        <f>AVERAGEIFS('Histiroical Stock Price'!$B$2:$B$1259,'Histiroical Stock Price'!$A$2:$A$1259,"&gt;=3/26/23",'Histiroical Stock Price'!$A$2:$A$1259,"&lt;=6/25/23")</f>
        <v>71.8123996935484</v>
      </c>
      <c r="L29">
        <f>AVERAGEIFS('Histiroical Stock Price'!$B$2:$B$1259,'Histiroical Stock Price'!$A$2:$A$1259,"&gt;=6/25/23",'Histiroical Stock Price'!$A$2:$A$1259,"&lt;=9/24/23")</f>
        <v>73.899983285714313</v>
      </c>
      <c r="M29">
        <f>AVERAGEIFS('Histiroical Stock Price'!$B$2:$B$1259,'Histiroical Stock Price'!$A$2:$A$1259,"&gt;=9/24/23",'Histiroical Stock Price'!$A$2:$A$1259,"&lt;=12/24/23")</f>
        <v>66.810721218750004</v>
      </c>
      <c r="N29">
        <f>AVERAGEIFS('Histiroical Stock Price'!$B$2:$B$1259,'Histiroical Stock Price'!$A$2:$A$1259,"&gt;=12/24/23",'Histiroical Stock Price'!$A$2:$A$1259,"&lt;=3/31/24")</f>
        <v>69.745305400000007</v>
      </c>
      <c r="O29">
        <f>AVERAGEIFS('Histiroical Stock Price'!$B$2:$B$1259,'Histiroical Stock Price'!$A$2:$A$1259,"&gt;=3/31/24",'Histiroical Stock Price'!$A$2:$A$1259,"&lt;=6/30/24")</f>
        <v>67.168191460317473</v>
      </c>
    </row>
    <row r="30" spans="2:237">
      <c r="B30" s="1" t="s">
        <v>2</v>
      </c>
      <c r="I30" s="1">
        <f t="shared" ref="I30:M30" si="42">+I28*I29</f>
        <v>254797.29441730943</v>
      </c>
      <c r="J30" s="1">
        <f t="shared" si="42"/>
        <v>288500.1367570748</v>
      </c>
      <c r="K30" s="1">
        <f t="shared" si="42"/>
        <v>292974.48327776324</v>
      </c>
      <c r="L30" s="1">
        <f t="shared" si="42"/>
        <v>301491.23981039436</v>
      </c>
      <c r="M30" s="1">
        <f t="shared" si="42"/>
        <v>272896.07405092451</v>
      </c>
      <c r="N30" s="1">
        <f>+N28*N29</f>
        <v>284882.72061642102</v>
      </c>
      <c r="O30" s="1">
        <f>+O28*O29</f>
        <v>274356.2023616847</v>
      </c>
    </row>
    <row r="31" spans="2:237">
      <c r="B31" s="1" t="s">
        <v>3</v>
      </c>
      <c r="I31" s="1">
        <f t="shared" ref="I31:N31" si="43">+I46</f>
        <v>0</v>
      </c>
      <c r="J31" s="1">
        <f t="shared" si="43"/>
        <v>0</v>
      </c>
      <c r="K31" s="1">
        <f t="shared" si="43"/>
        <v>0</v>
      </c>
      <c r="L31" s="1">
        <f t="shared" si="43"/>
        <v>36978</v>
      </c>
      <c r="M31" s="1">
        <f t="shared" si="43"/>
        <v>16732</v>
      </c>
      <c r="N31" s="1">
        <f t="shared" si="43"/>
        <v>21027</v>
      </c>
      <c r="O31" s="1">
        <f>+O46</f>
        <v>25979</v>
      </c>
    </row>
    <row r="32" spans="2:237">
      <c r="B32" s="1" t="s">
        <v>4</v>
      </c>
      <c r="I32" s="1">
        <f t="shared" ref="I32:N32" si="44">+I62</f>
        <v>0</v>
      </c>
      <c r="J32" s="1">
        <f t="shared" si="44"/>
        <v>0</v>
      </c>
      <c r="K32" s="1">
        <f t="shared" si="44"/>
        <v>0</v>
      </c>
      <c r="L32" s="1">
        <f t="shared" si="44"/>
        <v>79232</v>
      </c>
      <c r="M32" s="1">
        <f t="shared" si="44"/>
        <v>59493</v>
      </c>
      <c r="N32" s="1">
        <f t="shared" si="44"/>
        <v>59562</v>
      </c>
      <c r="O32" s="1">
        <f>+O62</f>
        <v>59631</v>
      </c>
    </row>
    <row r="33" spans="2:41">
      <c r="B33" s="1" t="s">
        <v>5</v>
      </c>
      <c r="I33" s="1">
        <f t="shared" ref="I33:N33" si="45">+I30-I31+I32</f>
        <v>254797.29441730943</v>
      </c>
      <c r="J33" s="1">
        <f t="shared" si="45"/>
        <v>288500.1367570748</v>
      </c>
      <c r="K33" s="1">
        <f t="shared" si="45"/>
        <v>292974.48327776324</v>
      </c>
      <c r="L33" s="1">
        <f t="shared" si="45"/>
        <v>343745.23981039436</v>
      </c>
      <c r="M33" s="1">
        <f t="shared" si="45"/>
        <v>315657.07405092451</v>
      </c>
      <c r="N33" s="1">
        <f t="shared" si="45"/>
        <v>323417.72061642102</v>
      </c>
      <c r="O33" s="1">
        <f>+O30-O31+O32</f>
        <v>308008.2023616847</v>
      </c>
    </row>
    <row r="35" spans="2:41">
      <c r="AN35" s="1" t="s">
        <v>49</v>
      </c>
      <c r="AO35" s="9">
        <v>0.01</v>
      </c>
    </row>
    <row r="36" spans="2:41">
      <c r="B36" s="5" t="s">
        <v>43</v>
      </c>
      <c r="AN36" s="1" t="s">
        <v>50</v>
      </c>
      <c r="AO36" s="9">
        <v>0.08</v>
      </c>
    </row>
    <row r="37" spans="2:41" s="9" customFormat="1">
      <c r="B37" s="1" t="s">
        <v>26</v>
      </c>
      <c r="K37" s="9">
        <f t="shared" ref="K37:O42" si="46">+K7/G7-1</f>
        <v>8.6271632644253637E-2</v>
      </c>
      <c r="L37" s="9">
        <f t="shared" si="46"/>
        <v>6.000907852927817E-2</v>
      </c>
      <c r="M37" s="9">
        <f t="shared" si="46"/>
        <v>0.18168177180241285</v>
      </c>
      <c r="N37" s="9">
        <f t="shared" si="46"/>
        <v>7.3845611561508706E-2</v>
      </c>
      <c r="O37" s="9">
        <f t="shared" si="46"/>
        <v>3.8776321017083726E-2</v>
      </c>
      <c r="X37" s="9">
        <f>+X7/W7-1</f>
        <v>-6.4527260179434442E-3</v>
      </c>
      <c r="Y37" s="9">
        <f>+Y7/X7-1</f>
        <v>-0.41622963914840416</v>
      </c>
      <c r="Z37" s="9">
        <f>+Z7/Y7-1</f>
        <v>0.97287086890561314</v>
      </c>
      <c r="AA37" s="9">
        <f>+AA7/Z7-1</f>
        <v>0.1894092458007901</v>
      </c>
      <c r="AB37" s="9">
        <f>+AB7/AA7-1</f>
        <v>9.6407382992748758E-2</v>
      </c>
      <c r="AN37" s="9" t="s">
        <v>51</v>
      </c>
      <c r="AO37" s="12">
        <f>NPV(AO36,AC24:IC24)</f>
        <v>410002.62133957527</v>
      </c>
    </row>
    <row r="38" spans="2:41" s="9" customFormat="1">
      <c r="B38" s="1" t="s">
        <v>27</v>
      </c>
      <c r="K38" s="9">
        <f t="shared" si="46"/>
        <v>-1.7459038409884498E-2</v>
      </c>
      <c r="L38" s="9">
        <f t="shared" si="46"/>
        <v>-1.4797951052931135E-2</v>
      </c>
      <c r="M38" s="9">
        <f t="shared" si="46"/>
        <v>-1.0720667063728428E-2</v>
      </c>
      <c r="N38" s="9">
        <f t="shared" si="46"/>
        <v>6.9220430107526987E-2</v>
      </c>
      <c r="O38" s="9">
        <f t="shared" si="46"/>
        <v>0.14789502460360859</v>
      </c>
      <c r="X38" s="9">
        <f t="shared" ref="X38:Y38" si="47">+X8/W8-1</f>
        <v>-4.6173075509153727E-2</v>
      </c>
      <c r="Y38" s="9">
        <f t="shared" si="47"/>
        <v>-0.40576582132120553</v>
      </c>
      <c r="Z38" s="9">
        <f t="shared" ref="Z38:AA38" si="48">+Z8/Y8-1</f>
        <v>0.41458036061746006</v>
      </c>
      <c r="AA38" s="9">
        <f t="shared" si="48"/>
        <v>0.11517652453003202</v>
      </c>
      <c r="AB38" s="9">
        <f t="shared" ref="AB38:AL42" si="49">+AB8/AA8-1</f>
        <v>-4.7693446262643269E-3</v>
      </c>
      <c r="AN38" s="9" t="s">
        <v>52</v>
      </c>
      <c r="AO38" s="1">
        <f>+(Main!K9-Main!K10)*1000</f>
        <v>-33652</v>
      </c>
    </row>
    <row r="39" spans="2:41" s="9" customFormat="1">
      <c r="B39" s="1" t="s">
        <v>28</v>
      </c>
      <c r="K39" s="9">
        <f t="shared" si="46"/>
        <v>3.040480820222724E-2</v>
      </c>
      <c r="L39" s="9">
        <f t="shared" si="46"/>
        <v>-8.795911089979791E-3</v>
      </c>
      <c r="M39" s="9">
        <f t="shared" si="46"/>
        <v>-4.0871074640997263E-2</v>
      </c>
      <c r="N39" s="9">
        <f t="shared" si="46"/>
        <v>1.5559464213232399E-2</v>
      </c>
      <c r="O39" s="9">
        <f t="shared" si="46"/>
        <v>0.10833762223365939</v>
      </c>
      <c r="X39" s="9">
        <f t="shared" ref="X39:Y39" si="50">+X9/W9-1</f>
        <v>9.502434893076428E-2</v>
      </c>
      <c r="Y39" s="9">
        <f t="shared" si="50"/>
        <v>0.21303994740709231</v>
      </c>
      <c r="Z39" s="9">
        <f t="shared" ref="Z39:AA39" si="51">+Z9/Y9-1</f>
        <v>1.4537107880642663E-2</v>
      </c>
      <c r="AA39" s="9">
        <f t="shared" si="51"/>
        <v>5.1250628456510849E-2</v>
      </c>
      <c r="AB39" s="9">
        <f t="shared" si="49"/>
        <v>3.7662531759079521E-3</v>
      </c>
      <c r="AN39" s="9" t="s">
        <v>53</v>
      </c>
      <c r="AO39" s="1">
        <f>SUM(AO37:AO38)</f>
        <v>376350.62133957527</v>
      </c>
    </row>
    <row r="40" spans="2:41" s="9" customFormat="1">
      <c r="B40" s="1" t="s">
        <v>29</v>
      </c>
      <c r="K40" s="9">
        <f t="shared" si="46"/>
        <v>-1.6468435498627643E-2</v>
      </c>
      <c r="L40" s="9">
        <f t="shared" si="46"/>
        <v>7.6730608840700487E-2</v>
      </c>
      <c r="M40" s="9">
        <f t="shared" si="46"/>
        <v>-2.1516393442622905E-2</v>
      </c>
      <c r="N40" s="9">
        <f t="shared" si="46"/>
        <v>1.07421875E-2</v>
      </c>
      <c r="O40" s="9">
        <f t="shared" si="46"/>
        <v>-1.8604651162790198E-3</v>
      </c>
      <c r="X40" s="9">
        <f t="shared" ref="X40:Y40" si="52">+X10/W10-1</f>
        <v>9.6140014385039496E-2</v>
      </c>
      <c r="Y40" s="9">
        <f t="shared" si="52"/>
        <v>-0.64982502187226598</v>
      </c>
      <c r="Z40" s="9">
        <f t="shared" ref="Z40:AA40" si="53">+Z10/Y10-1</f>
        <v>1.4103685196752029</v>
      </c>
      <c r="AA40" s="9">
        <f t="shared" si="53"/>
        <v>0.11220523451671416</v>
      </c>
      <c r="AB40" s="9">
        <f t="shared" si="49"/>
        <v>1.491146318732528E-2</v>
      </c>
      <c r="AN40" s="9" t="s">
        <v>1</v>
      </c>
      <c r="AO40" s="1">
        <f>+Main!K7*1000</f>
        <v>4084.6150000000002</v>
      </c>
    </row>
    <row r="41" spans="2:41" s="9" customFormat="1">
      <c r="B41" s="1" t="s">
        <v>30</v>
      </c>
      <c r="K41" s="9">
        <f t="shared" si="46"/>
        <v>1.193317422434359E-2</v>
      </c>
      <c r="L41" s="9">
        <f t="shared" si="46"/>
        <v>-2.5684931506849362E-2</v>
      </c>
      <c r="M41" s="9">
        <f t="shared" si="46"/>
        <v>1.3972055888223478E-2</v>
      </c>
      <c r="N41" s="9">
        <f t="shared" si="46"/>
        <v>0.18609406952965246</v>
      </c>
      <c r="O41" s="9">
        <f t="shared" si="46"/>
        <v>9.4339622641510523E-3</v>
      </c>
      <c r="X41" s="9">
        <f t="shared" ref="X41:Y41" si="54">+X11/W11-1</f>
        <v>-6.6746602717825732E-2</v>
      </c>
      <c r="Y41" s="9">
        <f t="shared" si="54"/>
        <v>-0.33875802997858673</v>
      </c>
      <c r="Z41" s="9">
        <f t="shared" ref="Z41:AA41" si="55">+Z11/Y11-1</f>
        <v>0.2772020725388602</v>
      </c>
      <c r="AA41" s="9">
        <f t="shared" si="55"/>
        <v>1.0649087221095366E-2</v>
      </c>
      <c r="AB41" s="9">
        <f t="shared" si="49"/>
        <v>4.4154540893125871E-2</v>
      </c>
      <c r="AN41" s="9" t="s">
        <v>54</v>
      </c>
      <c r="AO41" s="10">
        <f>+AO39/AO40</f>
        <v>92.138578872078583</v>
      </c>
    </row>
    <row r="42" spans="2:41" s="11" customFormat="1">
      <c r="B42" s="11" t="s">
        <v>31</v>
      </c>
      <c r="K42" s="11">
        <f t="shared" si="46"/>
        <v>5.7024169184290097E-2</v>
      </c>
      <c r="L42" s="11">
        <f t="shared" si="46"/>
        <v>3.325599381283828E-2</v>
      </c>
      <c r="M42" s="11">
        <f t="shared" si="46"/>
        <v>0.10461114934618032</v>
      </c>
      <c r="N42" s="11">
        <f t="shared" si="46"/>
        <v>5.7525352009921926E-2</v>
      </c>
      <c r="O42" s="11">
        <f t="shared" si="46"/>
        <v>6.6261760152435345E-2</v>
      </c>
      <c r="X42" s="11">
        <f t="shared" ref="X42:Y42" si="56">+X12/W12-1</f>
        <v>1.4492042140816341E-2</v>
      </c>
      <c r="Y42" s="11">
        <f t="shared" si="56"/>
        <v>-0.26601500120977495</v>
      </c>
      <c r="Z42" s="11">
        <f t="shared" ref="Z42:AA42" si="57">+Z12/Y12-1</f>
        <v>0.51481427761442</v>
      </c>
      <c r="AA42" s="11">
        <f t="shared" si="57"/>
        <v>0.13842899670966724</v>
      </c>
      <c r="AB42" s="11">
        <f t="shared" si="49"/>
        <v>5.9831020376954536E-2</v>
      </c>
      <c r="AC42" s="11">
        <f t="shared" si="49"/>
        <v>5.4128562152802928E-2</v>
      </c>
      <c r="AD42" s="11">
        <f t="shared" si="49"/>
        <v>5.5194516892296042E-2</v>
      </c>
      <c r="AE42" s="11">
        <f t="shared" si="49"/>
        <v>5.6240103522525065E-2</v>
      </c>
      <c r="AF42" s="11">
        <f t="shared" si="49"/>
        <v>5.7263679006637647E-2</v>
      </c>
      <c r="AG42" s="11">
        <f t="shared" si="49"/>
        <v>5.8263763428324733E-2</v>
      </c>
      <c r="AH42" s="11">
        <f t="shared" si="49"/>
        <v>5.9239044856108869E-2</v>
      </c>
      <c r="AI42" s="11">
        <f t="shared" si="49"/>
        <v>6.0188381883929276E-2</v>
      </c>
      <c r="AJ42" s="11">
        <f t="shared" si="49"/>
        <v>6.1110803957588722E-2</v>
      </c>
      <c r="AK42" s="11">
        <f t="shared" si="49"/>
        <v>6.2005509637722556E-2</v>
      </c>
      <c r="AL42" s="11">
        <f t="shared" si="49"/>
        <v>6.2871862983090443E-2</v>
      </c>
      <c r="AN42" s="11" t="s">
        <v>55</v>
      </c>
      <c r="AO42" s="13">
        <f>+Main!K6</f>
        <v>78.53</v>
      </c>
    </row>
    <row r="43" spans="2:41">
      <c r="AN43" s="1" t="s">
        <v>56</v>
      </c>
      <c r="AO43" s="9">
        <f>+AO41/AO42-1</f>
        <v>0.1732914665997527</v>
      </c>
    </row>
    <row r="44" spans="2:41">
      <c r="AO44" s="9"/>
    </row>
    <row r="45" spans="2:41" s="4" customFormat="1">
      <c r="B45" s="4" t="s">
        <v>52</v>
      </c>
      <c r="L45" s="4">
        <f>+L46-L62</f>
        <v>-42254</v>
      </c>
      <c r="M45" s="4">
        <f>+M46-M62</f>
        <v>-42761</v>
      </c>
      <c r="N45" s="4">
        <f>+N46-N62</f>
        <v>-38535</v>
      </c>
      <c r="O45" s="4">
        <f>+O46-O62</f>
        <v>-33652</v>
      </c>
      <c r="AO45" s="11"/>
    </row>
    <row r="46" spans="2:41">
      <c r="B46" s="1" t="s">
        <v>3</v>
      </c>
      <c r="L46" s="1">
        <v>36978</v>
      </c>
      <c r="M46" s="1">
        <v>16732</v>
      </c>
      <c r="N46" s="1">
        <v>21027</v>
      </c>
      <c r="O46" s="1">
        <v>25979</v>
      </c>
      <c r="AN46" s="1" t="s">
        <v>92</v>
      </c>
      <c r="AO46" s="25">
        <f>+Main!$K$11*1000/AC24</f>
        <v>16.993572319041597</v>
      </c>
    </row>
    <row r="47" spans="2:41">
      <c r="B47" s="1" t="s">
        <v>73</v>
      </c>
      <c r="L47" s="1">
        <v>15762</v>
      </c>
      <c r="M47" s="1">
        <v>13592</v>
      </c>
      <c r="N47" s="1">
        <v>14731</v>
      </c>
      <c r="O47" s="1">
        <v>20471</v>
      </c>
      <c r="AN47" s="1" t="s">
        <v>93</v>
      </c>
      <c r="AO47" s="25">
        <f>+Main!$K$11*1000/AD24</f>
        <v>16.104682167123247</v>
      </c>
    </row>
    <row r="48" spans="2:41">
      <c r="B48" s="1" t="s">
        <v>74</v>
      </c>
      <c r="L48" s="1">
        <v>921</v>
      </c>
      <c r="M48" s="1">
        <v>554</v>
      </c>
      <c r="N48" s="1">
        <v>842</v>
      </c>
      <c r="O48" s="1">
        <v>931</v>
      </c>
    </row>
    <row r="49" spans="2:15">
      <c r="B49" s="1" t="s">
        <v>75</v>
      </c>
      <c r="L49" s="1">
        <v>846</v>
      </c>
      <c r="M49" s="1">
        <v>1587</v>
      </c>
      <c r="N49" s="1">
        <v>2176</v>
      </c>
      <c r="O49" s="1">
        <v>1598</v>
      </c>
    </row>
    <row r="50" spans="2:15">
      <c r="B50" s="1" t="s">
        <v>76</v>
      </c>
      <c r="L50" s="1">
        <v>2949</v>
      </c>
      <c r="M50" s="1">
        <v>2798</v>
      </c>
      <c r="N50" s="1">
        <v>2673</v>
      </c>
      <c r="O50" s="1">
        <v>2535</v>
      </c>
    </row>
    <row r="51" spans="2:15">
      <c r="B51" s="1" t="s">
        <v>77</v>
      </c>
      <c r="L51" s="1">
        <v>6638</v>
      </c>
      <c r="M51" s="1">
        <v>6393</v>
      </c>
      <c r="N51" s="1">
        <v>6203</v>
      </c>
      <c r="O51" s="1">
        <v>5852</v>
      </c>
    </row>
    <row r="52" spans="2:15">
      <c r="B52" s="1" t="s">
        <v>78</v>
      </c>
      <c r="L52" s="1">
        <v>95</v>
      </c>
      <c r="M52" s="1">
        <v>95</v>
      </c>
      <c r="N52" s="1">
        <v>95</v>
      </c>
      <c r="O52" s="1">
        <v>95</v>
      </c>
    </row>
    <row r="53" spans="2:15">
      <c r="B53" s="1" t="s">
        <v>79</v>
      </c>
      <c r="L53" s="1">
        <v>782</v>
      </c>
      <c r="M53" s="1">
        <v>739</v>
      </c>
      <c r="N53" s="1">
        <v>695</v>
      </c>
      <c r="O53" s="1">
        <v>652</v>
      </c>
    </row>
    <row r="54" spans="2:15">
      <c r="B54" s="1" t="s">
        <v>80</v>
      </c>
      <c r="L54" s="1">
        <v>467</v>
      </c>
      <c r="M54" s="1">
        <v>268</v>
      </c>
      <c r="N54" s="1">
        <v>275</v>
      </c>
      <c r="O54" s="1">
        <v>280</v>
      </c>
    </row>
    <row r="55" spans="2:15">
      <c r="B55" s="1" t="s">
        <v>81</v>
      </c>
      <c r="L55" s="1">
        <v>154</v>
      </c>
      <c r="M55" s="1">
        <v>148</v>
      </c>
      <c r="N55" s="1">
        <v>141</v>
      </c>
      <c r="O55" s="1">
        <v>134</v>
      </c>
    </row>
    <row r="56" spans="2:15" s="4" customFormat="1">
      <c r="B56" s="4" t="s">
        <v>82</v>
      </c>
      <c r="L56" s="4">
        <f>+SUM(L46:L55)</f>
        <v>65592</v>
      </c>
      <c r="M56" s="4">
        <f>+SUM(M46:M55)</f>
        <v>42906</v>
      </c>
      <c r="N56" s="4">
        <f>+SUM(N46:N55)</f>
        <v>48858</v>
      </c>
      <c r="O56" s="4">
        <f>+SUM(O46:O55)</f>
        <v>58527</v>
      </c>
    </row>
    <row r="58" spans="2:15">
      <c r="B58" s="1" t="s">
        <v>83</v>
      </c>
      <c r="L58" s="1">
        <v>5611</v>
      </c>
      <c r="M58" s="1">
        <v>4681</v>
      </c>
      <c r="N58" s="1">
        <v>5744</v>
      </c>
      <c r="O58" s="1">
        <v>7046</v>
      </c>
    </row>
    <row r="59" spans="2:15">
      <c r="B59" s="1" t="s">
        <v>84</v>
      </c>
      <c r="L59" s="1">
        <v>6638</v>
      </c>
      <c r="M59" s="1">
        <v>4516</v>
      </c>
      <c r="N59" s="1">
        <v>7615</v>
      </c>
      <c r="O59" s="1">
        <v>8951</v>
      </c>
    </row>
    <row r="60" spans="2:15">
      <c r="B60" s="1" t="s">
        <v>85</v>
      </c>
      <c r="L60" s="1">
        <v>1875</v>
      </c>
      <c r="M60" s="1">
        <v>1880</v>
      </c>
      <c r="N60" s="1">
        <v>1887</v>
      </c>
      <c r="O60" s="1">
        <v>1897</v>
      </c>
    </row>
    <row r="61" spans="2:15">
      <c r="B61" s="1" t="s">
        <v>86</v>
      </c>
      <c r="L61" s="1">
        <v>336</v>
      </c>
      <c r="M61" s="1">
        <v>338</v>
      </c>
      <c r="N61" s="1">
        <v>327</v>
      </c>
      <c r="O61" s="1">
        <v>322</v>
      </c>
    </row>
    <row r="62" spans="2:15">
      <c r="B62" s="1" t="s">
        <v>87</v>
      </c>
      <c r="L62" s="1">
        <v>79232</v>
      </c>
      <c r="M62" s="1">
        <v>59493</v>
      </c>
      <c r="N62" s="1">
        <v>59562</v>
      </c>
      <c r="O62" s="1">
        <v>59631</v>
      </c>
    </row>
    <row r="63" spans="2:15">
      <c r="B63" s="1" t="s">
        <v>88</v>
      </c>
      <c r="L63" s="1">
        <v>5408</v>
      </c>
      <c r="M63" s="1">
        <v>5169</v>
      </c>
      <c r="N63" s="1">
        <v>4937</v>
      </c>
      <c r="O63" s="1">
        <v>4513</v>
      </c>
    </row>
    <row r="64" spans="2:15">
      <c r="B64" s="1" t="s">
        <v>86</v>
      </c>
      <c r="L64" s="1">
        <v>783</v>
      </c>
      <c r="M64" s="1">
        <v>794</v>
      </c>
      <c r="N64" s="1">
        <v>810</v>
      </c>
      <c r="O64" s="1">
        <v>844</v>
      </c>
    </row>
    <row r="65" spans="2:15">
      <c r="B65" s="1" t="s">
        <v>89</v>
      </c>
      <c r="L65" s="1">
        <v>1080</v>
      </c>
      <c r="M65" s="1">
        <v>1014</v>
      </c>
      <c r="N65" s="1">
        <v>899</v>
      </c>
      <c r="O65" s="1">
        <v>824</v>
      </c>
    </row>
    <row r="66" spans="2:15">
      <c r="B66" s="1" t="s">
        <v>90</v>
      </c>
      <c r="L66" s="1">
        <v>-35371</v>
      </c>
      <c r="M66" s="1">
        <v>-34979</v>
      </c>
      <c r="N66" s="1">
        <v>-32923</v>
      </c>
      <c r="O66" s="1">
        <v>-25501</v>
      </c>
    </row>
    <row r="67" spans="2:15" s="4" customFormat="1">
      <c r="B67" s="4" t="s">
        <v>91</v>
      </c>
      <c r="L67" s="4">
        <f>+SUM(L58:L66)</f>
        <v>65592</v>
      </c>
      <c r="M67" s="4">
        <f>+SUM(M58:M66)</f>
        <v>42906</v>
      </c>
      <c r="N67" s="4">
        <f>+SUM(N58:N66)</f>
        <v>48858</v>
      </c>
      <c r="O67" s="4">
        <f>+SUM(O58:O66)</f>
        <v>58527</v>
      </c>
    </row>
  </sheetData>
  <pageMargins left="0.7" right="0.7" top="0.75" bottom="0.75" header="0.3" footer="0.3"/>
  <ignoredErrors>
    <ignoredError sqref="AA12" formulaRange="1"/>
    <ignoredError sqref="N12:N26 J11:J26" formula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3F71-DA84-9F4D-BB1F-4C7167B6F591}">
  <dimension ref="A1:E1259"/>
  <sheetViews>
    <sheetView zoomScale="400" workbookViewId="0">
      <selection activeCell="D10" sqref="D10"/>
    </sheetView>
  </sheetViews>
  <sheetFormatPr baseColWidth="10" defaultRowHeight="13"/>
  <cols>
    <col min="1" max="1" width="8.1640625" style="8" bestFit="1" customWidth="1"/>
    <col min="2" max="2" width="9" style="1" bestFit="1" customWidth="1"/>
  </cols>
  <sheetData>
    <row r="1" spans="1:5">
      <c r="A1" s="24" t="s">
        <v>71</v>
      </c>
      <c r="B1" s="4" t="s">
        <v>72</v>
      </c>
    </row>
    <row r="2" spans="1:5">
      <c r="A2" s="8">
        <v>43703</v>
      </c>
      <c r="B2" s="1">
        <v>59.232025</v>
      </c>
    </row>
    <row r="3" spans="1:5">
      <c r="A3" s="8">
        <v>43704</v>
      </c>
      <c r="B3" s="1">
        <v>59.223171000000001</v>
      </c>
      <c r="D3" t="e">
        <f>AVERAGEIFS(B$2:B$3000, A$2:A$3000, "&gt;=3/31/24", A:A, "&lt;=6/30/24")</f>
        <v>#VALUE!</v>
      </c>
    </row>
    <row r="4" spans="1:5">
      <c r="A4" s="8">
        <v>43705</v>
      </c>
      <c r="B4" s="1">
        <v>59.479922999999999</v>
      </c>
      <c r="D4">
        <f>COUNTIF(A2:A1259,"&gt;8/1/24")</f>
        <v>16</v>
      </c>
    </row>
    <row r="5" spans="1:5">
      <c r="A5" s="8">
        <v>43706</v>
      </c>
      <c r="B5" s="1">
        <v>59.736679000000002</v>
      </c>
    </row>
    <row r="6" spans="1:5">
      <c r="A6" s="8">
        <v>43707</v>
      </c>
      <c r="B6" s="1">
        <v>58.966414999999998</v>
      </c>
      <c r="D6" t="e">
        <f>AVERAGEIFS(B$2:B$1157, A$2:A$1157, "&gt;=3/31/24", A$2:A$1157, "&lt;=6/30/24")</f>
        <v>#DIV/0!</v>
      </c>
    </row>
    <row r="7" spans="1:5">
      <c r="A7" s="8">
        <v>43711</v>
      </c>
      <c r="B7" s="1">
        <v>58.178412999999999</v>
      </c>
      <c r="D7">
        <f>AVERAGEIF(A2:A1259,"8/1/24",B2:B1259)</f>
        <v>74.550003000000004</v>
      </c>
    </row>
    <row r="8" spans="1:5">
      <c r="A8" s="8">
        <v>43712</v>
      </c>
      <c r="B8" s="1">
        <v>58.789332999999999</v>
      </c>
    </row>
    <row r="9" spans="1:5">
      <c r="A9" s="8">
        <v>43713</v>
      </c>
      <c r="B9" s="1">
        <v>60.383018</v>
      </c>
      <c r="D9" s="8">
        <v>45382</v>
      </c>
      <c r="E9" s="8">
        <v>45473</v>
      </c>
    </row>
    <row r="10" spans="1:5">
      <c r="A10" s="8">
        <v>43714</v>
      </c>
      <c r="B10" s="1">
        <v>59.966900000000003</v>
      </c>
    </row>
    <row r="11" spans="1:5">
      <c r="A11" s="8">
        <v>43717</v>
      </c>
      <c r="B11" s="1">
        <v>59.727832999999997</v>
      </c>
    </row>
    <row r="12" spans="1:5">
      <c r="A12" s="8">
        <v>43718</v>
      </c>
      <c r="B12" s="1">
        <v>60.825718000000002</v>
      </c>
    </row>
    <row r="13" spans="1:5">
      <c r="A13" s="8">
        <v>43719</v>
      </c>
      <c r="B13" s="1">
        <v>61.958995999999999</v>
      </c>
    </row>
    <row r="14" spans="1:5">
      <c r="A14" s="8">
        <v>43720</v>
      </c>
      <c r="B14" s="1">
        <v>61.967849999999999</v>
      </c>
    </row>
    <row r="15" spans="1:5">
      <c r="A15" s="8">
        <v>43721</v>
      </c>
      <c r="B15" s="1">
        <v>63.623524000000003</v>
      </c>
    </row>
    <row r="16" spans="1:5">
      <c r="A16" s="8">
        <v>43724</v>
      </c>
      <c r="B16" s="1">
        <v>63.207382000000003</v>
      </c>
    </row>
    <row r="17" spans="1:2">
      <c r="A17" s="8">
        <v>43725</v>
      </c>
      <c r="B17" s="1">
        <v>62.313152000000002</v>
      </c>
    </row>
    <row r="18" spans="1:2">
      <c r="A18" s="8">
        <v>43726</v>
      </c>
      <c r="B18" s="1">
        <v>61.675690000000003</v>
      </c>
    </row>
    <row r="19" spans="1:2">
      <c r="A19" s="8">
        <v>43727</v>
      </c>
      <c r="B19" s="1">
        <v>62.684998</v>
      </c>
    </row>
    <row r="20" spans="1:2">
      <c r="A20" s="8">
        <v>43728</v>
      </c>
      <c r="B20" s="1">
        <v>62.640759000000003</v>
      </c>
    </row>
    <row r="21" spans="1:2">
      <c r="A21" s="8">
        <v>43731</v>
      </c>
      <c r="B21" s="1">
        <v>62.862082999999998</v>
      </c>
    </row>
    <row r="22" spans="1:2">
      <c r="A22" s="8">
        <v>43732</v>
      </c>
      <c r="B22" s="1">
        <v>62.862082999999998</v>
      </c>
    </row>
    <row r="23" spans="1:2">
      <c r="A23" s="8">
        <v>43733</v>
      </c>
      <c r="B23" s="1">
        <v>62.507935000000003</v>
      </c>
    </row>
    <row r="24" spans="1:2">
      <c r="A24" s="8">
        <v>43734</v>
      </c>
      <c r="B24" s="1">
        <v>63.561534999999999</v>
      </c>
    </row>
    <row r="25" spans="1:2">
      <c r="A25" s="8">
        <v>43735</v>
      </c>
      <c r="B25" s="1">
        <v>63.083438999999998</v>
      </c>
    </row>
    <row r="26" spans="1:2">
      <c r="A26" s="8">
        <v>43738</v>
      </c>
      <c r="B26" s="1">
        <v>63.614654999999999</v>
      </c>
    </row>
    <row r="27" spans="1:2">
      <c r="A27" s="8">
        <v>43739</v>
      </c>
      <c r="B27" s="1">
        <v>63.499554000000003</v>
      </c>
    </row>
    <row r="28" spans="1:2">
      <c r="A28" s="8">
        <v>43740</v>
      </c>
      <c r="B28" s="1">
        <v>63.304771000000002</v>
      </c>
    </row>
    <row r="29" spans="1:2">
      <c r="A29" s="8">
        <v>43741</v>
      </c>
      <c r="B29" s="1">
        <v>65.385413999999997</v>
      </c>
    </row>
    <row r="30" spans="1:2">
      <c r="A30" s="8">
        <v>43742</v>
      </c>
      <c r="B30" s="1">
        <v>65.69529</v>
      </c>
    </row>
    <row r="31" spans="1:2">
      <c r="A31" s="8">
        <v>43745</v>
      </c>
      <c r="B31" s="1">
        <v>64.588570000000004</v>
      </c>
    </row>
    <row r="32" spans="1:2">
      <c r="A32" s="8">
        <v>43746</v>
      </c>
      <c r="B32" s="1">
        <v>63.880282999999999</v>
      </c>
    </row>
    <row r="33" spans="1:2">
      <c r="A33" s="8">
        <v>43747</v>
      </c>
      <c r="B33" s="1">
        <v>63.836005999999998</v>
      </c>
    </row>
    <row r="34" spans="1:2">
      <c r="A34" s="8">
        <v>43748</v>
      </c>
      <c r="B34" s="1">
        <v>63.481842</v>
      </c>
    </row>
    <row r="35" spans="1:2">
      <c r="A35" s="8">
        <v>43749</v>
      </c>
      <c r="B35" s="1">
        <v>64.544319000000002</v>
      </c>
    </row>
    <row r="36" spans="1:2">
      <c r="A36" s="8">
        <v>43752</v>
      </c>
      <c r="B36" s="1">
        <v>64.367249000000001</v>
      </c>
    </row>
    <row r="37" spans="1:2">
      <c r="A37" s="8">
        <v>43753</v>
      </c>
      <c r="B37" s="1">
        <v>64.101639000000006</v>
      </c>
    </row>
    <row r="38" spans="1:2">
      <c r="A38" s="8">
        <v>43754</v>
      </c>
      <c r="B38" s="1">
        <v>63.809441</v>
      </c>
    </row>
    <row r="39" spans="1:2">
      <c r="A39" s="8">
        <v>43755</v>
      </c>
      <c r="B39" s="1">
        <v>63.703186000000002</v>
      </c>
    </row>
    <row r="40" spans="1:2">
      <c r="A40" s="8">
        <v>43756</v>
      </c>
      <c r="B40" s="1">
        <v>62.614165999999997</v>
      </c>
    </row>
    <row r="41" spans="1:2">
      <c r="A41" s="8">
        <v>43759</v>
      </c>
      <c r="B41" s="1">
        <v>64.455794999999995</v>
      </c>
    </row>
    <row r="42" spans="1:2">
      <c r="A42" s="8">
        <v>43760</v>
      </c>
      <c r="B42" s="1">
        <v>64.243270999999993</v>
      </c>
    </row>
    <row r="43" spans="1:2">
      <c r="A43" s="8">
        <v>43761</v>
      </c>
      <c r="B43" s="1">
        <v>64.234436000000002</v>
      </c>
    </row>
    <row r="44" spans="1:2">
      <c r="A44" s="8">
        <v>43762</v>
      </c>
      <c r="B44" s="1">
        <v>63.738608999999997</v>
      </c>
    </row>
    <row r="45" spans="1:2">
      <c r="A45" s="8">
        <v>43763</v>
      </c>
      <c r="B45" s="1">
        <v>65.164085</v>
      </c>
    </row>
    <row r="46" spans="1:2">
      <c r="A46" s="8">
        <v>43766</v>
      </c>
      <c r="B46" s="1">
        <v>65.252617000000001</v>
      </c>
    </row>
    <row r="47" spans="1:2">
      <c r="A47" s="8">
        <v>43767</v>
      </c>
      <c r="B47" s="1">
        <v>67.209305000000001</v>
      </c>
    </row>
    <row r="48" spans="1:2">
      <c r="A48" s="8">
        <v>43768</v>
      </c>
      <c r="B48" s="1">
        <v>64.367249000000001</v>
      </c>
    </row>
    <row r="49" spans="1:2">
      <c r="A49" s="8">
        <v>43769</v>
      </c>
      <c r="B49" s="1">
        <v>67.377533</v>
      </c>
    </row>
    <row r="50" spans="1:2">
      <c r="A50" s="8">
        <v>43770</v>
      </c>
      <c r="B50" s="1">
        <v>67.156197000000006</v>
      </c>
    </row>
    <row r="51" spans="1:2">
      <c r="A51" s="8">
        <v>43773</v>
      </c>
      <c r="B51" s="1">
        <v>65.69529</v>
      </c>
    </row>
    <row r="52" spans="1:2">
      <c r="A52" s="8">
        <v>43774</v>
      </c>
      <c r="B52" s="1">
        <v>68.953529000000003</v>
      </c>
    </row>
    <row r="53" spans="1:2">
      <c r="A53" s="8">
        <v>43775</v>
      </c>
      <c r="B53" s="1">
        <v>66.846312999999995</v>
      </c>
    </row>
    <row r="54" spans="1:2">
      <c r="A54" s="8">
        <v>43776</v>
      </c>
      <c r="B54" s="1">
        <v>66.890579000000002</v>
      </c>
    </row>
    <row r="55" spans="1:2">
      <c r="A55" s="8">
        <v>43777</v>
      </c>
      <c r="B55" s="1">
        <v>66.40361</v>
      </c>
    </row>
    <row r="56" spans="1:2">
      <c r="A56" s="8">
        <v>43780</v>
      </c>
      <c r="B56" s="1">
        <v>67.049949999999995</v>
      </c>
    </row>
    <row r="57" spans="1:2">
      <c r="A57" s="8">
        <v>43781</v>
      </c>
      <c r="B57" s="1">
        <v>70.246146999999993</v>
      </c>
    </row>
    <row r="58" spans="1:2">
      <c r="A58" s="8">
        <v>43782</v>
      </c>
      <c r="B58" s="1">
        <v>71.273208999999994</v>
      </c>
    </row>
    <row r="59" spans="1:2">
      <c r="A59" s="8">
        <v>43783</v>
      </c>
      <c r="B59" s="1">
        <v>68.227508999999998</v>
      </c>
    </row>
    <row r="60" spans="1:2">
      <c r="A60" s="8">
        <v>43784</v>
      </c>
      <c r="B60" s="1">
        <v>67.448357000000001</v>
      </c>
    </row>
    <row r="61" spans="1:2">
      <c r="A61" s="8">
        <v>43787</v>
      </c>
      <c r="B61" s="1">
        <v>67.935317999999995</v>
      </c>
    </row>
    <row r="62" spans="1:2">
      <c r="A62" s="8">
        <v>43788</v>
      </c>
      <c r="B62" s="1">
        <v>67.908760000000001</v>
      </c>
    </row>
    <row r="63" spans="1:2">
      <c r="A63" s="8">
        <v>43789</v>
      </c>
      <c r="B63" s="1">
        <v>67.510352999999995</v>
      </c>
    </row>
    <row r="64" spans="1:2">
      <c r="A64" s="8">
        <v>43790</v>
      </c>
      <c r="B64" s="1">
        <v>67.386375000000001</v>
      </c>
    </row>
    <row r="65" spans="1:2">
      <c r="A65" s="8">
        <v>43791</v>
      </c>
      <c r="B65" s="1">
        <v>67.777739999999994</v>
      </c>
    </row>
    <row r="66" spans="1:2">
      <c r="A66" s="8">
        <v>43794</v>
      </c>
      <c r="B66" s="1">
        <v>68.364806999999999</v>
      </c>
    </row>
    <row r="67" spans="1:2">
      <c r="A67" s="8">
        <v>43795</v>
      </c>
      <c r="B67" s="1">
        <v>69.165329</v>
      </c>
    </row>
    <row r="68" spans="1:2">
      <c r="A68" s="8">
        <v>43796</v>
      </c>
      <c r="B68" s="1">
        <v>66.657027999999997</v>
      </c>
    </row>
    <row r="69" spans="1:2">
      <c r="A69" s="8">
        <v>43798</v>
      </c>
      <c r="B69" s="1">
        <v>66.310126999999994</v>
      </c>
    </row>
    <row r="70" spans="1:2">
      <c r="A70" s="8">
        <v>43801</v>
      </c>
      <c r="B70" s="1">
        <v>65.385086000000001</v>
      </c>
    </row>
    <row r="71" spans="1:2">
      <c r="A71" s="8">
        <v>43802</v>
      </c>
      <c r="B71" s="1">
        <v>65.856491000000005</v>
      </c>
    </row>
    <row r="72" spans="1:2">
      <c r="A72" s="8">
        <v>43803</v>
      </c>
      <c r="B72" s="1">
        <v>66.354590999999999</v>
      </c>
    </row>
    <row r="73" spans="1:2">
      <c r="A73" s="8">
        <v>43804</v>
      </c>
      <c r="B73" s="1">
        <v>66.576981000000004</v>
      </c>
    </row>
    <row r="74" spans="1:2">
      <c r="A74" s="8">
        <v>43805</v>
      </c>
      <c r="B74" s="1">
        <v>66.043289000000001</v>
      </c>
    </row>
    <row r="75" spans="1:2">
      <c r="A75" s="8">
        <v>43808</v>
      </c>
      <c r="B75" s="1">
        <v>65.998795000000001</v>
      </c>
    </row>
    <row r="76" spans="1:2">
      <c r="A76" s="8">
        <v>43809</v>
      </c>
      <c r="B76" s="1">
        <v>64.798034999999999</v>
      </c>
    </row>
    <row r="77" spans="1:2">
      <c r="A77" s="8">
        <v>43810</v>
      </c>
      <c r="B77" s="1">
        <v>64.219871999999995</v>
      </c>
    </row>
    <row r="78" spans="1:2">
      <c r="A78" s="8">
        <v>43811</v>
      </c>
      <c r="B78" s="1">
        <v>63.454922000000003</v>
      </c>
    </row>
    <row r="79" spans="1:2">
      <c r="A79" s="8">
        <v>43812</v>
      </c>
      <c r="B79" s="1">
        <v>63.953026000000001</v>
      </c>
    </row>
    <row r="80" spans="1:2">
      <c r="A80" s="8">
        <v>43815</v>
      </c>
      <c r="B80" s="1">
        <v>61.818291000000002</v>
      </c>
    </row>
    <row r="81" spans="1:2">
      <c r="A81" s="8">
        <v>43816</v>
      </c>
      <c r="B81" s="1">
        <v>62.005088999999998</v>
      </c>
    </row>
    <row r="82" spans="1:2">
      <c r="A82" s="8">
        <v>43817</v>
      </c>
      <c r="B82" s="1">
        <v>61.862761999999996</v>
      </c>
    </row>
    <row r="83" spans="1:2">
      <c r="A83" s="8">
        <v>43818</v>
      </c>
      <c r="B83" s="1">
        <v>60.750937999999998</v>
      </c>
    </row>
    <row r="84" spans="1:2">
      <c r="A84" s="8">
        <v>43819</v>
      </c>
      <c r="B84" s="1">
        <v>62.263027000000001</v>
      </c>
    </row>
    <row r="85" spans="1:2">
      <c r="A85" s="8">
        <v>43822</v>
      </c>
      <c r="B85" s="1">
        <v>63.161396000000003</v>
      </c>
    </row>
    <row r="86" spans="1:2">
      <c r="A86" s="8">
        <v>43823</v>
      </c>
      <c r="B86" s="1">
        <v>63.801822999999999</v>
      </c>
    </row>
    <row r="87" spans="1:2">
      <c r="A87" s="8">
        <v>43825</v>
      </c>
      <c r="B87" s="1">
        <v>63.695067999999999</v>
      </c>
    </row>
    <row r="88" spans="1:2">
      <c r="A88" s="8">
        <v>43826</v>
      </c>
      <c r="B88" s="1">
        <v>64.682381000000007</v>
      </c>
    </row>
    <row r="89" spans="1:2">
      <c r="A89" s="8">
        <v>43829</v>
      </c>
      <c r="B89" s="1">
        <v>64.833618000000001</v>
      </c>
    </row>
    <row r="90" spans="1:2">
      <c r="A90" s="8">
        <v>43830</v>
      </c>
      <c r="B90" s="1">
        <v>63.045772999999997</v>
      </c>
    </row>
    <row r="91" spans="1:2">
      <c r="A91" s="8">
        <v>43832</v>
      </c>
      <c r="B91" s="1">
        <v>63.419350000000001</v>
      </c>
    </row>
    <row r="92" spans="1:2">
      <c r="A92" s="8">
        <v>43833</v>
      </c>
      <c r="B92" s="1">
        <v>62.94791</v>
      </c>
    </row>
    <row r="93" spans="1:2">
      <c r="A93" s="8">
        <v>43836</v>
      </c>
      <c r="B93" s="1">
        <v>63.988590000000002</v>
      </c>
    </row>
    <row r="94" spans="1:2">
      <c r="A94" s="8">
        <v>43837</v>
      </c>
      <c r="B94" s="1">
        <v>64.913666000000006</v>
      </c>
    </row>
    <row r="95" spans="1:2">
      <c r="A95" s="8">
        <v>43838</v>
      </c>
      <c r="B95" s="1">
        <v>64.006386000000006</v>
      </c>
    </row>
    <row r="96" spans="1:2">
      <c r="A96" s="8">
        <v>43839</v>
      </c>
      <c r="B96" s="1">
        <v>64.726844999999997</v>
      </c>
    </row>
    <row r="97" spans="1:2">
      <c r="A97" s="8">
        <v>43840</v>
      </c>
      <c r="B97" s="1">
        <v>64.024192999999997</v>
      </c>
    </row>
    <row r="98" spans="1:2">
      <c r="A98" s="8">
        <v>43843</v>
      </c>
      <c r="B98" s="1">
        <v>63.846297999999997</v>
      </c>
    </row>
    <row r="99" spans="1:2">
      <c r="A99" s="8">
        <v>43844</v>
      </c>
      <c r="B99" s="1">
        <v>63.152500000000003</v>
      </c>
    </row>
    <row r="100" spans="1:2">
      <c r="A100" s="8">
        <v>43845</v>
      </c>
      <c r="B100" s="1">
        <v>63.374881999999999</v>
      </c>
    </row>
    <row r="101" spans="1:2">
      <c r="A101" s="8">
        <v>43846</v>
      </c>
      <c r="B101" s="1">
        <v>64.869193999999993</v>
      </c>
    </row>
    <row r="102" spans="1:2">
      <c r="A102" s="8">
        <v>43847</v>
      </c>
      <c r="B102" s="1">
        <v>66.381279000000006</v>
      </c>
    </row>
    <row r="103" spans="1:2">
      <c r="A103" s="8">
        <v>43851</v>
      </c>
      <c r="B103" s="1">
        <v>66.176697000000004</v>
      </c>
    </row>
    <row r="104" spans="1:2">
      <c r="A104" s="8">
        <v>43852</v>
      </c>
      <c r="B104" s="1">
        <v>66.461326999999997</v>
      </c>
    </row>
    <row r="105" spans="1:2">
      <c r="A105" s="8">
        <v>43853</v>
      </c>
      <c r="B105" s="1">
        <v>63.392657999999997</v>
      </c>
    </row>
    <row r="106" spans="1:2">
      <c r="A106" s="8">
        <v>43854</v>
      </c>
      <c r="B106" s="1">
        <v>63.437130000000003</v>
      </c>
    </row>
    <row r="107" spans="1:2">
      <c r="A107" s="8">
        <v>43857</v>
      </c>
      <c r="B107" s="1">
        <v>63.383778</v>
      </c>
    </row>
    <row r="108" spans="1:2">
      <c r="A108" s="8">
        <v>43858</v>
      </c>
      <c r="B108" s="1">
        <v>61.675975999999999</v>
      </c>
    </row>
    <row r="109" spans="1:2">
      <c r="A109" s="8">
        <v>43859</v>
      </c>
      <c r="B109" s="1">
        <v>60.315075</v>
      </c>
    </row>
    <row r="110" spans="1:2">
      <c r="A110" s="8">
        <v>43860</v>
      </c>
      <c r="B110" s="1">
        <v>60.786490999999998</v>
      </c>
    </row>
    <row r="111" spans="1:2">
      <c r="A111" s="8">
        <v>43861</v>
      </c>
      <c r="B111" s="1">
        <v>58.705134999999999</v>
      </c>
    </row>
    <row r="112" spans="1:2">
      <c r="A112" s="8">
        <v>43864</v>
      </c>
      <c r="B112" s="1">
        <v>57.993564999999997</v>
      </c>
    </row>
    <row r="113" spans="1:2">
      <c r="A113" s="8">
        <v>43865</v>
      </c>
      <c r="B113" s="1">
        <v>59.861465000000003</v>
      </c>
    </row>
    <row r="114" spans="1:2">
      <c r="A114" s="8">
        <v>43866</v>
      </c>
      <c r="B114" s="1">
        <v>60.217250999999997</v>
      </c>
    </row>
    <row r="115" spans="1:2">
      <c r="A115" s="8">
        <v>43867</v>
      </c>
      <c r="B115" s="1">
        <v>60.243938</v>
      </c>
    </row>
    <row r="116" spans="1:2">
      <c r="A116" s="8">
        <v>43868</v>
      </c>
      <c r="B116" s="1">
        <v>57.450980999999999</v>
      </c>
    </row>
    <row r="117" spans="1:2">
      <c r="A117" s="8">
        <v>43871</v>
      </c>
      <c r="B117" s="1">
        <v>58.349358000000002</v>
      </c>
    </row>
    <row r="118" spans="1:2">
      <c r="A118" s="8">
        <v>43872</v>
      </c>
      <c r="B118" s="1">
        <v>58.260406000000003</v>
      </c>
    </row>
    <row r="119" spans="1:2">
      <c r="A119" s="8">
        <v>43873</v>
      </c>
      <c r="B119" s="1">
        <v>59.238830999999998</v>
      </c>
    </row>
    <row r="120" spans="1:2">
      <c r="A120" s="8">
        <v>43874</v>
      </c>
      <c r="B120" s="1">
        <v>58.616196000000002</v>
      </c>
    </row>
    <row r="121" spans="1:2">
      <c r="A121" s="8">
        <v>43875</v>
      </c>
      <c r="B121" s="1">
        <v>57.637782999999999</v>
      </c>
    </row>
    <row r="122" spans="1:2">
      <c r="A122" s="8">
        <v>43879</v>
      </c>
      <c r="B122" s="1">
        <v>57.370933999999998</v>
      </c>
    </row>
    <row r="123" spans="1:2">
      <c r="A123" s="8">
        <v>43880</v>
      </c>
      <c r="B123" s="1">
        <v>57.708934999999997</v>
      </c>
    </row>
    <row r="124" spans="1:2">
      <c r="A124" s="8">
        <v>43881</v>
      </c>
      <c r="B124" s="1">
        <v>57.379837000000002</v>
      </c>
    </row>
    <row r="125" spans="1:2">
      <c r="A125" s="8">
        <v>43882</v>
      </c>
      <c r="B125" s="1">
        <v>58.220489999999998</v>
      </c>
    </row>
    <row r="126" spans="1:2">
      <c r="A126" s="8">
        <v>43885</v>
      </c>
      <c r="B126" s="1">
        <v>56.637543000000001</v>
      </c>
    </row>
    <row r="127" spans="1:2">
      <c r="A127" s="8">
        <v>43886</v>
      </c>
      <c r="B127" s="1">
        <v>54.893611999999997</v>
      </c>
    </row>
    <row r="128" spans="1:2">
      <c r="A128" s="8">
        <v>43887</v>
      </c>
      <c r="B128" s="1">
        <v>55.430199000000002</v>
      </c>
    </row>
    <row r="129" spans="1:2">
      <c r="A129" s="8">
        <v>43888</v>
      </c>
      <c r="B129" s="1">
        <v>53.426921999999998</v>
      </c>
    </row>
    <row r="130" spans="1:2">
      <c r="A130" s="8">
        <v>43889</v>
      </c>
      <c r="B130" s="1">
        <v>53.212273000000003</v>
      </c>
    </row>
    <row r="131" spans="1:2">
      <c r="A131" s="8">
        <v>43892</v>
      </c>
      <c r="B131" s="1">
        <v>56.163544000000002</v>
      </c>
    </row>
    <row r="132" spans="1:2">
      <c r="A132" s="8">
        <v>43893</v>
      </c>
      <c r="B132" s="1">
        <v>55.448090000000001</v>
      </c>
    </row>
    <row r="133" spans="1:2">
      <c r="A133" s="8">
        <v>43894</v>
      </c>
      <c r="B133" s="1">
        <v>57.218857</v>
      </c>
    </row>
    <row r="134" spans="1:2">
      <c r="A134" s="8">
        <v>43895</v>
      </c>
      <c r="B134" s="1">
        <v>56.887951000000001</v>
      </c>
    </row>
    <row r="135" spans="1:2">
      <c r="A135" s="8">
        <v>43896</v>
      </c>
      <c r="B135" s="1">
        <v>56.574931999999997</v>
      </c>
    </row>
    <row r="136" spans="1:2">
      <c r="A136" s="8">
        <v>43899</v>
      </c>
      <c r="B136" s="1">
        <v>55.412312</v>
      </c>
    </row>
    <row r="137" spans="1:2">
      <c r="A137" s="8">
        <v>43900</v>
      </c>
      <c r="B137" s="1">
        <v>55.984676</v>
      </c>
    </row>
    <row r="138" spans="1:2">
      <c r="A138" s="8">
        <v>43901</v>
      </c>
      <c r="B138" s="1">
        <v>53.435867000000002</v>
      </c>
    </row>
    <row r="139" spans="1:2">
      <c r="A139" s="8">
        <v>43902</v>
      </c>
      <c r="B139" s="1">
        <v>50.448810999999999</v>
      </c>
    </row>
    <row r="140" spans="1:2">
      <c r="A140" s="8">
        <v>43903</v>
      </c>
      <c r="B140" s="1">
        <v>57.388770999999998</v>
      </c>
    </row>
    <row r="141" spans="1:2">
      <c r="A141" s="8">
        <v>43906</v>
      </c>
      <c r="B141" s="1">
        <v>49.956940000000003</v>
      </c>
    </row>
    <row r="142" spans="1:2">
      <c r="A142" s="8">
        <v>43907</v>
      </c>
      <c r="B142" s="1">
        <v>49.742305999999999</v>
      </c>
    </row>
    <row r="143" spans="1:2">
      <c r="A143" s="8">
        <v>43908</v>
      </c>
      <c r="B143" s="1">
        <v>42.927546999999997</v>
      </c>
    </row>
    <row r="144" spans="1:2">
      <c r="A144" s="8">
        <v>43909</v>
      </c>
      <c r="B144" s="1">
        <v>40.700684000000003</v>
      </c>
    </row>
    <row r="145" spans="1:2">
      <c r="A145" s="8">
        <v>43910</v>
      </c>
      <c r="B145" s="1">
        <v>42.453564</v>
      </c>
    </row>
    <row r="146" spans="1:2">
      <c r="A146" s="8">
        <v>43913</v>
      </c>
      <c r="B146" s="1">
        <v>43.106414999999998</v>
      </c>
    </row>
    <row r="147" spans="1:2">
      <c r="A147" s="8">
        <v>43914</v>
      </c>
      <c r="B147" s="1">
        <v>48.293506999999998</v>
      </c>
    </row>
    <row r="148" spans="1:2">
      <c r="A148" s="8">
        <v>43915</v>
      </c>
      <c r="B148" s="1">
        <v>50.976470999999997</v>
      </c>
    </row>
    <row r="149" spans="1:2">
      <c r="A149" s="8">
        <v>43916</v>
      </c>
      <c r="B149" s="1">
        <v>55.671672999999998</v>
      </c>
    </row>
    <row r="150" spans="1:2">
      <c r="A150" s="8">
        <v>43917</v>
      </c>
      <c r="B150" s="1">
        <v>49.679695000000002</v>
      </c>
    </row>
    <row r="151" spans="1:2">
      <c r="A151" s="8">
        <v>43920</v>
      </c>
      <c r="B151" s="1">
        <v>52.639907999999998</v>
      </c>
    </row>
    <row r="152" spans="1:2">
      <c r="A152" s="8">
        <v>43921</v>
      </c>
      <c r="B152" s="1">
        <v>54.553761000000002</v>
      </c>
    </row>
    <row r="153" spans="1:2">
      <c r="A153" s="8">
        <v>43922</v>
      </c>
      <c r="B153" s="1">
        <v>50.636626999999997</v>
      </c>
    </row>
    <row r="154" spans="1:2">
      <c r="A154" s="8">
        <v>43923</v>
      </c>
      <c r="B154" s="1">
        <v>52.317951000000001</v>
      </c>
    </row>
    <row r="155" spans="1:2">
      <c r="A155" s="8">
        <v>43924</v>
      </c>
      <c r="B155" s="1">
        <v>51.101677000000002</v>
      </c>
    </row>
    <row r="156" spans="1:2">
      <c r="A156" s="8">
        <v>43927</v>
      </c>
      <c r="B156" s="1">
        <v>53.918799999999997</v>
      </c>
    </row>
    <row r="157" spans="1:2">
      <c r="A157" s="8">
        <v>43928</v>
      </c>
      <c r="B157" s="1">
        <v>50.082149999999999</v>
      </c>
    </row>
    <row r="158" spans="1:2">
      <c r="A158" s="8">
        <v>43929</v>
      </c>
      <c r="B158" s="1">
        <v>50.976470999999997</v>
      </c>
    </row>
    <row r="159" spans="1:2">
      <c r="A159" s="8">
        <v>43930</v>
      </c>
      <c r="B159" s="1">
        <v>54.321243000000003</v>
      </c>
    </row>
    <row r="160" spans="1:2">
      <c r="A160" s="8">
        <v>43934</v>
      </c>
      <c r="B160" s="1">
        <v>51.155334000000003</v>
      </c>
    </row>
    <row r="161" spans="1:2">
      <c r="A161" s="8">
        <v>43935</v>
      </c>
      <c r="B161" s="1">
        <v>50.484591999999999</v>
      </c>
    </row>
    <row r="162" spans="1:2">
      <c r="A162" s="8">
        <v>43936</v>
      </c>
      <c r="B162" s="1">
        <v>49.277248</v>
      </c>
    </row>
    <row r="163" spans="1:2">
      <c r="A163" s="8">
        <v>43937</v>
      </c>
      <c r="B163" s="1">
        <v>50.430931000000001</v>
      </c>
    </row>
    <row r="164" spans="1:2">
      <c r="A164" s="8">
        <v>43938</v>
      </c>
      <c r="B164" s="1">
        <v>53.310645999999998</v>
      </c>
    </row>
    <row r="165" spans="1:2">
      <c r="A165" s="8">
        <v>43941</v>
      </c>
      <c r="B165" s="1">
        <v>50.475647000000002</v>
      </c>
    </row>
    <row r="166" spans="1:2">
      <c r="A166" s="8">
        <v>43942</v>
      </c>
      <c r="B166" s="1">
        <v>52.738284999999998</v>
      </c>
    </row>
    <row r="167" spans="1:2">
      <c r="A167" s="8">
        <v>43943</v>
      </c>
      <c r="B167" s="1">
        <v>51.012245</v>
      </c>
    </row>
    <row r="168" spans="1:2">
      <c r="A168" s="8">
        <v>43944</v>
      </c>
      <c r="B168" s="1">
        <v>50.743949999999998</v>
      </c>
    </row>
    <row r="169" spans="1:2">
      <c r="A169" s="8">
        <v>43945</v>
      </c>
      <c r="B169" s="1">
        <v>50.323611999999997</v>
      </c>
    </row>
    <row r="170" spans="1:2">
      <c r="A170" s="8">
        <v>43948</v>
      </c>
      <c r="B170" s="1">
        <v>53.775703</v>
      </c>
    </row>
    <row r="171" spans="1:2">
      <c r="A171" s="8">
        <v>43949</v>
      </c>
      <c r="B171" s="1">
        <v>53.426921999999998</v>
      </c>
    </row>
    <row r="172" spans="1:2">
      <c r="A172" s="8">
        <v>43950</v>
      </c>
      <c r="B172" s="1">
        <v>53.060242000000002</v>
      </c>
    </row>
    <row r="173" spans="1:2">
      <c r="A173" s="8">
        <v>43951</v>
      </c>
      <c r="B173" s="1">
        <v>50.323611999999997</v>
      </c>
    </row>
    <row r="174" spans="1:2">
      <c r="A174" s="8">
        <v>43952</v>
      </c>
      <c r="B174" s="1">
        <v>51.334201999999998</v>
      </c>
    </row>
    <row r="175" spans="1:2">
      <c r="A175" s="8">
        <v>43955</v>
      </c>
      <c r="B175" s="1">
        <v>51.289482</v>
      </c>
    </row>
    <row r="176" spans="1:2">
      <c r="A176" s="8">
        <v>43956</v>
      </c>
      <c r="B176" s="1">
        <v>50.931755000000003</v>
      </c>
    </row>
    <row r="177" spans="1:2">
      <c r="A177" s="8">
        <v>43957</v>
      </c>
      <c r="B177" s="1">
        <v>49.286197999999999</v>
      </c>
    </row>
    <row r="178" spans="1:2">
      <c r="A178" s="8">
        <v>43958</v>
      </c>
      <c r="B178" s="1">
        <v>48.830097000000002</v>
      </c>
    </row>
    <row r="179" spans="1:2">
      <c r="A179" s="8">
        <v>43959</v>
      </c>
      <c r="B179" s="1">
        <v>51.879733999999999</v>
      </c>
    </row>
    <row r="180" spans="1:2">
      <c r="A180" s="8">
        <v>43962</v>
      </c>
      <c r="B180" s="1">
        <v>49.420338000000001</v>
      </c>
    </row>
    <row r="181" spans="1:2">
      <c r="A181" s="8">
        <v>43963</v>
      </c>
      <c r="B181" s="1">
        <v>47.971541999999999</v>
      </c>
    </row>
    <row r="182" spans="1:2">
      <c r="A182" s="8">
        <v>43964</v>
      </c>
      <c r="B182" s="1">
        <v>46.755257</v>
      </c>
    </row>
    <row r="183" spans="1:2">
      <c r="A183" s="8">
        <v>43965</v>
      </c>
      <c r="B183" s="1">
        <v>46.504848000000003</v>
      </c>
    </row>
    <row r="184" spans="1:2">
      <c r="A184" s="8">
        <v>43966</v>
      </c>
      <c r="B184" s="1">
        <v>46.504848000000003</v>
      </c>
    </row>
    <row r="185" spans="1:2">
      <c r="A185" s="8">
        <v>43969</v>
      </c>
      <c r="B185" s="1">
        <v>50.305732999999996</v>
      </c>
    </row>
    <row r="186" spans="1:2">
      <c r="A186" s="8">
        <v>43970</v>
      </c>
      <c r="B186" s="1">
        <v>47.801617</v>
      </c>
    </row>
    <row r="187" spans="1:2">
      <c r="A187" s="8">
        <v>43971</v>
      </c>
      <c r="B187" s="1">
        <v>49.187832</v>
      </c>
    </row>
    <row r="188" spans="1:2">
      <c r="A188" s="8">
        <v>43972</v>
      </c>
      <c r="B188" s="1">
        <v>47.184531999999997</v>
      </c>
    </row>
    <row r="189" spans="1:2">
      <c r="A189" s="8">
        <v>43973</v>
      </c>
      <c r="B189" s="1">
        <v>46.030856999999997</v>
      </c>
    </row>
    <row r="190" spans="1:2">
      <c r="A190" s="8">
        <v>43977</v>
      </c>
      <c r="B190" s="1">
        <v>47.282916999999998</v>
      </c>
    </row>
    <row r="191" spans="1:2">
      <c r="A191" s="8">
        <v>43978</v>
      </c>
      <c r="B191" s="1">
        <v>51.226871000000003</v>
      </c>
    </row>
    <row r="192" spans="1:2">
      <c r="A192" s="8">
        <v>43979</v>
      </c>
      <c r="B192" s="1">
        <v>49.366688000000003</v>
      </c>
    </row>
    <row r="193" spans="1:2">
      <c r="A193" s="8">
        <v>43980</v>
      </c>
      <c r="B193" s="1">
        <v>50.108958999999999</v>
      </c>
    </row>
    <row r="194" spans="1:2">
      <c r="A194" s="8">
        <v>43983</v>
      </c>
      <c r="B194" s="1">
        <v>48.561798000000003</v>
      </c>
    </row>
    <row r="195" spans="1:2">
      <c r="A195" s="8">
        <v>43984</v>
      </c>
      <c r="B195" s="1">
        <v>47.399174000000002</v>
      </c>
    </row>
    <row r="196" spans="1:2">
      <c r="A196" s="8">
        <v>43985</v>
      </c>
      <c r="B196" s="1">
        <v>49.393517000000003</v>
      </c>
    </row>
    <row r="197" spans="1:2">
      <c r="A197" s="8">
        <v>43986</v>
      </c>
      <c r="B197" s="1">
        <v>49.858559</v>
      </c>
    </row>
    <row r="198" spans="1:2">
      <c r="A198" s="8">
        <v>43987</v>
      </c>
      <c r="B198" s="1">
        <v>54.222866000000003</v>
      </c>
    </row>
    <row r="199" spans="1:2">
      <c r="A199" s="8">
        <v>43990</v>
      </c>
      <c r="B199" s="1">
        <v>55.009869000000002</v>
      </c>
    </row>
    <row r="200" spans="1:2">
      <c r="A200" s="8">
        <v>43991</v>
      </c>
      <c r="B200" s="1">
        <v>54.839947000000002</v>
      </c>
    </row>
    <row r="201" spans="1:2">
      <c r="A201" s="8">
        <v>43992</v>
      </c>
      <c r="B201" s="1">
        <v>54.634247000000002</v>
      </c>
    </row>
    <row r="202" spans="1:2">
      <c r="A202" s="8">
        <v>43993</v>
      </c>
      <c r="B202" s="1">
        <v>50.082149999999999</v>
      </c>
    </row>
    <row r="203" spans="1:2">
      <c r="A203" s="8">
        <v>43994</v>
      </c>
      <c r="B203" s="1">
        <v>51.861846999999997</v>
      </c>
    </row>
    <row r="204" spans="1:2">
      <c r="A204" s="8">
        <v>43997</v>
      </c>
      <c r="B204" s="1">
        <v>54.643196000000003</v>
      </c>
    </row>
    <row r="205" spans="1:2">
      <c r="A205" s="8">
        <v>43998</v>
      </c>
      <c r="B205" s="1">
        <v>55.26923</v>
      </c>
    </row>
    <row r="206" spans="1:2">
      <c r="A206" s="8">
        <v>43999</v>
      </c>
      <c r="B206" s="1">
        <v>53.310645999999998</v>
      </c>
    </row>
    <row r="207" spans="1:2">
      <c r="A207" s="8">
        <v>44000</v>
      </c>
      <c r="B207" s="1">
        <v>51.870784999999998</v>
      </c>
    </row>
    <row r="208" spans="1:2">
      <c r="A208" s="8">
        <v>44001</v>
      </c>
      <c r="B208" s="1">
        <v>54.830978000000002</v>
      </c>
    </row>
    <row r="209" spans="1:2">
      <c r="A209" s="8">
        <v>44004</v>
      </c>
      <c r="B209" s="1">
        <v>54.255141999999999</v>
      </c>
    </row>
    <row r="210" spans="1:2">
      <c r="A210" s="8">
        <v>44005</v>
      </c>
      <c r="B210" s="1">
        <v>52.581595999999998</v>
      </c>
    </row>
    <row r="211" spans="1:2">
      <c r="A211" s="8">
        <v>44006</v>
      </c>
      <c r="B211" s="1">
        <v>48.064835000000002</v>
      </c>
    </row>
    <row r="212" spans="1:2">
      <c r="A212" s="8">
        <v>44007</v>
      </c>
      <c r="B212" s="1">
        <v>50.395190999999997</v>
      </c>
    </row>
    <row r="213" spans="1:2">
      <c r="A213" s="8">
        <v>44008</v>
      </c>
      <c r="B213" s="1">
        <v>48.082828999999997</v>
      </c>
    </row>
    <row r="214" spans="1:2">
      <c r="A214" s="8">
        <v>44011</v>
      </c>
      <c r="B214" s="1">
        <v>49.774363999999998</v>
      </c>
    </row>
    <row r="215" spans="1:2">
      <c r="A215" s="8">
        <v>44012</v>
      </c>
      <c r="B215" s="1">
        <v>50.602142000000001</v>
      </c>
    </row>
    <row r="216" spans="1:2">
      <c r="A216" s="8">
        <v>44013</v>
      </c>
      <c r="B216" s="1">
        <v>52.635586000000004</v>
      </c>
    </row>
    <row r="217" spans="1:2">
      <c r="A217" s="8">
        <v>44014</v>
      </c>
      <c r="B217" s="1">
        <v>53.490344999999998</v>
      </c>
    </row>
    <row r="218" spans="1:2">
      <c r="A218" s="8">
        <v>44018</v>
      </c>
      <c r="B218" s="1">
        <v>52.536613000000003</v>
      </c>
    </row>
    <row r="219" spans="1:2">
      <c r="A219" s="8">
        <v>44019</v>
      </c>
      <c r="B219" s="1">
        <v>48.955589000000003</v>
      </c>
    </row>
    <row r="220" spans="1:2">
      <c r="A220" s="8">
        <v>44020</v>
      </c>
      <c r="B220" s="1">
        <v>49.000579999999999</v>
      </c>
    </row>
    <row r="221" spans="1:2">
      <c r="A221" s="8">
        <v>44021</v>
      </c>
      <c r="B221" s="1">
        <v>46.922150000000002</v>
      </c>
    </row>
    <row r="222" spans="1:2">
      <c r="A222" s="8">
        <v>44022</v>
      </c>
      <c r="B222" s="1">
        <v>49.792361999999997</v>
      </c>
    </row>
    <row r="223" spans="1:2">
      <c r="A223" s="8">
        <v>44025</v>
      </c>
      <c r="B223" s="1">
        <v>48.406734</v>
      </c>
    </row>
    <row r="224" spans="1:2">
      <c r="A224" s="8">
        <v>44026</v>
      </c>
      <c r="B224" s="1">
        <v>48.5867</v>
      </c>
    </row>
    <row r="225" spans="1:2">
      <c r="A225" s="8">
        <v>44027</v>
      </c>
      <c r="B225" s="1">
        <v>49.063560000000003</v>
      </c>
    </row>
    <row r="226" spans="1:2">
      <c r="A226" s="8">
        <v>44028</v>
      </c>
      <c r="B226" s="1">
        <v>47.731926000000001</v>
      </c>
    </row>
    <row r="227" spans="1:2">
      <c r="A227" s="8">
        <v>44029</v>
      </c>
      <c r="B227" s="1">
        <v>46.787185999999998</v>
      </c>
    </row>
    <row r="228" spans="1:2">
      <c r="A228" s="8">
        <v>44032</v>
      </c>
      <c r="B228" s="1">
        <v>47.426014000000002</v>
      </c>
    </row>
    <row r="229" spans="1:2">
      <c r="A229" s="8">
        <v>44033</v>
      </c>
      <c r="B229" s="1">
        <v>47.857883000000001</v>
      </c>
    </row>
    <row r="230" spans="1:2">
      <c r="A230" s="8">
        <v>44034</v>
      </c>
      <c r="B230" s="1">
        <v>48.019840000000002</v>
      </c>
    </row>
    <row r="231" spans="1:2">
      <c r="A231" s="8">
        <v>44035</v>
      </c>
      <c r="B231" s="1">
        <v>47.120097999999999</v>
      </c>
    </row>
    <row r="232" spans="1:2">
      <c r="A232" s="8">
        <v>44036</v>
      </c>
      <c r="B232" s="1">
        <v>46.580238000000001</v>
      </c>
    </row>
    <row r="233" spans="1:2">
      <c r="A233" s="8">
        <v>44039</v>
      </c>
      <c r="B233" s="1">
        <v>47.327038000000002</v>
      </c>
    </row>
    <row r="234" spans="1:2">
      <c r="A234" s="8">
        <v>44040</v>
      </c>
      <c r="B234" s="1">
        <v>47.264052999999997</v>
      </c>
    </row>
    <row r="235" spans="1:2">
      <c r="A235" s="8">
        <v>44041</v>
      </c>
      <c r="B235" s="1">
        <v>46.859164999999997</v>
      </c>
    </row>
    <row r="236" spans="1:2">
      <c r="A236" s="8">
        <v>44042</v>
      </c>
      <c r="B236" s="1">
        <v>46.481270000000002</v>
      </c>
    </row>
    <row r="237" spans="1:2">
      <c r="A237" s="8">
        <v>44043</v>
      </c>
      <c r="B237" s="1">
        <v>45.824447999999997</v>
      </c>
    </row>
    <row r="238" spans="1:2">
      <c r="A238" s="8">
        <v>44046</v>
      </c>
      <c r="B238" s="1">
        <v>46.184353000000002</v>
      </c>
    </row>
    <row r="239" spans="1:2">
      <c r="A239" s="8">
        <v>44047</v>
      </c>
      <c r="B239" s="1">
        <v>46.247329999999998</v>
      </c>
    </row>
    <row r="240" spans="1:2">
      <c r="A240" s="8">
        <v>44048</v>
      </c>
      <c r="B240" s="1">
        <v>46.697212</v>
      </c>
    </row>
    <row r="241" spans="1:2">
      <c r="A241" s="8">
        <v>44049</v>
      </c>
      <c r="B241" s="1">
        <v>46.229343</v>
      </c>
    </row>
    <row r="242" spans="1:2">
      <c r="A242" s="8">
        <v>44050</v>
      </c>
      <c r="B242" s="1">
        <v>46.112369999999999</v>
      </c>
    </row>
    <row r="243" spans="1:2">
      <c r="A243" s="8">
        <v>44053</v>
      </c>
      <c r="B243" s="1">
        <v>45.797459000000003</v>
      </c>
    </row>
    <row r="244" spans="1:2">
      <c r="A244" s="8">
        <v>44054</v>
      </c>
      <c r="B244" s="1">
        <v>46.562252000000001</v>
      </c>
    </row>
    <row r="245" spans="1:2">
      <c r="A245" s="8">
        <v>44055</v>
      </c>
      <c r="B245" s="1">
        <v>47.057110000000002</v>
      </c>
    </row>
    <row r="246" spans="1:2">
      <c r="A246" s="8">
        <v>44056</v>
      </c>
      <c r="B246" s="1">
        <v>46.724196999999997</v>
      </c>
    </row>
    <row r="247" spans="1:2">
      <c r="A247" s="8">
        <v>44057</v>
      </c>
      <c r="B247" s="1">
        <v>46.931151999999997</v>
      </c>
    </row>
    <row r="248" spans="1:2">
      <c r="A248" s="8">
        <v>44060</v>
      </c>
      <c r="B248" s="1">
        <v>46.562252000000001</v>
      </c>
    </row>
    <row r="249" spans="1:2">
      <c r="A249" s="8">
        <v>44061</v>
      </c>
      <c r="B249" s="1">
        <v>46.976134999999999</v>
      </c>
    </row>
    <row r="250" spans="1:2">
      <c r="A250" s="8">
        <v>44062</v>
      </c>
      <c r="B250" s="1">
        <v>47.956856000000002</v>
      </c>
    </row>
    <row r="251" spans="1:2">
      <c r="A251" s="8">
        <v>44063</v>
      </c>
      <c r="B251" s="1">
        <v>48.037841999999998</v>
      </c>
    </row>
    <row r="252" spans="1:2">
      <c r="A252" s="8">
        <v>44064</v>
      </c>
      <c r="B252" s="1">
        <v>48.092182000000001</v>
      </c>
    </row>
    <row r="253" spans="1:2">
      <c r="A253" s="8">
        <v>44067</v>
      </c>
      <c r="B253" s="1">
        <v>48.318607</v>
      </c>
    </row>
    <row r="254" spans="1:2">
      <c r="A254" s="8">
        <v>44068</v>
      </c>
      <c r="B254" s="1">
        <v>48.345782999999997</v>
      </c>
    </row>
    <row r="255" spans="1:2">
      <c r="A255" s="8">
        <v>44069</v>
      </c>
      <c r="B255" s="1">
        <v>47.603115000000003</v>
      </c>
    </row>
    <row r="256" spans="1:2">
      <c r="A256" s="8">
        <v>44070</v>
      </c>
      <c r="B256" s="1">
        <v>47.603115000000003</v>
      </c>
    </row>
    <row r="257" spans="1:2">
      <c r="A257" s="8">
        <v>44071</v>
      </c>
      <c r="B257" s="1">
        <v>47.639336</v>
      </c>
    </row>
    <row r="258" spans="1:2">
      <c r="A258" s="8">
        <v>44074</v>
      </c>
      <c r="B258" s="1">
        <v>47.503489999999999</v>
      </c>
    </row>
    <row r="259" spans="1:2">
      <c r="A259" s="8">
        <v>44075</v>
      </c>
      <c r="B259" s="1">
        <v>47.186497000000003</v>
      </c>
    </row>
    <row r="260" spans="1:2">
      <c r="A260" s="8">
        <v>44076</v>
      </c>
      <c r="B260" s="1">
        <v>46.208347000000003</v>
      </c>
    </row>
    <row r="261" spans="1:2">
      <c r="A261" s="8">
        <v>44077</v>
      </c>
      <c r="B261" s="1">
        <v>46.652138000000001</v>
      </c>
    </row>
    <row r="262" spans="1:2">
      <c r="A262" s="8">
        <v>44078</v>
      </c>
      <c r="B262" s="1">
        <v>47.412909999999997</v>
      </c>
    </row>
    <row r="263" spans="1:2">
      <c r="A263" s="8">
        <v>44082</v>
      </c>
      <c r="B263" s="1">
        <v>46.371372000000001</v>
      </c>
    </row>
    <row r="264" spans="1:2">
      <c r="A264" s="8">
        <v>44083</v>
      </c>
      <c r="B264" s="1">
        <v>46.190238999999998</v>
      </c>
    </row>
    <row r="265" spans="1:2">
      <c r="A265" s="8">
        <v>44084</v>
      </c>
      <c r="B265" s="1">
        <v>46.896670999999998</v>
      </c>
    </row>
    <row r="266" spans="1:2">
      <c r="A266" s="8">
        <v>44085</v>
      </c>
      <c r="B266" s="1">
        <v>45.936638000000002</v>
      </c>
    </row>
    <row r="267" spans="1:2">
      <c r="A267" s="8">
        <v>44088</v>
      </c>
      <c r="B267" s="1">
        <v>48.689934000000001</v>
      </c>
    </row>
    <row r="268" spans="1:2">
      <c r="A268" s="8">
        <v>44089</v>
      </c>
      <c r="B268" s="1">
        <v>47.548766999999998</v>
      </c>
    </row>
    <row r="269" spans="1:2">
      <c r="A269" s="8">
        <v>44090</v>
      </c>
      <c r="B269" s="1">
        <v>47.666511999999997</v>
      </c>
    </row>
    <row r="270" spans="1:2">
      <c r="A270" s="8">
        <v>44091</v>
      </c>
      <c r="B270" s="1">
        <v>47.014415999999997</v>
      </c>
    </row>
    <row r="271" spans="1:2">
      <c r="A271" s="8">
        <v>44092</v>
      </c>
      <c r="B271" s="1">
        <v>48.680881999999997</v>
      </c>
    </row>
    <row r="272" spans="1:2">
      <c r="A272" s="8">
        <v>44095</v>
      </c>
      <c r="B272" s="1">
        <v>46.371372000000001</v>
      </c>
    </row>
    <row r="273" spans="1:2">
      <c r="A273" s="8">
        <v>44096</v>
      </c>
      <c r="B273" s="1">
        <v>47.521594999999998</v>
      </c>
    </row>
    <row r="274" spans="1:2">
      <c r="A274" s="8">
        <v>44097</v>
      </c>
      <c r="B274" s="1">
        <v>46.516292999999997</v>
      </c>
    </row>
    <row r="275" spans="1:2">
      <c r="A275" s="8">
        <v>44098</v>
      </c>
      <c r="B275" s="1">
        <v>47.186497000000003</v>
      </c>
    </row>
    <row r="276" spans="1:2">
      <c r="A276" s="8">
        <v>44099</v>
      </c>
      <c r="B276" s="1">
        <v>47.847651999999997</v>
      </c>
    </row>
    <row r="277" spans="1:2">
      <c r="A277" s="8">
        <v>44102</v>
      </c>
      <c r="B277" s="1">
        <v>47.847651999999997</v>
      </c>
    </row>
    <row r="278" spans="1:2">
      <c r="A278" s="8">
        <v>44103</v>
      </c>
      <c r="B278" s="1">
        <v>47.720860000000002</v>
      </c>
    </row>
    <row r="279" spans="1:2">
      <c r="A279" s="8">
        <v>44104</v>
      </c>
      <c r="B279" s="1">
        <v>46.416656000000003</v>
      </c>
    </row>
    <row r="280" spans="1:2">
      <c r="A280" s="8">
        <v>44105</v>
      </c>
      <c r="B280" s="1">
        <v>46.606850000000001</v>
      </c>
    </row>
    <row r="281" spans="1:2">
      <c r="A281" s="8">
        <v>44106</v>
      </c>
      <c r="B281" s="1">
        <v>46.199286999999998</v>
      </c>
    </row>
    <row r="282" spans="1:2">
      <c r="A282" s="8">
        <v>44109</v>
      </c>
      <c r="B282" s="1">
        <v>46.552512999999998</v>
      </c>
    </row>
    <row r="283" spans="1:2">
      <c r="A283" s="8">
        <v>44110</v>
      </c>
      <c r="B283" s="1">
        <v>45.791725</v>
      </c>
    </row>
    <row r="284" spans="1:2">
      <c r="A284" s="8">
        <v>44111</v>
      </c>
      <c r="B284" s="1">
        <v>46.543446000000003</v>
      </c>
    </row>
    <row r="285" spans="1:2">
      <c r="A285" s="8">
        <v>44112</v>
      </c>
      <c r="B285" s="1">
        <v>46.443832</v>
      </c>
    </row>
    <row r="286" spans="1:2">
      <c r="A286" s="8">
        <v>44113</v>
      </c>
      <c r="B286" s="1">
        <v>46.516292999999997</v>
      </c>
    </row>
    <row r="287" spans="1:2">
      <c r="A287" s="8">
        <v>44116</v>
      </c>
      <c r="B287" s="1">
        <v>47.557822999999999</v>
      </c>
    </row>
    <row r="288" spans="1:2">
      <c r="A288" s="8">
        <v>44117</v>
      </c>
      <c r="B288" s="1">
        <v>47.041580000000003</v>
      </c>
    </row>
    <row r="289" spans="1:2">
      <c r="A289" s="8">
        <v>44118</v>
      </c>
      <c r="B289" s="1">
        <v>46.815165999999998</v>
      </c>
    </row>
    <row r="290" spans="1:2">
      <c r="A290" s="8">
        <v>44119</v>
      </c>
      <c r="B290" s="1">
        <v>46.778937999999997</v>
      </c>
    </row>
    <row r="291" spans="1:2">
      <c r="A291" s="8">
        <v>44120</v>
      </c>
      <c r="B291" s="1">
        <v>46.797043000000002</v>
      </c>
    </row>
    <row r="292" spans="1:2">
      <c r="A292" s="8">
        <v>44123</v>
      </c>
      <c r="B292" s="1">
        <v>46.190238999999998</v>
      </c>
    </row>
    <row r="293" spans="1:2">
      <c r="A293" s="8">
        <v>44124</v>
      </c>
      <c r="B293" s="1">
        <v>46.190238999999998</v>
      </c>
    </row>
    <row r="294" spans="1:2">
      <c r="A294" s="8">
        <v>44125</v>
      </c>
      <c r="B294" s="1">
        <v>45.981926000000001</v>
      </c>
    </row>
    <row r="295" spans="1:2">
      <c r="A295" s="8">
        <v>44126</v>
      </c>
      <c r="B295" s="1">
        <v>46.099666999999997</v>
      </c>
    </row>
    <row r="296" spans="1:2">
      <c r="A296" s="8">
        <v>44127</v>
      </c>
      <c r="B296" s="1">
        <v>46.009093999999997</v>
      </c>
    </row>
    <row r="297" spans="1:2">
      <c r="A297" s="8">
        <v>44130</v>
      </c>
      <c r="B297" s="1">
        <v>45.746445000000001</v>
      </c>
    </row>
    <row r="298" spans="1:2">
      <c r="A298" s="8">
        <v>44131</v>
      </c>
      <c r="B298" s="1">
        <v>46.190238999999998</v>
      </c>
    </row>
    <row r="299" spans="1:2">
      <c r="A299" s="8">
        <v>44132</v>
      </c>
      <c r="B299" s="1">
        <v>46.280799999999999</v>
      </c>
    </row>
    <row r="300" spans="1:2">
      <c r="A300" s="8">
        <v>44133</v>
      </c>
      <c r="B300" s="1">
        <v>46.280799999999999</v>
      </c>
    </row>
    <row r="301" spans="1:2">
      <c r="A301" s="8">
        <v>44134</v>
      </c>
      <c r="B301" s="1">
        <v>45.972873999999997</v>
      </c>
    </row>
    <row r="302" spans="1:2">
      <c r="A302" s="8">
        <v>44137</v>
      </c>
      <c r="B302" s="1">
        <v>46.190238999999998</v>
      </c>
    </row>
    <row r="303" spans="1:2">
      <c r="A303" s="8">
        <v>44138</v>
      </c>
      <c r="B303" s="1">
        <v>46.624961999999996</v>
      </c>
    </row>
    <row r="304" spans="1:2">
      <c r="A304" s="8">
        <v>44139</v>
      </c>
      <c r="B304" s="1">
        <v>46.362309000000003</v>
      </c>
    </row>
    <row r="305" spans="1:2">
      <c r="A305" s="8">
        <v>44140</v>
      </c>
      <c r="B305" s="1">
        <v>46.326087999999999</v>
      </c>
    </row>
    <row r="306" spans="1:2">
      <c r="A306" s="8">
        <v>44141</v>
      </c>
      <c r="B306" s="1">
        <v>46.326087999999999</v>
      </c>
    </row>
    <row r="307" spans="1:2">
      <c r="A307" s="8">
        <v>44144</v>
      </c>
      <c r="B307" s="1">
        <v>49.332988999999998</v>
      </c>
    </row>
    <row r="308" spans="1:2">
      <c r="A308" s="8">
        <v>44145</v>
      </c>
      <c r="B308" s="1">
        <v>55.745269999999998</v>
      </c>
    </row>
    <row r="309" spans="1:2">
      <c r="A309" s="8">
        <v>44146</v>
      </c>
      <c r="B309" s="1">
        <v>54.884869000000002</v>
      </c>
    </row>
    <row r="310" spans="1:2">
      <c r="A310" s="8">
        <v>44147</v>
      </c>
      <c r="B310" s="1">
        <v>53.671245999999996</v>
      </c>
    </row>
    <row r="311" spans="1:2">
      <c r="A311" s="8">
        <v>44148</v>
      </c>
      <c r="B311" s="1">
        <v>54.513534999999997</v>
      </c>
    </row>
    <row r="312" spans="1:2">
      <c r="A312" s="8">
        <v>44151</v>
      </c>
      <c r="B312" s="1">
        <v>58.417053000000003</v>
      </c>
    </row>
    <row r="313" spans="1:2">
      <c r="A313" s="8">
        <v>44152</v>
      </c>
      <c r="B313" s="1">
        <v>58.897072000000001</v>
      </c>
    </row>
    <row r="314" spans="1:2">
      <c r="A314" s="8">
        <v>44153</v>
      </c>
      <c r="B314" s="1">
        <v>58.417053000000003</v>
      </c>
    </row>
    <row r="315" spans="1:2">
      <c r="A315" s="8">
        <v>44154</v>
      </c>
      <c r="B315" s="1">
        <v>58.571036999999997</v>
      </c>
    </row>
    <row r="316" spans="1:2">
      <c r="A316" s="8">
        <v>44155</v>
      </c>
      <c r="B316" s="1">
        <v>54.190956</v>
      </c>
    </row>
    <row r="317" spans="1:2">
      <c r="A317" s="8">
        <v>44158</v>
      </c>
      <c r="B317" s="1">
        <v>54.773753999999997</v>
      </c>
    </row>
    <row r="318" spans="1:2">
      <c r="A318" s="8">
        <v>44159</v>
      </c>
      <c r="B318" s="1">
        <v>56.130572999999998</v>
      </c>
    </row>
    <row r="319" spans="1:2">
      <c r="A319" s="8">
        <v>44160</v>
      </c>
      <c r="B319" s="1">
        <v>54.600735</v>
      </c>
    </row>
    <row r="320" spans="1:2">
      <c r="A320" s="8">
        <v>44162</v>
      </c>
      <c r="B320" s="1">
        <v>53.089095999999998</v>
      </c>
    </row>
    <row r="321" spans="1:2">
      <c r="A321" s="8">
        <v>44165</v>
      </c>
      <c r="B321" s="1">
        <v>51.723171000000001</v>
      </c>
    </row>
    <row r="322" spans="1:2">
      <c r="A322" s="8">
        <v>44166</v>
      </c>
      <c r="B322" s="1">
        <v>52.278655999999998</v>
      </c>
    </row>
    <row r="323" spans="1:2">
      <c r="A323" s="8">
        <v>44167</v>
      </c>
      <c r="B323" s="1">
        <v>51.286076000000001</v>
      </c>
    </row>
    <row r="324" spans="1:2">
      <c r="A324" s="8">
        <v>44168</v>
      </c>
      <c r="B324" s="1">
        <v>52.278655999999998</v>
      </c>
    </row>
    <row r="325" spans="1:2">
      <c r="A325" s="8">
        <v>44169</v>
      </c>
      <c r="B325" s="1">
        <v>52.697533</v>
      </c>
    </row>
    <row r="326" spans="1:2">
      <c r="A326" s="8">
        <v>44172</v>
      </c>
      <c r="B326" s="1">
        <v>52.305965</v>
      </c>
    </row>
    <row r="327" spans="1:2">
      <c r="A327" s="8">
        <v>44173</v>
      </c>
      <c r="B327" s="1">
        <v>55.03783</v>
      </c>
    </row>
    <row r="328" spans="1:2">
      <c r="A328" s="8">
        <v>44174</v>
      </c>
      <c r="B328" s="1">
        <v>53.535305000000001</v>
      </c>
    </row>
    <row r="329" spans="1:2">
      <c r="A329" s="8">
        <v>44175</v>
      </c>
      <c r="B329" s="1">
        <v>53.544407</v>
      </c>
    </row>
    <row r="330" spans="1:2">
      <c r="A330" s="8">
        <v>44176</v>
      </c>
      <c r="B330" s="1">
        <v>54.345756999999999</v>
      </c>
    </row>
    <row r="331" spans="1:2">
      <c r="A331" s="8">
        <v>44179</v>
      </c>
      <c r="B331" s="1">
        <v>54.227375000000002</v>
      </c>
    </row>
    <row r="332" spans="1:2">
      <c r="A332" s="8">
        <v>44180</v>
      </c>
      <c r="B332" s="1">
        <v>53.826698</v>
      </c>
    </row>
    <row r="333" spans="1:2">
      <c r="A333" s="8">
        <v>44181</v>
      </c>
      <c r="B333" s="1">
        <v>52.287754</v>
      </c>
    </row>
    <row r="334" spans="1:2">
      <c r="A334" s="8">
        <v>44182</v>
      </c>
      <c r="B334" s="1">
        <v>51.377136</v>
      </c>
    </row>
    <row r="335" spans="1:2">
      <c r="A335" s="8">
        <v>44183</v>
      </c>
      <c r="B335" s="1">
        <v>50.967368999999998</v>
      </c>
    </row>
    <row r="336" spans="1:2">
      <c r="A336" s="8">
        <v>44186</v>
      </c>
      <c r="B336" s="1">
        <v>49.082377999999999</v>
      </c>
    </row>
    <row r="337" spans="1:2">
      <c r="A337" s="8">
        <v>44187</v>
      </c>
      <c r="B337" s="1">
        <v>48.362991000000001</v>
      </c>
    </row>
    <row r="338" spans="1:2">
      <c r="A338" s="8">
        <v>44188</v>
      </c>
      <c r="B338" s="1">
        <v>49.683388000000001</v>
      </c>
    </row>
    <row r="339" spans="1:2">
      <c r="A339" s="8">
        <v>44189</v>
      </c>
      <c r="B339" s="1">
        <v>49.519474000000002</v>
      </c>
    </row>
    <row r="340" spans="1:2">
      <c r="A340" s="8">
        <v>44193</v>
      </c>
      <c r="B340" s="1">
        <v>49.674273999999997</v>
      </c>
    </row>
    <row r="341" spans="1:2">
      <c r="A341" s="8">
        <v>44194</v>
      </c>
      <c r="B341" s="1">
        <v>49.992995999999998</v>
      </c>
    </row>
    <row r="342" spans="1:2">
      <c r="A342" s="8">
        <v>44195</v>
      </c>
      <c r="B342" s="1">
        <v>49.419308000000001</v>
      </c>
    </row>
    <row r="343" spans="1:2">
      <c r="A343" s="8">
        <v>44196</v>
      </c>
      <c r="B343" s="1">
        <v>50.284393000000001</v>
      </c>
    </row>
    <row r="344" spans="1:2">
      <c r="A344" s="8">
        <v>44200</v>
      </c>
      <c r="B344" s="1">
        <v>50.739708</v>
      </c>
    </row>
    <row r="345" spans="1:2">
      <c r="A345" s="8">
        <v>44201</v>
      </c>
      <c r="B345" s="1">
        <v>51.313389000000001</v>
      </c>
    </row>
    <row r="346" spans="1:2">
      <c r="A346" s="8">
        <v>44202</v>
      </c>
      <c r="B346" s="1">
        <v>52.096530999999999</v>
      </c>
    </row>
    <row r="347" spans="1:2">
      <c r="A347" s="8">
        <v>44203</v>
      </c>
      <c r="B347" s="1">
        <v>52.142059000000003</v>
      </c>
    </row>
    <row r="348" spans="1:2">
      <c r="A348" s="8">
        <v>44204</v>
      </c>
      <c r="B348" s="1">
        <v>52.415244999999999</v>
      </c>
    </row>
    <row r="349" spans="1:2">
      <c r="A349" s="8">
        <v>44207</v>
      </c>
      <c r="B349" s="1">
        <v>53.089095999999998</v>
      </c>
    </row>
    <row r="350" spans="1:2">
      <c r="A350" s="8">
        <v>44208</v>
      </c>
      <c r="B350" s="1">
        <v>53.234802000000002</v>
      </c>
    </row>
    <row r="351" spans="1:2">
      <c r="A351" s="8">
        <v>44209</v>
      </c>
      <c r="B351" s="1">
        <v>52.032783999999999</v>
      </c>
    </row>
    <row r="352" spans="1:2">
      <c r="A352" s="8">
        <v>44210</v>
      </c>
      <c r="B352" s="1">
        <v>52.879662000000003</v>
      </c>
    </row>
    <row r="353" spans="1:2">
      <c r="A353" s="8">
        <v>44211</v>
      </c>
      <c r="B353" s="1">
        <v>52.697533</v>
      </c>
    </row>
    <row r="354" spans="1:2">
      <c r="A354" s="8">
        <v>44215</v>
      </c>
      <c r="B354" s="1">
        <v>52.815918000000003</v>
      </c>
    </row>
    <row r="355" spans="1:2">
      <c r="A355" s="8">
        <v>44216</v>
      </c>
      <c r="B355" s="1">
        <v>53.243915999999999</v>
      </c>
    </row>
    <row r="356" spans="1:2">
      <c r="A356" s="8">
        <v>44217</v>
      </c>
      <c r="B356" s="1">
        <v>52.943404999999998</v>
      </c>
    </row>
    <row r="357" spans="1:2">
      <c r="A357" s="8">
        <v>44218</v>
      </c>
      <c r="B357" s="1">
        <v>52.806812000000001</v>
      </c>
    </row>
    <row r="358" spans="1:2">
      <c r="A358" s="8">
        <v>44221</v>
      </c>
      <c r="B358" s="1">
        <v>51.504626999999999</v>
      </c>
    </row>
    <row r="359" spans="1:2">
      <c r="A359" s="8">
        <v>44222</v>
      </c>
      <c r="B359" s="1">
        <v>51.176803999999997</v>
      </c>
    </row>
    <row r="360" spans="1:2">
      <c r="A360" s="8">
        <v>44223</v>
      </c>
      <c r="B360" s="1">
        <v>51.067532</v>
      </c>
    </row>
    <row r="361" spans="1:2">
      <c r="A361" s="8">
        <v>44224</v>
      </c>
      <c r="B361" s="1">
        <v>51.185904999999998</v>
      </c>
    </row>
    <row r="362" spans="1:2">
      <c r="A362" s="8">
        <v>44225</v>
      </c>
      <c r="B362" s="1">
        <v>50.548473000000001</v>
      </c>
    </row>
    <row r="363" spans="1:2">
      <c r="A363" s="8">
        <v>44228</v>
      </c>
      <c r="B363" s="1">
        <v>52.988930000000003</v>
      </c>
    </row>
    <row r="364" spans="1:2">
      <c r="A364" s="8">
        <v>44229</v>
      </c>
      <c r="B364" s="1">
        <v>52.934291999999999</v>
      </c>
    </row>
    <row r="365" spans="1:2">
      <c r="A365" s="8">
        <v>44230</v>
      </c>
      <c r="B365" s="1">
        <v>54.582520000000002</v>
      </c>
    </row>
    <row r="366" spans="1:2">
      <c r="A366" s="8">
        <v>44231</v>
      </c>
      <c r="B366" s="1">
        <v>55.347431</v>
      </c>
    </row>
    <row r="367" spans="1:2">
      <c r="A367" s="8">
        <v>44232</v>
      </c>
      <c r="B367" s="1">
        <v>55.975769</v>
      </c>
    </row>
    <row r="368" spans="1:2">
      <c r="A368" s="8">
        <v>44235</v>
      </c>
      <c r="B368" s="1">
        <v>56.913704000000003</v>
      </c>
    </row>
    <row r="369" spans="1:2">
      <c r="A369" s="8">
        <v>44236</v>
      </c>
      <c r="B369" s="1">
        <v>55.101570000000002</v>
      </c>
    </row>
    <row r="370" spans="1:2">
      <c r="A370" s="8">
        <v>44237</v>
      </c>
      <c r="B370" s="1">
        <v>55.520457999999998</v>
      </c>
    </row>
    <row r="371" spans="1:2">
      <c r="A371" s="8">
        <v>44238</v>
      </c>
      <c r="B371" s="1">
        <v>55.511349000000003</v>
      </c>
    </row>
    <row r="372" spans="1:2">
      <c r="A372" s="8">
        <v>44239</v>
      </c>
      <c r="B372" s="1">
        <v>54.746433000000003</v>
      </c>
    </row>
    <row r="373" spans="1:2">
      <c r="A373" s="8">
        <v>44243</v>
      </c>
      <c r="B373" s="1">
        <v>53.544407</v>
      </c>
    </row>
    <row r="374" spans="1:2">
      <c r="A374" s="8">
        <v>44244</v>
      </c>
      <c r="B374" s="1">
        <v>53.116427999999999</v>
      </c>
    </row>
    <row r="375" spans="1:2">
      <c r="A375" s="8">
        <v>44245</v>
      </c>
      <c r="B375" s="1">
        <v>52.615577999999999</v>
      </c>
    </row>
    <row r="376" spans="1:2">
      <c r="A376" s="8">
        <v>44246</v>
      </c>
      <c r="B376" s="1">
        <v>55.006782999999999</v>
      </c>
    </row>
    <row r="377" spans="1:2">
      <c r="A377" s="8">
        <v>44249</v>
      </c>
      <c r="B377" s="1">
        <v>56.390189999999997</v>
      </c>
    </row>
    <row r="378" spans="1:2">
      <c r="A378" s="8">
        <v>44250</v>
      </c>
      <c r="B378" s="1">
        <v>55.767200000000003</v>
      </c>
    </row>
    <row r="379" spans="1:2">
      <c r="A379" s="8">
        <v>44251</v>
      </c>
      <c r="B379" s="1">
        <v>57.370499000000002</v>
      </c>
    </row>
    <row r="380" spans="1:2">
      <c r="A380" s="8">
        <v>44252</v>
      </c>
      <c r="B380" s="1">
        <v>56.106181999999997</v>
      </c>
    </row>
    <row r="381" spans="1:2">
      <c r="A381" s="8">
        <v>44253</v>
      </c>
      <c r="B381" s="1">
        <v>54.750252000000003</v>
      </c>
    </row>
    <row r="382" spans="1:2">
      <c r="A382" s="8">
        <v>44256</v>
      </c>
      <c r="B382" s="1">
        <v>55.611454000000002</v>
      </c>
    </row>
    <row r="383" spans="1:2">
      <c r="A383" s="8">
        <v>44257</v>
      </c>
      <c r="B383" s="1">
        <v>55.547320999999997</v>
      </c>
    </row>
    <row r="384" spans="1:2">
      <c r="A384" s="8">
        <v>44258</v>
      </c>
      <c r="B384" s="1">
        <v>57.352176999999998</v>
      </c>
    </row>
    <row r="385" spans="1:2">
      <c r="A385" s="8">
        <v>44259</v>
      </c>
      <c r="B385" s="1">
        <v>58.534035000000003</v>
      </c>
    </row>
    <row r="386" spans="1:2">
      <c r="A386" s="8">
        <v>44260</v>
      </c>
      <c r="B386" s="1">
        <v>60.815285000000003</v>
      </c>
    </row>
    <row r="387" spans="1:2">
      <c r="A387" s="8">
        <v>44263</v>
      </c>
      <c r="B387" s="1">
        <v>63.133198</v>
      </c>
    </row>
    <row r="388" spans="1:2">
      <c r="A388" s="8">
        <v>44264</v>
      </c>
      <c r="B388" s="1">
        <v>62.656787999999999</v>
      </c>
    </row>
    <row r="389" spans="1:2">
      <c r="A389" s="8">
        <v>44265</v>
      </c>
      <c r="B389" s="1">
        <v>63.050735000000003</v>
      </c>
    </row>
    <row r="390" spans="1:2">
      <c r="A390" s="8">
        <v>44266</v>
      </c>
      <c r="B390" s="1">
        <v>63.838642</v>
      </c>
    </row>
    <row r="391" spans="1:2">
      <c r="A391" s="8">
        <v>44267</v>
      </c>
      <c r="B391" s="1">
        <v>62.720936000000002</v>
      </c>
    </row>
    <row r="392" spans="1:2">
      <c r="A392" s="8">
        <v>44270</v>
      </c>
      <c r="B392" s="1">
        <v>63.673748000000003</v>
      </c>
    </row>
    <row r="393" spans="1:2">
      <c r="A393" s="8">
        <v>44271</v>
      </c>
      <c r="B393" s="1">
        <v>62.885834000000003</v>
      </c>
    </row>
    <row r="394" spans="1:2">
      <c r="A394" s="8">
        <v>44272</v>
      </c>
      <c r="B394" s="1">
        <v>62.922469999999997</v>
      </c>
    </row>
    <row r="395" spans="1:2">
      <c r="A395" s="8">
        <v>44273</v>
      </c>
      <c r="B395" s="1">
        <v>63.563800999999998</v>
      </c>
    </row>
    <row r="396" spans="1:2">
      <c r="A396" s="8">
        <v>44274</v>
      </c>
      <c r="B396" s="1">
        <v>65.313698000000002</v>
      </c>
    </row>
    <row r="397" spans="1:2">
      <c r="A397" s="8">
        <v>44277</v>
      </c>
      <c r="B397" s="1">
        <v>63.059897999999997</v>
      </c>
    </row>
    <row r="398" spans="1:2">
      <c r="A398" s="8">
        <v>44278</v>
      </c>
      <c r="B398" s="1">
        <v>61.520741000000001</v>
      </c>
    </row>
    <row r="399" spans="1:2">
      <c r="A399" s="8">
        <v>44279</v>
      </c>
      <c r="B399" s="1">
        <v>59.001282000000003</v>
      </c>
    </row>
    <row r="400" spans="1:2">
      <c r="A400" s="8">
        <v>44280</v>
      </c>
      <c r="B400" s="1">
        <v>62.272002999999998</v>
      </c>
    </row>
    <row r="401" spans="1:2">
      <c r="A401" s="8">
        <v>44281</v>
      </c>
      <c r="B401" s="1">
        <v>61.291694999999997</v>
      </c>
    </row>
    <row r="402" spans="1:2">
      <c r="A402" s="8">
        <v>44284</v>
      </c>
      <c r="B402" s="1">
        <v>61.795592999999997</v>
      </c>
    </row>
    <row r="403" spans="1:2">
      <c r="A403" s="8">
        <v>44285</v>
      </c>
      <c r="B403" s="1">
        <v>61.419964</v>
      </c>
    </row>
    <row r="404" spans="1:2">
      <c r="A404" s="8">
        <v>44286</v>
      </c>
      <c r="B404" s="1">
        <v>57.801102</v>
      </c>
    </row>
    <row r="405" spans="1:2">
      <c r="A405" s="8">
        <v>44287</v>
      </c>
      <c r="B405" s="1">
        <v>59.917442000000001</v>
      </c>
    </row>
    <row r="406" spans="1:2">
      <c r="A406" s="8">
        <v>44291</v>
      </c>
      <c r="B406" s="1">
        <v>61.016846000000001</v>
      </c>
    </row>
    <row r="407" spans="1:2">
      <c r="A407" s="8">
        <v>44292</v>
      </c>
      <c r="B407" s="1">
        <v>61.8414</v>
      </c>
    </row>
    <row r="408" spans="1:2">
      <c r="A408" s="8">
        <v>44293</v>
      </c>
      <c r="B408" s="1">
        <v>59.550983000000002</v>
      </c>
    </row>
    <row r="409" spans="1:2">
      <c r="A409" s="8">
        <v>44294</v>
      </c>
      <c r="B409" s="1">
        <v>59.844154000000003</v>
      </c>
    </row>
    <row r="410" spans="1:2">
      <c r="A410" s="8">
        <v>44295</v>
      </c>
      <c r="B410" s="1">
        <v>59.541812999999998</v>
      </c>
    </row>
    <row r="411" spans="1:2">
      <c r="A411" s="8">
        <v>44298</v>
      </c>
      <c r="B411" s="1">
        <v>58.442413000000002</v>
      </c>
    </row>
    <row r="412" spans="1:2">
      <c r="A412" s="8">
        <v>44299</v>
      </c>
      <c r="B412" s="1">
        <v>58.634810999999999</v>
      </c>
    </row>
    <row r="413" spans="1:2">
      <c r="A413" s="8">
        <v>44300</v>
      </c>
      <c r="B413" s="1">
        <v>58.790554</v>
      </c>
    </row>
    <row r="414" spans="1:2">
      <c r="A414" s="8">
        <v>44301</v>
      </c>
      <c r="B414" s="1">
        <v>59.211993999999997</v>
      </c>
    </row>
    <row r="415" spans="1:2">
      <c r="A415" s="8">
        <v>44302</v>
      </c>
      <c r="B415" s="1">
        <v>59.706726000000003</v>
      </c>
    </row>
    <row r="416" spans="1:2">
      <c r="A416" s="8">
        <v>44305</v>
      </c>
      <c r="B416" s="1">
        <v>59.276130999999999</v>
      </c>
    </row>
    <row r="417" spans="1:2">
      <c r="A417" s="8">
        <v>44306</v>
      </c>
      <c r="B417" s="1">
        <v>58.469901999999998</v>
      </c>
    </row>
    <row r="418" spans="1:2">
      <c r="A418" s="8">
        <v>44307</v>
      </c>
      <c r="B418" s="1">
        <v>59.770854999999997</v>
      </c>
    </row>
    <row r="419" spans="1:2">
      <c r="A419" s="8">
        <v>44308</v>
      </c>
      <c r="B419" s="1">
        <v>59.688403999999998</v>
      </c>
    </row>
    <row r="420" spans="1:2">
      <c r="A420" s="8">
        <v>44309</v>
      </c>
      <c r="B420" s="1">
        <v>60.741993000000001</v>
      </c>
    </row>
    <row r="421" spans="1:2">
      <c r="A421" s="8">
        <v>44312</v>
      </c>
      <c r="B421" s="1">
        <v>59.917442000000001</v>
      </c>
    </row>
    <row r="422" spans="1:2">
      <c r="A422" s="8">
        <v>44313</v>
      </c>
      <c r="B422" s="1">
        <v>61.062663999999998</v>
      </c>
    </row>
    <row r="423" spans="1:2">
      <c r="A423" s="8">
        <v>44314</v>
      </c>
      <c r="B423" s="1">
        <v>60.540432000000003</v>
      </c>
    </row>
    <row r="424" spans="1:2">
      <c r="A424" s="8">
        <v>44315</v>
      </c>
      <c r="B424" s="1">
        <v>60.375526000000001</v>
      </c>
    </row>
    <row r="425" spans="1:2">
      <c r="A425" s="8">
        <v>44316</v>
      </c>
      <c r="B425" s="1">
        <v>58.112591000000002</v>
      </c>
    </row>
    <row r="426" spans="1:2">
      <c r="A426" s="8">
        <v>44319</v>
      </c>
      <c r="B426" s="1">
        <v>59.917442000000001</v>
      </c>
    </row>
    <row r="427" spans="1:2">
      <c r="A427" s="8">
        <v>44320</v>
      </c>
      <c r="B427" s="1">
        <v>59.138710000000003</v>
      </c>
    </row>
    <row r="428" spans="1:2">
      <c r="A428" s="8">
        <v>44321</v>
      </c>
      <c r="B428" s="1">
        <v>59.862476000000001</v>
      </c>
    </row>
    <row r="429" spans="1:2">
      <c r="A429" s="8">
        <v>44322</v>
      </c>
      <c r="B429" s="1">
        <v>60.375526000000001</v>
      </c>
    </row>
    <row r="430" spans="1:2">
      <c r="A430" s="8">
        <v>44323</v>
      </c>
      <c r="B430" s="1">
        <v>60.32056</v>
      </c>
    </row>
    <row r="431" spans="1:2">
      <c r="A431" s="8">
        <v>44326</v>
      </c>
      <c r="B431" s="1">
        <v>61.200091999999998</v>
      </c>
    </row>
    <row r="432" spans="1:2">
      <c r="A432" s="8">
        <v>44327</v>
      </c>
      <c r="B432" s="1">
        <v>59.056252000000001</v>
      </c>
    </row>
    <row r="433" spans="1:2">
      <c r="A433" s="8">
        <v>44328</v>
      </c>
      <c r="B433" s="1">
        <v>57.059002</v>
      </c>
    </row>
    <row r="434" spans="1:2">
      <c r="A434" s="8">
        <v>44329</v>
      </c>
      <c r="B434" s="1">
        <v>58.075946999999999</v>
      </c>
    </row>
    <row r="435" spans="1:2">
      <c r="A435" s="8">
        <v>44330</v>
      </c>
      <c r="B435" s="1">
        <v>59.431880999999997</v>
      </c>
    </row>
    <row r="436" spans="1:2">
      <c r="A436" s="8">
        <v>44333</v>
      </c>
      <c r="B436" s="1">
        <v>60.173972999999997</v>
      </c>
    </row>
    <row r="437" spans="1:2">
      <c r="A437" s="8">
        <v>44334</v>
      </c>
      <c r="B437" s="1">
        <v>59.441032</v>
      </c>
    </row>
    <row r="438" spans="1:2">
      <c r="A438" s="8">
        <v>44335</v>
      </c>
      <c r="B438" s="1">
        <v>58.222534000000003</v>
      </c>
    </row>
    <row r="439" spans="1:2">
      <c r="A439" s="8">
        <v>44336</v>
      </c>
      <c r="B439" s="1">
        <v>59.138710000000003</v>
      </c>
    </row>
    <row r="440" spans="1:2">
      <c r="A440" s="8">
        <v>44337</v>
      </c>
      <c r="B440" s="1">
        <v>58.653126</v>
      </c>
    </row>
    <row r="441" spans="1:2">
      <c r="A441" s="8">
        <v>44340</v>
      </c>
      <c r="B441" s="1">
        <v>58.955466999999999</v>
      </c>
    </row>
    <row r="442" spans="1:2">
      <c r="A442" s="8">
        <v>44341</v>
      </c>
      <c r="B442" s="1">
        <v>58.634810999999999</v>
      </c>
    </row>
    <row r="443" spans="1:2">
      <c r="A443" s="8">
        <v>44342</v>
      </c>
      <c r="B443" s="1">
        <v>58.973793000000001</v>
      </c>
    </row>
    <row r="444" spans="1:2">
      <c r="A444" s="8">
        <v>44343</v>
      </c>
      <c r="B444" s="1">
        <v>60.018234</v>
      </c>
    </row>
    <row r="445" spans="1:2">
      <c r="A445" s="8">
        <v>44344</v>
      </c>
      <c r="B445" s="1">
        <v>59.157021</v>
      </c>
    </row>
    <row r="446" spans="1:2">
      <c r="A446" s="8">
        <v>44348</v>
      </c>
      <c r="B446" s="1">
        <v>60.833621999999998</v>
      </c>
    </row>
    <row r="447" spans="1:2">
      <c r="A447" s="8">
        <v>44349</v>
      </c>
      <c r="B447" s="1">
        <v>62.198711000000003</v>
      </c>
    </row>
    <row r="448" spans="1:2">
      <c r="A448" s="8">
        <v>44350</v>
      </c>
      <c r="B448" s="1">
        <v>61.933014</v>
      </c>
    </row>
    <row r="449" spans="1:2">
      <c r="A449" s="8">
        <v>44351</v>
      </c>
      <c r="B449" s="1">
        <v>62.693438999999998</v>
      </c>
    </row>
    <row r="450" spans="1:2">
      <c r="A450" s="8">
        <v>44354</v>
      </c>
      <c r="B450" s="1">
        <v>64.342545000000001</v>
      </c>
    </row>
    <row r="451" spans="1:2">
      <c r="A451" s="8">
        <v>44355</v>
      </c>
      <c r="B451" s="1">
        <v>65.048012</v>
      </c>
    </row>
    <row r="452" spans="1:2">
      <c r="A452" s="8">
        <v>44356</v>
      </c>
      <c r="B452" s="1">
        <v>64.003563</v>
      </c>
    </row>
    <row r="453" spans="1:2">
      <c r="A453" s="8">
        <v>44357</v>
      </c>
      <c r="B453" s="1">
        <v>66.907805999999994</v>
      </c>
    </row>
    <row r="454" spans="1:2">
      <c r="A454" s="8">
        <v>44358</v>
      </c>
      <c r="B454" s="1">
        <v>64.223442000000006</v>
      </c>
    </row>
    <row r="455" spans="1:2">
      <c r="A455" s="8">
        <v>44361</v>
      </c>
      <c r="B455" s="1">
        <v>63.939433999999999</v>
      </c>
    </row>
    <row r="456" spans="1:2">
      <c r="A456" s="8">
        <v>44362</v>
      </c>
      <c r="B456" s="1">
        <v>65.872551000000001</v>
      </c>
    </row>
    <row r="457" spans="1:2">
      <c r="A457" s="8">
        <v>44363</v>
      </c>
      <c r="B457" s="1">
        <v>65.240386999999998</v>
      </c>
    </row>
    <row r="458" spans="1:2">
      <c r="A458" s="8">
        <v>44364</v>
      </c>
      <c r="B458" s="1">
        <v>64.580734000000007</v>
      </c>
    </row>
    <row r="459" spans="1:2">
      <c r="A459" s="8">
        <v>44365</v>
      </c>
      <c r="B459" s="1">
        <v>64.083549000000005</v>
      </c>
    </row>
    <row r="460" spans="1:2">
      <c r="A460" s="8">
        <v>44368</v>
      </c>
      <c r="B460" s="1">
        <v>63.199635000000001</v>
      </c>
    </row>
    <row r="461" spans="1:2">
      <c r="A461" s="8">
        <v>44369</v>
      </c>
      <c r="B461" s="1">
        <v>63.715248000000003</v>
      </c>
    </row>
    <row r="462" spans="1:2">
      <c r="A462" s="8">
        <v>44370</v>
      </c>
      <c r="B462" s="1">
        <v>64.240059000000002</v>
      </c>
    </row>
    <row r="463" spans="1:2">
      <c r="A463" s="8">
        <v>44371</v>
      </c>
      <c r="B463" s="1">
        <v>63.963847999999999</v>
      </c>
    </row>
    <row r="464" spans="1:2">
      <c r="A464" s="8">
        <v>44372</v>
      </c>
      <c r="B464" s="1">
        <v>65.427834000000004</v>
      </c>
    </row>
    <row r="465" spans="1:2">
      <c r="A465" s="8">
        <v>44375</v>
      </c>
      <c r="B465" s="1">
        <v>64.332153000000005</v>
      </c>
    </row>
    <row r="466" spans="1:2">
      <c r="A466" s="8">
        <v>44376</v>
      </c>
      <c r="B466" s="1">
        <v>64.028289999999998</v>
      </c>
    </row>
    <row r="467" spans="1:2">
      <c r="A467" s="8">
        <v>44377</v>
      </c>
      <c r="B467" s="1">
        <v>65.667213000000004</v>
      </c>
    </row>
    <row r="468" spans="1:2">
      <c r="A468" s="8">
        <v>44378</v>
      </c>
      <c r="B468" s="1">
        <v>67.214072999999999</v>
      </c>
    </row>
    <row r="469" spans="1:2">
      <c r="A469" s="8">
        <v>44379</v>
      </c>
      <c r="B469" s="1">
        <v>65.354179000000002</v>
      </c>
    </row>
    <row r="470" spans="1:2">
      <c r="A470" s="8">
        <v>44383</v>
      </c>
      <c r="B470" s="1">
        <v>64.939835000000002</v>
      </c>
    </row>
    <row r="471" spans="1:2">
      <c r="A471" s="8">
        <v>44384</v>
      </c>
      <c r="B471" s="1">
        <v>64.359779000000003</v>
      </c>
    </row>
    <row r="472" spans="1:2">
      <c r="A472" s="8">
        <v>44385</v>
      </c>
      <c r="B472" s="1">
        <v>63.908607000000003</v>
      </c>
    </row>
    <row r="473" spans="1:2">
      <c r="A473" s="8">
        <v>44386</v>
      </c>
      <c r="B473" s="1">
        <v>63.880985000000003</v>
      </c>
    </row>
    <row r="474" spans="1:2">
      <c r="A474" s="8">
        <v>44389</v>
      </c>
      <c r="B474" s="1">
        <v>63.070732</v>
      </c>
    </row>
    <row r="475" spans="1:2">
      <c r="A475" s="8">
        <v>44390</v>
      </c>
      <c r="B475" s="1">
        <v>61.910598999999998</v>
      </c>
    </row>
    <row r="476" spans="1:2">
      <c r="A476" s="8">
        <v>44391</v>
      </c>
      <c r="B476" s="1">
        <v>61.984253000000002</v>
      </c>
    </row>
    <row r="477" spans="1:2">
      <c r="A477" s="8">
        <v>44392</v>
      </c>
      <c r="B477" s="1">
        <v>62.619563999999997</v>
      </c>
    </row>
    <row r="478" spans="1:2">
      <c r="A478" s="8">
        <v>44393</v>
      </c>
      <c r="B478" s="1">
        <v>61.32132</v>
      </c>
    </row>
    <row r="479" spans="1:2">
      <c r="A479" s="8">
        <v>44396</v>
      </c>
      <c r="B479" s="1">
        <v>59.682403999999998</v>
      </c>
    </row>
    <row r="480" spans="1:2">
      <c r="A480" s="8">
        <v>44397</v>
      </c>
      <c r="B480" s="1">
        <v>60.953029999999998</v>
      </c>
    </row>
    <row r="481" spans="1:2">
      <c r="A481" s="8">
        <v>44398</v>
      </c>
      <c r="B481" s="1">
        <v>61.275288000000003</v>
      </c>
    </row>
    <row r="482" spans="1:2">
      <c r="A482" s="8">
        <v>44399</v>
      </c>
      <c r="B482" s="1">
        <v>62.122368000000002</v>
      </c>
    </row>
    <row r="483" spans="1:2">
      <c r="A483" s="8">
        <v>44400</v>
      </c>
      <c r="B483" s="1">
        <v>61.505482000000001</v>
      </c>
    </row>
    <row r="484" spans="1:2">
      <c r="A484" s="8">
        <v>44403</v>
      </c>
      <c r="B484" s="1">
        <v>61.109561999999997</v>
      </c>
    </row>
    <row r="485" spans="1:2">
      <c r="A485" s="8">
        <v>44404</v>
      </c>
      <c r="B485" s="1">
        <v>60.511069999999997</v>
      </c>
    </row>
    <row r="486" spans="1:2">
      <c r="A486" s="8">
        <v>44405</v>
      </c>
      <c r="B486" s="1">
        <v>60.188811999999999</v>
      </c>
    </row>
    <row r="487" spans="1:2">
      <c r="A487" s="8">
        <v>44406</v>
      </c>
      <c r="B487" s="1">
        <v>60.032288000000001</v>
      </c>
    </row>
    <row r="488" spans="1:2">
      <c r="A488" s="8">
        <v>44407</v>
      </c>
      <c r="B488" s="1">
        <v>59.157581</v>
      </c>
    </row>
    <row r="489" spans="1:2">
      <c r="A489" s="8">
        <v>44410</v>
      </c>
      <c r="B489" s="1">
        <v>58.927399000000001</v>
      </c>
    </row>
    <row r="490" spans="1:2">
      <c r="A490" s="8">
        <v>44411</v>
      </c>
      <c r="B490" s="1">
        <v>58.908993000000002</v>
      </c>
    </row>
    <row r="491" spans="1:2">
      <c r="A491" s="8">
        <v>44412</v>
      </c>
      <c r="B491" s="1">
        <v>58.632759</v>
      </c>
    </row>
    <row r="492" spans="1:2">
      <c r="A492" s="8">
        <v>44413</v>
      </c>
      <c r="B492" s="1">
        <v>58.991847999999997</v>
      </c>
    </row>
    <row r="493" spans="1:2">
      <c r="A493" s="8">
        <v>44414</v>
      </c>
      <c r="B493" s="1">
        <v>60.492657000000001</v>
      </c>
    </row>
    <row r="494" spans="1:2">
      <c r="A494" s="8">
        <v>44417</v>
      </c>
      <c r="B494" s="1">
        <v>60.483459000000003</v>
      </c>
    </row>
    <row r="495" spans="1:2">
      <c r="A495" s="8">
        <v>44418</v>
      </c>
      <c r="B495" s="1">
        <v>63.070732</v>
      </c>
    </row>
    <row r="496" spans="1:2">
      <c r="A496" s="8">
        <v>44419</v>
      </c>
      <c r="B496" s="1">
        <v>64.267700000000005</v>
      </c>
    </row>
    <row r="497" spans="1:2">
      <c r="A497" s="8">
        <v>44420</v>
      </c>
      <c r="B497" s="1">
        <v>62.794505999999998</v>
      </c>
    </row>
    <row r="498" spans="1:2">
      <c r="A498" s="8">
        <v>44421</v>
      </c>
      <c r="B498" s="1">
        <v>62.352558000000002</v>
      </c>
    </row>
    <row r="499" spans="1:2">
      <c r="A499" s="8">
        <v>44424</v>
      </c>
      <c r="B499" s="1">
        <v>61.201625999999997</v>
      </c>
    </row>
    <row r="500" spans="1:2">
      <c r="A500" s="8">
        <v>44425</v>
      </c>
      <c r="B500" s="1">
        <v>63.613968</v>
      </c>
    </row>
    <row r="501" spans="1:2">
      <c r="A501" s="8">
        <v>44426</v>
      </c>
      <c r="B501" s="1">
        <v>64.000686999999999</v>
      </c>
    </row>
    <row r="502" spans="1:2">
      <c r="A502" s="8">
        <v>44427</v>
      </c>
      <c r="B502" s="1">
        <v>64.249283000000005</v>
      </c>
    </row>
    <row r="503" spans="1:2">
      <c r="A503" s="8">
        <v>44428</v>
      </c>
      <c r="B503" s="1">
        <v>62.620621</v>
      </c>
    </row>
    <row r="504" spans="1:2">
      <c r="A504" s="8">
        <v>44431</v>
      </c>
      <c r="B504" s="1">
        <v>62.074630999999997</v>
      </c>
    </row>
    <row r="505" spans="1:2">
      <c r="A505" s="8">
        <v>44432</v>
      </c>
      <c r="B505" s="1">
        <v>62.148670000000003</v>
      </c>
    </row>
    <row r="506" spans="1:2">
      <c r="A506" s="8">
        <v>44433</v>
      </c>
      <c r="B506" s="1">
        <v>61.815520999999997</v>
      </c>
    </row>
    <row r="507" spans="1:2">
      <c r="A507" s="8">
        <v>44434</v>
      </c>
      <c r="B507" s="1">
        <v>60.482967000000002</v>
      </c>
    </row>
    <row r="508" spans="1:2">
      <c r="A508" s="8">
        <v>44435</v>
      </c>
      <c r="B508" s="1">
        <v>62.000602999999998</v>
      </c>
    </row>
    <row r="509" spans="1:2">
      <c r="A509" s="8">
        <v>44438</v>
      </c>
      <c r="B509" s="1">
        <v>62.000602999999998</v>
      </c>
    </row>
    <row r="510" spans="1:2">
      <c r="A510" s="8">
        <v>44439</v>
      </c>
      <c r="B510" s="1">
        <v>61.102981999999997</v>
      </c>
    </row>
    <row r="511" spans="1:2">
      <c r="A511" s="8">
        <v>44440</v>
      </c>
      <c r="B511" s="1">
        <v>61.630451000000001</v>
      </c>
    </row>
    <row r="512" spans="1:2">
      <c r="A512" s="8">
        <v>44441</v>
      </c>
      <c r="B512" s="1">
        <v>61.047451000000002</v>
      </c>
    </row>
    <row r="513" spans="1:2">
      <c r="A513" s="8">
        <v>44442</v>
      </c>
      <c r="B513" s="1">
        <v>60.705067</v>
      </c>
    </row>
    <row r="514" spans="1:2">
      <c r="A514" s="8">
        <v>44446</v>
      </c>
      <c r="B514" s="1">
        <v>59.640869000000002</v>
      </c>
    </row>
    <row r="515" spans="1:2">
      <c r="A515" s="8">
        <v>44447</v>
      </c>
      <c r="B515" s="1">
        <v>59.039383000000001</v>
      </c>
    </row>
    <row r="516" spans="1:2">
      <c r="A516" s="8">
        <v>44448</v>
      </c>
      <c r="B516" s="1">
        <v>57.975189</v>
      </c>
    </row>
    <row r="517" spans="1:2">
      <c r="A517" s="8">
        <v>44449</v>
      </c>
      <c r="B517" s="1">
        <v>58.141753999999999</v>
      </c>
    </row>
    <row r="518" spans="1:2">
      <c r="A518" s="8">
        <v>44452</v>
      </c>
      <c r="B518" s="1">
        <v>58.928333000000002</v>
      </c>
    </row>
    <row r="519" spans="1:2">
      <c r="A519" s="8">
        <v>44453</v>
      </c>
      <c r="B519" s="1">
        <v>57.845630999999997</v>
      </c>
    </row>
    <row r="520" spans="1:2">
      <c r="A520" s="8">
        <v>44454</v>
      </c>
      <c r="B520" s="1">
        <v>58.715488000000001</v>
      </c>
    </row>
    <row r="521" spans="1:2">
      <c r="A521" s="8">
        <v>44455</v>
      </c>
      <c r="B521" s="1">
        <v>58.715488000000001</v>
      </c>
    </row>
    <row r="522" spans="1:2">
      <c r="A522" s="8">
        <v>44456</v>
      </c>
      <c r="B522" s="1">
        <v>56.448307</v>
      </c>
    </row>
    <row r="523" spans="1:2">
      <c r="A523" s="8">
        <v>44459</v>
      </c>
      <c r="B523" s="1">
        <v>56.290996999999997</v>
      </c>
    </row>
    <row r="524" spans="1:2">
      <c r="A524" s="8">
        <v>44460</v>
      </c>
      <c r="B524" s="1">
        <v>56.513088000000003</v>
      </c>
    </row>
    <row r="525" spans="1:2">
      <c r="A525" s="8">
        <v>44461</v>
      </c>
      <c r="B525" s="1">
        <v>58.271312999999999</v>
      </c>
    </row>
    <row r="526" spans="1:2">
      <c r="A526" s="8">
        <v>44462</v>
      </c>
      <c r="B526" s="1">
        <v>59.039383000000001</v>
      </c>
    </row>
    <row r="527" spans="1:2">
      <c r="A527" s="8">
        <v>44463</v>
      </c>
      <c r="B527" s="1">
        <v>58.808033000000002</v>
      </c>
    </row>
    <row r="528" spans="1:2">
      <c r="A528" s="8">
        <v>44466</v>
      </c>
      <c r="B528" s="1">
        <v>58.391613</v>
      </c>
    </row>
    <row r="529" spans="1:2">
      <c r="A529" s="8">
        <v>44467</v>
      </c>
      <c r="B529" s="1">
        <v>57.225628</v>
      </c>
    </row>
    <row r="530" spans="1:2">
      <c r="A530" s="8">
        <v>44468</v>
      </c>
      <c r="B530" s="1">
        <v>56.513088000000003</v>
      </c>
    </row>
    <row r="531" spans="1:2">
      <c r="A531" s="8">
        <v>44469</v>
      </c>
      <c r="B531" s="1">
        <v>56.605620999999999</v>
      </c>
    </row>
    <row r="532" spans="1:2">
      <c r="A532" s="8">
        <v>44470</v>
      </c>
      <c r="B532" s="1">
        <v>56.448307</v>
      </c>
    </row>
    <row r="533" spans="1:2">
      <c r="A533" s="8">
        <v>44473</v>
      </c>
      <c r="B533" s="1">
        <v>56.910995</v>
      </c>
    </row>
    <row r="534" spans="1:2">
      <c r="A534" s="8">
        <v>44474</v>
      </c>
      <c r="B534" s="1">
        <v>57.003543999999998</v>
      </c>
    </row>
    <row r="535" spans="1:2">
      <c r="A535" s="8">
        <v>44475</v>
      </c>
      <c r="B535" s="1">
        <v>56.688904000000001</v>
      </c>
    </row>
    <row r="536" spans="1:2">
      <c r="A536" s="8">
        <v>44476</v>
      </c>
      <c r="B536" s="1">
        <v>57.734591999999999</v>
      </c>
    </row>
    <row r="537" spans="1:2">
      <c r="A537" s="8">
        <v>44477</v>
      </c>
      <c r="B537" s="1">
        <v>57.475479</v>
      </c>
    </row>
    <row r="538" spans="1:2">
      <c r="A538" s="8">
        <v>44480</v>
      </c>
      <c r="B538" s="1">
        <v>57.882652</v>
      </c>
    </row>
    <row r="539" spans="1:2">
      <c r="A539" s="8">
        <v>44481</v>
      </c>
      <c r="B539" s="1">
        <v>57.188614000000001</v>
      </c>
    </row>
    <row r="540" spans="1:2">
      <c r="A540" s="8">
        <v>44482</v>
      </c>
      <c r="B540" s="1">
        <v>58.419373</v>
      </c>
    </row>
    <row r="541" spans="1:2">
      <c r="A541" s="8">
        <v>44483</v>
      </c>
      <c r="B541" s="1">
        <v>58.271312999999999</v>
      </c>
    </row>
    <row r="542" spans="1:2">
      <c r="A542" s="8">
        <v>44484</v>
      </c>
      <c r="B542" s="1">
        <v>57.475479</v>
      </c>
    </row>
    <row r="543" spans="1:2">
      <c r="A543" s="8">
        <v>44487</v>
      </c>
      <c r="B543" s="1">
        <v>57.540264000000001</v>
      </c>
    </row>
    <row r="544" spans="1:2">
      <c r="A544" s="8">
        <v>44488</v>
      </c>
      <c r="B544" s="1">
        <v>57.558765000000001</v>
      </c>
    </row>
    <row r="545" spans="1:2">
      <c r="A545" s="8">
        <v>44489</v>
      </c>
      <c r="B545" s="1">
        <v>57.281157999999998</v>
      </c>
    </row>
    <row r="546" spans="1:2">
      <c r="A546" s="8">
        <v>44490</v>
      </c>
      <c r="B546" s="1">
        <v>56.540844</v>
      </c>
    </row>
    <row r="547" spans="1:2">
      <c r="A547" s="8">
        <v>44491</v>
      </c>
      <c r="B547" s="1">
        <v>57.003543999999998</v>
      </c>
    </row>
    <row r="548" spans="1:2">
      <c r="A548" s="8">
        <v>44494</v>
      </c>
      <c r="B548" s="1">
        <v>57.836387999999999</v>
      </c>
    </row>
    <row r="549" spans="1:2">
      <c r="A549" s="8">
        <v>44495</v>
      </c>
      <c r="B549" s="1">
        <v>57.160854</v>
      </c>
    </row>
    <row r="550" spans="1:2">
      <c r="A550" s="8">
        <v>44496</v>
      </c>
      <c r="B550" s="1">
        <v>57.836387999999999</v>
      </c>
    </row>
    <row r="551" spans="1:2">
      <c r="A551" s="8">
        <v>44497</v>
      </c>
      <c r="B551" s="1">
        <v>57.854892999999997</v>
      </c>
    </row>
    <row r="552" spans="1:2">
      <c r="A552" s="8">
        <v>44498</v>
      </c>
      <c r="B552" s="1">
        <v>57.836387999999999</v>
      </c>
    </row>
    <row r="553" spans="1:2">
      <c r="A553" s="8">
        <v>44501</v>
      </c>
      <c r="B553" s="1">
        <v>57.040562000000001</v>
      </c>
    </row>
    <row r="554" spans="1:2">
      <c r="A554" s="8">
        <v>44502</v>
      </c>
      <c r="B554" s="1">
        <v>56.772193999999999</v>
      </c>
    </row>
    <row r="555" spans="1:2">
      <c r="A555" s="8">
        <v>44503</v>
      </c>
      <c r="B555" s="1">
        <v>57.049804999999999</v>
      </c>
    </row>
    <row r="556" spans="1:2">
      <c r="A556" s="8">
        <v>44504</v>
      </c>
      <c r="B556" s="1">
        <v>57.170105</v>
      </c>
    </row>
    <row r="557" spans="1:2">
      <c r="A557" s="8">
        <v>44505</v>
      </c>
      <c r="B557" s="1">
        <v>59.594616000000002</v>
      </c>
    </row>
    <row r="558" spans="1:2">
      <c r="A558" s="8">
        <v>44508</v>
      </c>
      <c r="B558" s="1">
        <v>59.381767000000004</v>
      </c>
    </row>
    <row r="559" spans="1:2">
      <c r="A559" s="8">
        <v>44509</v>
      </c>
      <c r="B559" s="1">
        <v>57.605041999999997</v>
      </c>
    </row>
    <row r="560" spans="1:2">
      <c r="A560" s="8">
        <v>44510</v>
      </c>
      <c r="B560" s="1">
        <v>57.975189</v>
      </c>
    </row>
    <row r="561" spans="1:2">
      <c r="A561" s="8">
        <v>44511</v>
      </c>
      <c r="B561" s="1">
        <v>57.817878999999998</v>
      </c>
    </row>
    <row r="562" spans="1:2">
      <c r="A562" s="8">
        <v>44512</v>
      </c>
      <c r="B562" s="1">
        <v>57.373691999999998</v>
      </c>
    </row>
    <row r="563" spans="1:2">
      <c r="A563" s="8">
        <v>44515</v>
      </c>
      <c r="B563" s="1">
        <v>57.605041999999997</v>
      </c>
    </row>
    <row r="564" spans="1:2">
      <c r="A564" s="8">
        <v>44516</v>
      </c>
      <c r="B564" s="1">
        <v>58.539676999999998</v>
      </c>
    </row>
    <row r="565" spans="1:2">
      <c r="A565" s="8">
        <v>44517</v>
      </c>
      <c r="B565" s="1">
        <v>58.502662999999998</v>
      </c>
    </row>
    <row r="566" spans="1:2">
      <c r="A566" s="8">
        <v>44518</v>
      </c>
      <c r="B566" s="1">
        <v>58.854301</v>
      </c>
    </row>
    <row r="567" spans="1:2">
      <c r="A567" s="8">
        <v>44519</v>
      </c>
      <c r="B567" s="1">
        <v>58.351826000000003</v>
      </c>
    </row>
    <row r="568" spans="1:2">
      <c r="A568" s="8">
        <v>44522</v>
      </c>
      <c r="B568" s="1">
        <v>57.272446000000002</v>
      </c>
    </row>
    <row r="569" spans="1:2">
      <c r="A569" s="8">
        <v>44523</v>
      </c>
      <c r="B569" s="1">
        <v>57.393405999999999</v>
      </c>
    </row>
    <row r="570" spans="1:2">
      <c r="A570" s="8">
        <v>44524</v>
      </c>
      <c r="B570" s="1">
        <v>58.463481999999999</v>
      </c>
    </row>
    <row r="571" spans="1:2">
      <c r="A571" s="8">
        <v>44526</v>
      </c>
      <c r="B571" s="1">
        <v>57.598125000000003</v>
      </c>
    </row>
    <row r="572" spans="1:2">
      <c r="A572" s="8">
        <v>44529</v>
      </c>
      <c r="B572" s="1">
        <v>58.212257000000001</v>
      </c>
    </row>
    <row r="573" spans="1:2">
      <c r="A573" s="8">
        <v>44530</v>
      </c>
      <c r="B573" s="1">
        <v>57.263137999999998</v>
      </c>
    </row>
    <row r="574" spans="1:2">
      <c r="A574" s="8">
        <v>44531</v>
      </c>
      <c r="B574" s="1">
        <v>56.900252999999999</v>
      </c>
    </row>
    <row r="575" spans="1:2">
      <c r="A575" s="8">
        <v>44532</v>
      </c>
      <c r="B575" s="1">
        <v>57.663260999999999</v>
      </c>
    </row>
    <row r="576" spans="1:2">
      <c r="A576" s="8">
        <v>44533</v>
      </c>
      <c r="B576" s="1">
        <v>56.481524999999998</v>
      </c>
    </row>
    <row r="577" spans="1:2">
      <c r="A577" s="8">
        <v>44536</v>
      </c>
      <c r="B577" s="1">
        <v>56.714148999999999</v>
      </c>
    </row>
    <row r="578" spans="1:2">
      <c r="A578" s="8">
        <v>44537</v>
      </c>
      <c r="B578" s="1">
        <v>56.165149999999997</v>
      </c>
    </row>
    <row r="579" spans="1:2">
      <c r="A579" s="8">
        <v>44538</v>
      </c>
      <c r="B579" s="1">
        <v>56.06279</v>
      </c>
    </row>
    <row r="580" spans="1:2">
      <c r="A580" s="8">
        <v>44539</v>
      </c>
      <c r="B580" s="1">
        <v>55.904609999999998</v>
      </c>
    </row>
    <row r="581" spans="1:2">
      <c r="A581" s="8">
        <v>44540</v>
      </c>
      <c r="B581" s="1">
        <v>56.286118000000002</v>
      </c>
    </row>
    <row r="582" spans="1:2">
      <c r="A582" s="8">
        <v>44543</v>
      </c>
      <c r="B582" s="1">
        <v>56.220978000000002</v>
      </c>
    </row>
    <row r="583" spans="1:2">
      <c r="A583" s="8">
        <v>44544</v>
      </c>
      <c r="B583" s="1">
        <v>54.164566000000001</v>
      </c>
    </row>
    <row r="584" spans="1:2">
      <c r="A584" s="8">
        <v>44545</v>
      </c>
      <c r="B584" s="1">
        <v>52.201202000000002</v>
      </c>
    </row>
    <row r="585" spans="1:2">
      <c r="A585" s="8">
        <v>44546</v>
      </c>
      <c r="B585" s="1">
        <v>53.150314000000002</v>
      </c>
    </row>
    <row r="586" spans="1:2">
      <c r="A586" s="8">
        <v>44547</v>
      </c>
      <c r="B586" s="1">
        <v>54.099429999999998</v>
      </c>
    </row>
    <row r="587" spans="1:2">
      <c r="A587" s="8">
        <v>44550</v>
      </c>
      <c r="B587" s="1">
        <v>51.996498000000003</v>
      </c>
    </row>
    <row r="588" spans="1:2">
      <c r="A588" s="8">
        <v>44551</v>
      </c>
      <c r="B588" s="1">
        <v>54.536766</v>
      </c>
    </row>
    <row r="589" spans="1:2">
      <c r="A589" s="8">
        <v>44552</v>
      </c>
      <c r="B589" s="1">
        <v>53.27129</v>
      </c>
    </row>
    <row r="590" spans="1:2">
      <c r="A590" s="8">
        <v>44553</v>
      </c>
      <c r="B590" s="1">
        <v>55.876685999999999</v>
      </c>
    </row>
    <row r="591" spans="1:2">
      <c r="A591" s="8">
        <v>44557</v>
      </c>
      <c r="B591" s="1">
        <v>55.495185999999997</v>
      </c>
    </row>
    <row r="592" spans="1:2">
      <c r="A592" s="8">
        <v>44558</v>
      </c>
      <c r="B592" s="1">
        <v>54.229694000000002</v>
      </c>
    </row>
    <row r="593" spans="1:2">
      <c r="A593" s="8">
        <v>44559</v>
      </c>
      <c r="B593" s="1">
        <v>55.551014000000002</v>
      </c>
    </row>
    <row r="594" spans="1:2">
      <c r="A594" s="8">
        <v>44560</v>
      </c>
      <c r="B594" s="1">
        <v>54.657733999999998</v>
      </c>
    </row>
    <row r="595" spans="1:2">
      <c r="A595" s="8">
        <v>44561</v>
      </c>
      <c r="B595" s="1">
        <v>54.332053999999999</v>
      </c>
    </row>
    <row r="596" spans="1:2">
      <c r="A596" s="8">
        <v>44564</v>
      </c>
      <c r="B596" s="1">
        <v>54.806614000000003</v>
      </c>
    </row>
    <row r="597" spans="1:2">
      <c r="A597" s="8">
        <v>44565</v>
      </c>
      <c r="B597" s="1">
        <v>53.969161999999997</v>
      </c>
    </row>
    <row r="598" spans="1:2">
      <c r="A598" s="8">
        <v>44566</v>
      </c>
      <c r="B598" s="1">
        <v>53.178229999999999</v>
      </c>
    </row>
    <row r="599" spans="1:2">
      <c r="A599" s="8">
        <v>44567</v>
      </c>
      <c r="B599" s="1">
        <v>52.880474</v>
      </c>
    </row>
    <row r="600" spans="1:2">
      <c r="A600" s="8">
        <v>44568</v>
      </c>
      <c r="B600" s="1">
        <v>54.341366000000001</v>
      </c>
    </row>
    <row r="601" spans="1:2">
      <c r="A601" s="8">
        <v>44571</v>
      </c>
      <c r="B601" s="1">
        <v>54.527465999999997</v>
      </c>
    </row>
    <row r="602" spans="1:2">
      <c r="A602" s="8">
        <v>44572</v>
      </c>
      <c r="B602" s="1">
        <v>54.108738000000002</v>
      </c>
    </row>
    <row r="603" spans="1:2">
      <c r="A603" s="8">
        <v>44573</v>
      </c>
      <c r="B603" s="1">
        <v>53.783062000000001</v>
      </c>
    </row>
    <row r="604" spans="1:2">
      <c r="A604" s="8">
        <v>44574</v>
      </c>
      <c r="B604" s="1">
        <v>52.573410000000003</v>
      </c>
    </row>
    <row r="605" spans="1:2">
      <c r="A605" s="8">
        <v>44575</v>
      </c>
      <c r="B605" s="1">
        <v>51.996498000000003</v>
      </c>
    </row>
    <row r="606" spans="1:2">
      <c r="A606" s="8">
        <v>44579</v>
      </c>
      <c r="B606" s="1">
        <v>51.400970000000001</v>
      </c>
    </row>
    <row r="607" spans="1:2">
      <c r="A607" s="8">
        <v>44580</v>
      </c>
      <c r="B607" s="1">
        <v>51.326529999999998</v>
      </c>
    </row>
    <row r="608" spans="1:2">
      <c r="A608" s="8">
        <v>44581</v>
      </c>
      <c r="B608" s="1">
        <v>50.479773999999999</v>
      </c>
    </row>
    <row r="609" spans="1:2">
      <c r="A609" s="8">
        <v>44582</v>
      </c>
      <c r="B609" s="1">
        <v>49.344563000000001</v>
      </c>
    </row>
    <row r="610" spans="1:2">
      <c r="A610" s="8">
        <v>44585</v>
      </c>
      <c r="B610" s="1">
        <v>51.280009999999997</v>
      </c>
    </row>
    <row r="611" spans="1:2">
      <c r="A611" s="8">
        <v>44586</v>
      </c>
      <c r="B611" s="1">
        <v>49.726063000000003</v>
      </c>
    </row>
    <row r="612" spans="1:2">
      <c r="A612" s="8">
        <v>44587</v>
      </c>
      <c r="B612" s="1">
        <v>49.530665999999997</v>
      </c>
    </row>
    <row r="613" spans="1:2">
      <c r="A613" s="8">
        <v>44588</v>
      </c>
      <c r="B613" s="1">
        <v>49.102634000000002</v>
      </c>
    </row>
    <row r="614" spans="1:2">
      <c r="A614" s="8">
        <v>44589</v>
      </c>
      <c r="B614" s="1">
        <v>49.539966999999997</v>
      </c>
    </row>
    <row r="615" spans="1:2">
      <c r="A615" s="8">
        <v>44592</v>
      </c>
      <c r="B615" s="1">
        <v>50.135486999999998</v>
      </c>
    </row>
    <row r="616" spans="1:2">
      <c r="A616" s="8">
        <v>44593</v>
      </c>
      <c r="B616" s="1">
        <v>50.023826999999997</v>
      </c>
    </row>
    <row r="617" spans="1:2">
      <c r="A617" s="8">
        <v>44594</v>
      </c>
      <c r="B617" s="1">
        <v>49.111935000000003</v>
      </c>
    </row>
    <row r="618" spans="1:2">
      <c r="A618" s="8">
        <v>44595</v>
      </c>
      <c r="B618" s="1">
        <v>49.121245999999999</v>
      </c>
    </row>
    <row r="619" spans="1:2">
      <c r="A619" s="8">
        <v>44596</v>
      </c>
      <c r="B619" s="1">
        <v>53.178229999999999</v>
      </c>
    </row>
    <row r="620" spans="1:2">
      <c r="A620" s="8">
        <v>44599</v>
      </c>
      <c r="B620" s="1">
        <v>54.294837999999999</v>
      </c>
    </row>
    <row r="621" spans="1:2">
      <c r="A621" s="8">
        <v>44600</v>
      </c>
      <c r="B621" s="1">
        <v>54.480933999999998</v>
      </c>
    </row>
    <row r="622" spans="1:2">
      <c r="A622" s="8">
        <v>44601</v>
      </c>
      <c r="B622" s="1">
        <v>53.876117999999998</v>
      </c>
    </row>
    <row r="623" spans="1:2">
      <c r="A623" s="8">
        <v>44602</v>
      </c>
      <c r="B623" s="1">
        <v>51.968575000000001</v>
      </c>
    </row>
    <row r="624" spans="1:2">
      <c r="A624" s="8">
        <v>44603</v>
      </c>
      <c r="B624" s="1">
        <v>51.642913999999998</v>
      </c>
    </row>
    <row r="625" spans="1:2">
      <c r="A625" s="8">
        <v>44606</v>
      </c>
      <c r="B625" s="1">
        <v>51.317230000000002</v>
      </c>
    </row>
    <row r="626" spans="1:2">
      <c r="A626" s="8">
        <v>44607</v>
      </c>
      <c r="B626" s="1">
        <v>54.741481999999998</v>
      </c>
    </row>
    <row r="627" spans="1:2">
      <c r="A627" s="8">
        <v>44608</v>
      </c>
      <c r="B627" s="1">
        <v>54.480933999999998</v>
      </c>
    </row>
    <row r="628" spans="1:2">
      <c r="A628" s="8">
        <v>44609</v>
      </c>
      <c r="B628" s="1">
        <v>52.549258999999999</v>
      </c>
    </row>
    <row r="629" spans="1:2">
      <c r="A629" s="8">
        <v>44610</v>
      </c>
      <c r="B629" s="1">
        <v>51.930366999999997</v>
      </c>
    </row>
    <row r="630" spans="1:2">
      <c r="A630" s="8">
        <v>44614</v>
      </c>
      <c r="B630" s="1">
        <v>51.986629000000001</v>
      </c>
    </row>
    <row r="631" spans="1:2">
      <c r="A631" s="8">
        <v>44615</v>
      </c>
      <c r="B631" s="1">
        <v>52.277316999999996</v>
      </c>
    </row>
    <row r="632" spans="1:2">
      <c r="A632" s="8">
        <v>44616</v>
      </c>
      <c r="B632" s="1">
        <v>53.018107999999998</v>
      </c>
    </row>
    <row r="633" spans="1:2">
      <c r="A633" s="8">
        <v>44617</v>
      </c>
      <c r="B633" s="1">
        <v>55.184223000000003</v>
      </c>
    </row>
    <row r="634" spans="1:2">
      <c r="A634" s="8">
        <v>44620</v>
      </c>
      <c r="B634" s="1">
        <v>54.527824000000003</v>
      </c>
    </row>
    <row r="635" spans="1:2">
      <c r="A635" s="8">
        <v>44621</v>
      </c>
      <c r="B635" s="1">
        <v>54.490310999999998</v>
      </c>
    </row>
    <row r="636" spans="1:2">
      <c r="A636" s="8">
        <v>44622</v>
      </c>
      <c r="B636" s="1">
        <v>55.324874999999999</v>
      </c>
    </row>
    <row r="637" spans="1:2">
      <c r="A637" s="8">
        <v>44623</v>
      </c>
      <c r="B637" s="1">
        <v>53.787028999999997</v>
      </c>
    </row>
    <row r="638" spans="1:2">
      <c r="A638" s="8">
        <v>44624</v>
      </c>
      <c r="B638" s="1">
        <v>52.793059999999997</v>
      </c>
    </row>
    <row r="639" spans="1:2">
      <c r="A639" s="8">
        <v>44627</v>
      </c>
      <c r="B639" s="1">
        <v>51.264591000000003</v>
      </c>
    </row>
    <row r="640" spans="1:2">
      <c r="A640" s="8">
        <v>44628</v>
      </c>
      <c r="B640" s="1">
        <v>52.136662000000001</v>
      </c>
    </row>
    <row r="641" spans="1:2">
      <c r="A641" s="8">
        <v>44629</v>
      </c>
      <c r="B641" s="1">
        <v>53.074368</v>
      </c>
    </row>
    <row r="642" spans="1:2">
      <c r="A642" s="8">
        <v>44630</v>
      </c>
      <c r="B642" s="1">
        <v>53.102508999999998</v>
      </c>
    </row>
    <row r="643" spans="1:2">
      <c r="A643" s="8">
        <v>44631</v>
      </c>
      <c r="B643" s="1">
        <v>52.699286999999998</v>
      </c>
    </row>
    <row r="644" spans="1:2">
      <c r="A644" s="8">
        <v>44634</v>
      </c>
      <c r="B644" s="1">
        <v>53.374431999999999</v>
      </c>
    </row>
    <row r="645" spans="1:2">
      <c r="A645" s="8">
        <v>44635</v>
      </c>
      <c r="B645" s="1">
        <v>53.580737999999997</v>
      </c>
    </row>
    <row r="646" spans="1:2">
      <c r="A646" s="8">
        <v>44636</v>
      </c>
      <c r="B646" s="1">
        <v>52.980601999999998</v>
      </c>
    </row>
    <row r="647" spans="1:2">
      <c r="A647" s="8">
        <v>44637</v>
      </c>
      <c r="B647" s="1">
        <v>53.168143999999998</v>
      </c>
    </row>
    <row r="648" spans="1:2">
      <c r="A648" s="8">
        <v>44638</v>
      </c>
      <c r="B648" s="1">
        <v>53.505721999999999</v>
      </c>
    </row>
    <row r="649" spans="1:2">
      <c r="A649" s="8">
        <v>44641</v>
      </c>
      <c r="B649" s="1">
        <v>54.265262999999997</v>
      </c>
    </row>
    <row r="650" spans="1:2">
      <c r="A650" s="8">
        <v>44642</v>
      </c>
      <c r="B650" s="1">
        <v>53.168143999999998</v>
      </c>
    </row>
    <row r="651" spans="1:2">
      <c r="A651" s="8">
        <v>44643</v>
      </c>
      <c r="B651" s="1">
        <v>52.652405000000002</v>
      </c>
    </row>
    <row r="652" spans="1:2">
      <c r="A652" s="8">
        <v>44644</v>
      </c>
      <c r="B652" s="1">
        <v>52.446109999999997</v>
      </c>
    </row>
    <row r="653" spans="1:2">
      <c r="A653" s="8">
        <v>44645</v>
      </c>
      <c r="B653" s="1">
        <v>51.555286000000002</v>
      </c>
    </row>
    <row r="654" spans="1:2">
      <c r="A654" s="8">
        <v>44648</v>
      </c>
      <c r="B654" s="1">
        <v>51.011414000000002</v>
      </c>
    </row>
    <row r="655" spans="1:2">
      <c r="A655" s="8">
        <v>44649</v>
      </c>
      <c r="B655" s="1">
        <v>51.677188999999998</v>
      </c>
    </row>
    <row r="656" spans="1:2">
      <c r="A656" s="8">
        <v>44650</v>
      </c>
      <c r="B656" s="1">
        <v>50.814490999999997</v>
      </c>
    </row>
    <row r="657" spans="1:2">
      <c r="A657" s="8">
        <v>44651</v>
      </c>
      <c r="B657" s="1">
        <v>50.795738</v>
      </c>
    </row>
    <row r="658" spans="1:2">
      <c r="A658" s="8">
        <v>44652</v>
      </c>
      <c r="B658" s="1">
        <v>50.823867999999997</v>
      </c>
    </row>
    <row r="659" spans="1:2">
      <c r="A659" s="8">
        <v>44655</v>
      </c>
      <c r="B659" s="1">
        <v>50.026809999999998</v>
      </c>
    </row>
    <row r="660" spans="1:2">
      <c r="A660" s="8">
        <v>44656</v>
      </c>
      <c r="B660" s="1">
        <v>48.929695000000002</v>
      </c>
    </row>
    <row r="661" spans="1:2">
      <c r="A661" s="8">
        <v>44657</v>
      </c>
      <c r="B661" s="1">
        <v>48.198279999999997</v>
      </c>
    </row>
    <row r="662" spans="1:2">
      <c r="A662" s="8">
        <v>44658</v>
      </c>
      <c r="B662" s="1">
        <v>48.207656999999998</v>
      </c>
    </row>
    <row r="663" spans="1:2">
      <c r="A663" s="8">
        <v>44659</v>
      </c>
      <c r="B663" s="1">
        <v>47.945103000000003</v>
      </c>
    </row>
    <row r="664" spans="1:2">
      <c r="A664" s="8">
        <v>44662</v>
      </c>
      <c r="B664" s="1">
        <v>48.432709000000003</v>
      </c>
    </row>
    <row r="665" spans="1:2">
      <c r="A665" s="8">
        <v>44663</v>
      </c>
      <c r="B665" s="1">
        <v>48.020119000000001</v>
      </c>
    </row>
    <row r="666" spans="1:2">
      <c r="A666" s="8">
        <v>44664</v>
      </c>
      <c r="B666" s="1">
        <v>48.395203000000002</v>
      </c>
    </row>
    <row r="667" spans="1:2">
      <c r="A667" s="8">
        <v>44665</v>
      </c>
      <c r="B667" s="1">
        <v>48.160769999999999</v>
      </c>
    </row>
    <row r="668" spans="1:2">
      <c r="A668" s="8">
        <v>44669</v>
      </c>
      <c r="B668" s="1">
        <v>46.894866999999998</v>
      </c>
    </row>
    <row r="669" spans="1:2">
      <c r="A669" s="8">
        <v>44670</v>
      </c>
      <c r="B669" s="1">
        <v>47.495002999999997</v>
      </c>
    </row>
    <row r="670" spans="1:2">
      <c r="A670" s="8">
        <v>44671</v>
      </c>
      <c r="B670" s="1">
        <v>47.176178</v>
      </c>
    </row>
    <row r="671" spans="1:2">
      <c r="A671" s="8">
        <v>44672</v>
      </c>
      <c r="B671" s="1">
        <v>46.041553</v>
      </c>
    </row>
    <row r="672" spans="1:2">
      <c r="A672" s="8">
        <v>44673</v>
      </c>
      <c r="B672" s="1">
        <v>45.52581</v>
      </c>
    </row>
    <row r="673" spans="1:2">
      <c r="A673" s="8">
        <v>44676</v>
      </c>
      <c r="B673" s="1">
        <v>44.644359999999999</v>
      </c>
    </row>
    <row r="674" spans="1:2">
      <c r="A674" s="8">
        <v>44677</v>
      </c>
      <c r="B674" s="1">
        <v>44.925674000000001</v>
      </c>
    </row>
    <row r="675" spans="1:2">
      <c r="A675" s="8">
        <v>44678</v>
      </c>
      <c r="B675" s="1">
        <v>44.963183999999998</v>
      </c>
    </row>
    <row r="676" spans="1:2">
      <c r="A676" s="8">
        <v>44679</v>
      </c>
      <c r="B676" s="1">
        <v>45.816498000000003</v>
      </c>
    </row>
    <row r="677" spans="1:2">
      <c r="A677" s="8">
        <v>44680</v>
      </c>
      <c r="B677" s="1">
        <v>44.419314999999997</v>
      </c>
    </row>
    <row r="678" spans="1:2">
      <c r="A678" s="8">
        <v>44683</v>
      </c>
      <c r="B678" s="1">
        <v>43.837929000000003</v>
      </c>
    </row>
    <row r="679" spans="1:2">
      <c r="A679" s="8">
        <v>44684</v>
      </c>
      <c r="B679" s="1">
        <v>44.888168</v>
      </c>
    </row>
    <row r="680" spans="1:2">
      <c r="A680" s="8">
        <v>44685</v>
      </c>
      <c r="B680" s="1">
        <v>46.622925000000002</v>
      </c>
    </row>
    <row r="681" spans="1:2">
      <c r="A681" s="8">
        <v>44686</v>
      </c>
      <c r="B681" s="1">
        <v>45.150722999999999</v>
      </c>
    </row>
    <row r="682" spans="1:2">
      <c r="A682" s="8">
        <v>44687</v>
      </c>
      <c r="B682" s="1">
        <v>45.366394</v>
      </c>
    </row>
    <row r="683" spans="1:2">
      <c r="A683" s="8">
        <v>44690</v>
      </c>
      <c r="B683" s="1">
        <v>45.497677000000003</v>
      </c>
    </row>
    <row r="684" spans="1:2">
      <c r="A684" s="8">
        <v>44691</v>
      </c>
      <c r="B684" s="1">
        <v>46.407265000000002</v>
      </c>
    </row>
    <row r="685" spans="1:2">
      <c r="A685" s="8">
        <v>44692</v>
      </c>
      <c r="B685" s="1">
        <v>45.488297000000003</v>
      </c>
    </row>
    <row r="686" spans="1:2">
      <c r="A686" s="8">
        <v>44693</v>
      </c>
      <c r="B686" s="1">
        <v>44.597473000000001</v>
      </c>
    </row>
    <row r="687" spans="1:2">
      <c r="A687" s="8">
        <v>44694</v>
      </c>
      <c r="B687" s="1">
        <v>45.882133000000003</v>
      </c>
    </row>
    <row r="688" spans="1:2">
      <c r="A688" s="8">
        <v>44697</v>
      </c>
      <c r="B688" s="1">
        <v>45.272624999999998</v>
      </c>
    </row>
    <row r="689" spans="1:2">
      <c r="A689" s="8">
        <v>44698</v>
      </c>
      <c r="B689" s="1">
        <v>45.357017999999997</v>
      </c>
    </row>
    <row r="690" spans="1:2">
      <c r="A690" s="8">
        <v>44699</v>
      </c>
      <c r="B690" s="1">
        <v>45.019440000000003</v>
      </c>
    </row>
    <row r="691" spans="1:2">
      <c r="A691" s="8">
        <v>44700</v>
      </c>
      <c r="B691" s="1">
        <v>45.019440000000003</v>
      </c>
    </row>
    <row r="692" spans="1:2">
      <c r="A692" s="8">
        <v>44701</v>
      </c>
      <c r="B692" s="1">
        <v>44.288032999999999</v>
      </c>
    </row>
    <row r="693" spans="1:2">
      <c r="A693" s="8">
        <v>44704</v>
      </c>
      <c r="B693" s="1">
        <v>43.997345000000003</v>
      </c>
    </row>
    <row r="694" spans="1:2">
      <c r="A694" s="8">
        <v>44705</v>
      </c>
      <c r="B694" s="1">
        <v>43.509734999999999</v>
      </c>
    </row>
    <row r="695" spans="1:2">
      <c r="A695" s="8">
        <v>44706</v>
      </c>
      <c r="B695" s="1">
        <v>44.550590999999997</v>
      </c>
    </row>
    <row r="696" spans="1:2">
      <c r="A696" s="8">
        <v>44707</v>
      </c>
      <c r="B696" s="1">
        <v>47.176178</v>
      </c>
    </row>
    <row r="697" spans="1:2">
      <c r="A697" s="8">
        <v>44708</v>
      </c>
      <c r="B697" s="1">
        <v>47.401226000000001</v>
      </c>
    </row>
    <row r="698" spans="1:2">
      <c r="A698" s="8">
        <v>44712</v>
      </c>
      <c r="B698" s="1">
        <v>47.870078999999997</v>
      </c>
    </row>
    <row r="699" spans="1:2">
      <c r="A699" s="8">
        <v>44713</v>
      </c>
      <c r="B699" s="1">
        <v>46.754210999999998</v>
      </c>
    </row>
    <row r="700" spans="1:2">
      <c r="A700" s="8">
        <v>44714</v>
      </c>
      <c r="B700" s="1">
        <v>47.813823999999997</v>
      </c>
    </row>
    <row r="701" spans="1:2">
      <c r="A701" s="8">
        <v>44715</v>
      </c>
      <c r="B701" s="1">
        <v>47.729424000000002</v>
      </c>
    </row>
    <row r="702" spans="1:2">
      <c r="A702" s="8">
        <v>44718</v>
      </c>
      <c r="B702" s="1">
        <v>47.823196000000003</v>
      </c>
    </row>
    <row r="703" spans="1:2">
      <c r="A703" s="8">
        <v>44719</v>
      </c>
      <c r="B703" s="1">
        <v>49.951801000000003</v>
      </c>
    </row>
    <row r="704" spans="1:2">
      <c r="A704" s="8">
        <v>44720</v>
      </c>
      <c r="B704" s="1">
        <v>48.320183</v>
      </c>
    </row>
    <row r="705" spans="1:2">
      <c r="A705" s="8">
        <v>44721</v>
      </c>
      <c r="B705" s="1">
        <v>48.395203000000002</v>
      </c>
    </row>
    <row r="706" spans="1:2">
      <c r="A706" s="8">
        <v>44722</v>
      </c>
      <c r="B706" s="1">
        <v>48.826552999999997</v>
      </c>
    </row>
    <row r="707" spans="1:2">
      <c r="A707" s="8">
        <v>44725</v>
      </c>
      <c r="B707" s="1">
        <v>48.235790000000001</v>
      </c>
    </row>
    <row r="708" spans="1:2">
      <c r="A708" s="8">
        <v>44726</v>
      </c>
      <c r="B708" s="1">
        <v>47.973227999999999</v>
      </c>
    </row>
    <row r="709" spans="1:2">
      <c r="A709" s="8">
        <v>44727</v>
      </c>
      <c r="B709" s="1">
        <v>49.257893000000003</v>
      </c>
    </row>
    <row r="710" spans="1:2">
      <c r="A710" s="8">
        <v>44728</v>
      </c>
      <c r="B710" s="1">
        <v>48.718781</v>
      </c>
    </row>
    <row r="711" spans="1:2">
      <c r="A711" s="8">
        <v>44729</v>
      </c>
      <c r="B711" s="1">
        <v>48.709319999999998</v>
      </c>
    </row>
    <row r="712" spans="1:2">
      <c r="A712" s="8">
        <v>44733</v>
      </c>
      <c r="B712" s="1">
        <v>48.803905</v>
      </c>
    </row>
    <row r="713" spans="1:2">
      <c r="A713" s="8">
        <v>44734</v>
      </c>
      <c r="B713" s="1">
        <v>50.421253</v>
      </c>
    </row>
    <row r="714" spans="1:2">
      <c r="A714" s="8">
        <v>44735</v>
      </c>
      <c r="B714" s="1">
        <v>52.908729999999998</v>
      </c>
    </row>
    <row r="715" spans="1:2">
      <c r="A715" s="8">
        <v>44736</v>
      </c>
      <c r="B715" s="1">
        <v>54.715232999999998</v>
      </c>
    </row>
    <row r="716" spans="1:2">
      <c r="A716" s="8">
        <v>44739</v>
      </c>
      <c r="B716" s="1">
        <v>55.188133000000001</v>
      </c>
    </row>
    <row r="717" spans="1:2">
      <c r="A717" s="8">
        <v>44740</v>
      </c>
      <c r="B717" s="1">
        <v>55.784004000000003</v>
      </c>
    </row>
    <row r="718" spans="1:2">
      <c r="A718" s="8">
        <v>44741</v>
      </c>
      <c r="B718" s="1">
        <v>55.320549</v>
      </c>
    </row>
    <row r="719" spans="1:2">
      <c r="A719" s="8">
        <v>44742</v>
      </c>
      <c r="B719" s="1">
        <v>55.396214000000001</v>
      </c>
    </row>
    <row r="720" spans="1:2">
      <c r="A720" s="8">
        <v>44743</v>
      </c>
      <c r="B720" s="1">
        <v>55.282722</v>
      </c>
    </row>
    <row r="721" spans="1:2">
      <c r="A721" s="8">
        <v>44747</v>
      </c>
      <c r="B721" s="1">
        <v>53.589714000000001</v>
      </c>
    </row>
    <row r="722" spans="1:2">
      <c r="A722" s="8">
        <v>44748</v>
      </c>
      <c r="B722" s="1">
        <v>52.549328000000003</v>
      </c>
    </row>
    <row r="723" spans="1:2">
      <c r="A723" s="8">
        <v>44749</v>
      </c>
      <c r="B723" s="1">
        <v>52.350700000000003</v>
      </c>
    </row>
    <row r="724" spans="1:2">
      <c r="A724" s="8">
        <v>44750</v>
      </c>
      <c r="B724" s="1">
        <v>51.376511000000001</v>
      </c>
    </row>
    <row r="725" spans="1:2">
      <c r="A725" s="8">
        <v>44753</v>
      </c>
      <c r="B725" s="1">
        <v>51.849418999999997</v>
      </c>
    </row>
    <row r="726" spans="1:2">
      <c r="A726" s="8">
        <v>44754</v>
      </c>
      <c r="B726" s="1">
        <v>51.73592</v>
      </c>
    </row>
    <row r="727" spans="1:2">
      <c r="A727" s="8">
        <v>44755</v>
      </c>
      <c r="B727" s="1">
        <v>51.603512000000002</v>
      </c>
    </row>
    <row r="728" spans="1:2">
      <c r="A728" s="8">
        <v>44756</v>
      </c>
      <c r="B728" s="1">
        <v>51.849418999999997</v>
      </c>
    </row>
    <row r="729" spans="1:2">
      <c r="A729" s="8">
        <v>44757</v>
      </c>
      <c r="B729" s="1">
        <v>52.208832000000001</v>
      </c>
    </row>
    <row r="730" spans="1:2">
      <c r="A730" s="8">
        <v>44760</v>
      </c>
      <c r="B730" s="1">
        <v>51.830505000000002</v>
      </c>
    </row>
    <row r="731" spans="1:2">
      <c r="A731" s="8">
        <v>44761</v>
      </c>
      <c r="B731" s="1">
        <v>53.532958999999998</v>
      </c>
    </row>
    <row r="732" spans="1:2">
      <c r="A732" s="8">
        <v>44762</v>
      </c>
      <c r="B732" s="1">
        <v>53.920749999999998</v>
      </c>
    </row>
    <row r="733" spans="1:2">
      <c r="A733" s="8">
        <v>44763</v>
      </c>
      <c r="B733" s="1">
        <v>52.369613999999999</v>
      </c>
    </row>
    <row r="734" spans="1:2">
      <c r="A734" s="8">
        <v>44764</v>
      </c>
      <c r="B734" s="1">
        <v>52.899273000000001</v>
      </c>
    </row>
    <row r="735" spans="1:2">
      <c r="A735" s="8">
        <v>44767</v>
      </c>
      <c r="B735" s="1">
        <v>51.925091000000002</v>
      </c>
    </row>
    <row r="736" spans="1:2">
      <c r="A736" s="8">
        <v>44768</v>
      </c>
      <c r="B736" s="1">
        <v>51.073853</v>
      </c>
    </row>
    <row r="737" spans="1:2">
      <c r="A737" s="8">
        <v>44769</v>
      </c>
      <c r="B737" s="1">
        <v>52.293953000000002</v>
      </c>
    </row>
    <row r="738" spans="1:2">
      <c r="A738" s="8">
        <v>44770</v>
      </c>
      <c r="B738" s="1">
        <v>51.783211000000001</v>
      </c>
    </row>
    <row r="739" spans="1:2">
      <c r="A739" s="8">
        <v>44771</v>
      </c>
      <c r="B739" s="1">
        <v>52.010207999999999</v>
      </c>
    </row>
    <row r="740" spans="1:2">
      <c r="A740" s="8">
        <v>44774</v>
      </c>
      <c r="B740" s="1">
        <v>52.464202999999998</v>
      </c>
    </row>
    <row r="741" spans="1:2">
      <c r="A741" s="8">
        <v>44775</v>
      </c>
      <c r="B741" s="1">
        <v>52.066958999999997</v>
      </c>
    </row>
    <row r="742" spans="1:2">
      <c r="A742" s="8">
        <v>44776</v>
      </c>
      <c r="B742" s="1">
        <v>51.385975000000002</v>
      </c>
    </row>
    <row r="743" spans="1:2">
      <c r="A743" s="8">
        <v>44777</v>
      </c>
      <c r="B743" s="1">
        <v>52.019660999999999</v>
      </c>
    </row>
    <row r="744" spans="1:2">
      <c r="A744" s="8">
        <v>44778</v>
      </c>
      <c r="B744" s="1">
        <v>52.974930000000001</v>
      </c>
    </row>
    <row r="745" spans="1:2">
      <c r="A745" s="8">
        <v>44781</v>
      </c>
      <c r="B745" s="1">
        <v>53.712668999999998</v>
      </c>
    </row>
    <row r="746" spans="1:2">
      <c r="A746" s="8">
        <v>44782</v>
      </c>
      <c r="B746" s="1">
        <v>54.138286999999998</v>
      </c>
    </row>
    <row r="747" spans="1:2">
      <c r="A747" s="8">
        <v>44783</v>
      </c>
      <c r="B747" s="1">
        <v>54.894939000000001</v>
      </c>
    </row>
    <row r="748" spans="1:2">
      <c r="A748" s="8">
        <v>44784</v>
      </c>
      <c r="B748" s="1">
        <v>54.516609000000003</v>
      </c>
    </row>
    <row r="749" spans="1:2">
      <c r="A749" s="8">
        <v>44785</v>
      </c>
      <c r="B749" s="1">
        <v>56.654147999999999</v>
      </c>
    </row>
    <row r="750" spans="1:2">
      <c r="A750" s="8">
        <v>44788</v>
      </c>
      <c r="B750" s="1">
        <v>60.24823</v>
      </c>
    </row>
    <row r="751" spans="1:2">
      <c r="A751" s="8">
        <v>44789</v>
      </c>
      <c r="B751" s="1">
        <v>60.815722999999998</v>
      </c>
    </row>
    <row r="752" spans="1:2">
      <c r="A752" s="8">
        <v>44790</v>
      </c>
      <c r="B752" s="1">
        <v>60.059066999999999</v>
      </c>
    </row>
    <row r="753" spans="1:2">
      <c r="A753" s="8">
        <v>44791</v>
      </c>
      <c r="B753" s="1">
        <v>60.257686999999997</v>
      </c>
    </row>
    <row r="754" spans="1:2">
      <c r="A754" s="8">
        <v>44792</v>
      </c>
      <c r="B754" s="1">
        <v>62.658085</v>
      </c>
    </row>
    <row r="755" spans="1:2">
      <c r="A755" s="8">
        <v>44795</v>
      </c>
      <c r="B755" s="1">
        <v>60.657761000000001</v>
      </c>
    </row>
    <row r="756" spans="1:2">
      <c r="A756" s="8">
        <v>44796</v>
      </c>
      <c r="B756" s="1">
        <v>60.486300999999997</v>
      </c>
    </row>
    <row r="757" spans="1:2">
      <c r="A757" s="8">
        <v>44797</v>
      </c>
      <c r="B757" s="1">
        <v>59.428981999999998</v>
      </c>
    </row>
    <row r="758" spans="1:2">
      <c r="A758" s="8">
        <v>44798</v>
      </c>
      <c r="B758" s="1">
        <v>60.486300999999997</v>
      </c>
    </row>
    <row r="759" spans="1:2">
      <c r="A759" s="8">
        <v>44799</v>
      </c>
      <c r="B759" s="1">
        <v>60.429146000000003</v>
      </c>
    </row>
    <row r="760" spans="1:2">
      <c r="A760" s="8">
        <v>44802</v>
      </c>
      <c r="B760" s="1">
        <v>62.324706999999997</v>
      </c>
    </row>
    <row r="761" spans="1:2">
      <c r="A761" s="8">
        <v>44803</v>
      </c>
      <c r="B761" s="1">
        <v>62.258026000000001</v>
      </c>
    </row>
    <row r="762" spans="1:2">
      <c r="A762" s="8">
        <v>44804</v>
      </c>
      <c r="B762" s="1">
        <v>61.915107999999996</v>
      </c>
    </row>
    <row r="763" spans="1:2">
      <c r="A763" s="8">
        <v>44805</v>
      </c>
      <c r="B763" s="1">
        <v>61.810333</v>
      </c>
    </row>
    <row r="764" spans="1:2">
      <c r="A764" s="8">
        <v>44806</v>
      </c>
      <c r="B764" s="1">
        <v>61.153080000000003</v>
      </c>
    </row>
    <row r="765" spans="1:2">
      <c r="A765" s="8">
        <v>44810</v>
      </c>
      <c r="B765" s="1">
        <v>60.867317</v>
      </c>
    </row>
    <row r="766" spans="1:2">
      <c r="A766" s="8">
        <v>44811</v>
      </c>
      <c r="B766" s="1">
        <v>60.610134000000002</v>
      </c>
    </row>
    <row r="767" spans="1:2">
      <c r="A767" s="8">
        <v>44812</v>
      </c>
      <c r="B767" s="1">
        <v>61.095928000000001</v>
      </c>
    </row>
    <row r="768" spans="1:2">
      <c r="A768" s="8">
        <v>44813</v>
      </c>
      <c r="B768" s="1">
        <v>61.181660000000001</v>
      </c>
    </row>
    <row r="769" spans="1:2">
      <c r="A769" s="8">
        <v>44816</v>
      </c>
      <c r="B769" s="1">
        <v>61.724609000000001</v>
      </c>
    </row>
    <row r="770" spans="1:2">
      <c r="A770" s="8">
        <v>44817</v>
      </c>
      <c r="B770" s="1">
        <v>62.000832000000003</v>
      </c>
    </row>
    <row r="771" spans="1:2">
      <c r="A771" s="8">
        <v>44818</v>
      </c>
      <c r="B771" s="1">
        <v>64.858452</v>
      </c>
    </row>
    <row r="772" spans="1:2">
      <c r="A772" s="8">
        <v>44819</v>
      </c>
      <c r="B772" s="1">
        <v>64.391707999999994</v>
      </c>
    </row>
    <row r="773" spans="1:2">
      <c r="A773" s="8">
        <v>44820</v>
      </c>
      <c r="B773" s="1">
        <v>62.962902</v>
      </c>
    </row>
    <row r="774" spans="1:2">
      <c r="A774" s="8">
        <v>44823</v>
      </c>
      <c r="B774" s="1">
        <v>63.067680000000003</v>
      </c>
    </row>
    <row r="775" spans="1:2">
      <c r="A775" s="8">
        <v>44824</v>
      </c>
      <c r="B775" s="1">
        <v>61.915107999999996</v>
      </c>
    </row>
    <row r="776" spans="1:2">
      <c r="A776" s="8">
        <v>44825</v>
      </c>
      <c r="B776" s="1">
        <v>62.181815999999998</v>
      </c>
    </row>
    <row r="777" spans="1:2">
      <c r="A777" s="8">
        <v>44826</v>
      </c>
      <c r="B777" s="1">
        <v>61.172127000000003</v>
      </c>
    </row>
    <row r="778" spans="1:2">
      <c r="A778" s="8">
        <v>44827</v>
      </c>
      <c r="B778" s="1">
        <v>60.810164999999998</v>
      </c>
    </row>
    <row r="779" spans="1:2">
      <c r="A779" s="8">
        <v>44830</v>
      </c>
      <c r="B779" s="1">
        <v>59.571860999999998</v>
      </c>
    </row>
    <row r="780" spans="1:2">
      <c r="A780" s="8">
        <v>44831</v>
      </c>
      <c r="B780" s="1">
        <v>59.790947000000003</v>
      </c>
    </row>
    <row r="781" spans="1:2">
      <c r="A781" s="8">
        <v>44832</v>
      </c>
      <c r="B781" s="1">
        <v>60.410094999999998</v>
      </c>
    </row>
    <row r="782" spans="1:2">
      <c r="A782" s="8">
        <v>44833</v>
      </c>
      <c r="B782" s="1">
        <v>60.524403</v>
      </c>
    </row>
    <row r="783" spans="1:2">
      <c r="A783" s="8">
        <v>44834</v>
      </c>
      <c r="B783" s="1">
        <v>60.648232</v>
      </c>
    </row>
    <row r="784" spans="1:2">
      <c r="A784" s="8">
        <v>44837</v>
      </c>
      <c r="B784" s="1">
        <v>60.267215999999998</v>
      </c>
    </row>
    <row r="785" spans="1:2">
      <c r="A785" s="8">
        <v>44838</v>
      </c>
      <c r="B785" s="1">
        <v>60.467247</v>
      </c>
    </row>
    <row r="786" spans="1:2">
      <c r="A786" s="8">
        <v>44839</v>
      </c>
      <c r="B786" s="1">
        <v>61.257854000000002</v>
      </c>
    </row>
    <row r="787" spans="1:2">
      <c r="A787" s="8">
        <v>44840</v>
      </c>
      <c r="B787" s="1">
        <v>62.172286999999997</v>
      </c>
    </row>
    <row r="788" spans="1:2">
      <c r="A788" s="8">
        <v>44841</v>
      </c>
      <c r="B788" s="1">
        <v>61.657932000000002</v>
      </c>
    </row>
    <row r="789" spans="1:2">
      <c r="A789" s="8">
        <v>44844</v>
      </c>
      <c r="B789" s="1">
        <v>62.010365</v>
      </c>
    </row>
    <row r="790" spans="1:2">
      <c r="A790" s="8">
        <v>44845</v>
      </c>
      <c r="B790" s="1">
        <v>61.210228000000001</v>
      </c>
    </row>
    <row r="791" spans="1:2">
      <c r="A791" s="8">
        <v>44846</v>
      </c>
      <c r="B791" s="1">
        <v>59.543284999999997</v>
      </c>
    </row>
    <row r="792" spans="1:2">
      <c r="A792" s="8">
        <v>44847</v>
      </c>
      <c r="B792" s="1">
        <v>60.371994000000001</v>
      </c>
    </row>
    <row r="793" spans="1:2">
      <c r="A793" s="8">
        <v>44848</v>
      </c>
      <c r="B793" s="1">
        <v>59.533763999999998</v>
      </c>
    </row>
    <row r="794" spans="1:2">
      <c r="A794" s="8">
        <v>44851</v>
      </c>
      <c r="B794" s="1">
        <v>60.600605000000002</v>
      </c>
    </row>
    <row r="795" spans="1:2">
      <c r="A795" s="8">
        <v>44852</v>
      </c>
      <c r="B795" s="1">
        <v>61.048293999999999</v>
      </c>
    </row>
    <row r="796" spans="1:2">
      <c r="A796" s="8">
        <v>44853</v>
      </c>
      <c r="B796" s="1">
        <v>59.829051999999997</v>
      </c>
    </row>
    <row r="797" spans="1:2">
      <c r="A797" s="8">
        <v>44854</v>
      </c>
      <c r="B797" s="1">
        <v>60.495831000000003</v>
      </c>
    </row>
    <row r="798" spans="1:2">
      <c r="A798" s="8">
        <v>44855</v>
      </c>
      <c r="B798" s="1">
        <v>60.867317</v>
      </c>
    </row>
    <row r="799" spans="1:2">
      <c r="A799" s="8">
        <v>44858</v>
      </c>
      <c r="B799" s="1">
        <v>61.515040999999997</v>
      </c>
    </row>
    <row r="800" spans="1:2">
      <c r="A800" s="8">
        <v>44859</v>
      </c>
      <c r="B800" s="1">
        <v>61.419795999999998</v>
      </c>
    </row>
    <row r="801" spans="1:2">
      <c r="A801" s="8">
        <v>44860</v>
      </c>
      <c r="B801" s="1">
        <v>61.524563000000001</v>
      </c>
    </row>
    <row r="802" spans="1:2">
      <c r="A802" s="8">
        <v>44861</v>
      </c>
      <c r="B802" s="1">
        <v>60.562503999999997</v>
      </c>
    </row>
    <row r="803" spans="1:2">
      <c r="A803" s="8">
        <v>44862</v>
      </c>
      <c r="B803" s="1">
        <v>61.200705999999997</v>
      </c>
    </row>
    <row r="804" spans="1:2">
      <c r="A804" s="8">
        <v>44865</v>
      </c>
      <c r="B804" s="1">
        <v>62.153247999999998</v>
      </c>
    </row>
    <row r="805" spans="1:2">
      <c r="A805" s="8">
        <v>44866</v>
      </c>
      <c r="B805" s="1">
        <v>64.029762000000005</v>
      </c>
    </row>
    <row r="806" spans="1:2">
      <c r="A806" s="8">
        <v>44867</v>
      </c>
      <c r="B806" s="1">
        <v>65.725273000000001</v>
      </c>
    </row>
    <row r="807" spans="1:2">
      <c r="A807" s="8">
        <v>44868</v>
      </c>
      <c r="B807" s="1">
        <v>65.734802000000002</v>
      </c>
    </row>
    <row r="808" spans="1:2">
      <c r="A808" s="8">
        <v>44869</v>
      </c>
      <c r="B808" s="1">
        <v>65.534774999999996</v>
      </c>
    </row>
    <row r="809" spans="1:2">
      <c r="A809" s="8">
        <v>44872</v>
      </c>
      <c r="B809" s="1">
        <v>65.010863999999998</v>
      </c>
    </row>
    <row r="810" spans="1:2">
      <c r="A810" s="8">
        <v>44873</v>
      </c>
      <c r="B810" s="1">
        <v>64.125</v>
      </c>
    </row>
    <row r="811" spans="1:2">
      <c r="A811" s="8">
        <v>44874</v>
      </c>
      <c r="B811" s="1">
        <v>64.315513999999993</v>
      </c>
    </row>
    <row r="812" spans="1:2">
      <c r="A812" s="8">
        <v>44875</v>
      </c>
      <c r="B812" s="1">
        <v>64.639381</v>
      </c>
    </row>
    <row r="813" spans="1:2">
      <c r="A813" s="8">
        <v>44876</v>
      </c>
      <c r="B813" s="1">
        <v>61.981788999999999</v>
      </c>
    </row>
    <row r="814" spans="1:2">
      <c r="A814" s="8">
        <v>44879</v>
      </c>
      <c r="B814" s="1">
        <v>60.505352000000002</v>
      </c>
    </row>
    <row r="815" spans="1:2">
      <c r="A815" s="8">
        <v>44880</v>
      </c>
      <c r="B815" s="1">
        <v>60.143386999999997</v>
      </c>
    </row>
    <row r="816" spans="1:2">
      <c r="A816" s="8">
        <v>44881</v>
      </c>
      <c r="B816" s="1">
        <v>60.305320999999999</v>
      </c>
    </row>
    <row r="817" spans="1:2">
      <c r="A817" s="8">
        <v>44882</v>
      </c>
      <c r="B817" s="1">
        <v>60.438675000000003</v>
      </c>
    </row>
    <row r="818" spans="1:2">
      <c r="A818" s="8">
        <v>44883</v>
      </c>
      <c r="B818" s="1">
        <v>61.014274999999998</v>
      </c>
    </row>
    <row r="819" spans="1:2">
      <c r="A819" s="8">
        <v>44886</v>
      </c>
      <c r="B819" s="1">
        <v>60.822411000000002</v>
      </c>
    </row>
    <row r="820" spans="1:2">
      <c r="A820" s="8">
        <v>44887</v>
      </c>
      <c r="B820" s="1">
        <v>61.129401999999999</v>
      </c>
    </row>
    <row r="821" spans="1:2">
      <c r="A821" s="8">
        <v>44888</v>
      </c>
      <c r="B821" s="1">
        <v>61.292487999999999</v>
      </c>
    </row>
    <row r="822" spans="1:2">
      <c r="A822" s="8">
        <v>44890</v>
      </c>
      <c r="B822" s="1">
        <v>62.299793000000001</v>
      </c>
    </row>
    <row r="823" spans="1:2">
      <c r="A823" s="8">
        <v>44893</v>
      </c>
      <c r="B823" s="1">
        <v>61.388427999999998</v>
      </c>
    </row>
    <row r="824" spans="1:2">
      <c r="A824" s="8">
        <v>44894</v>
      </c>
      <c r="B824" s="1">
        <v>62.750694000000003</v>
      </c>
    </row>
    <row r="825" spans="1:2">
      <c r="A825" s="8">
        <v>44895</v>
      </c>
      <c r="B825" s="1">
        <v>65.139458000000005</v>
      </c>
    </row>
    <row r="826" spans="1:2">
      <c r="A826" s="8">
        <v>44896</v>
      </c>
      <c r="B826" s="1">
        <v>63.930678999999998</v>
      </c>
    </row>
    <row r="827" spans="1:2">
      <c r="A827" s="8">
        <v>44897</v>
      </c>
      <c r="B827" s="1">
        <v>65.197021000000007</v>
      </c>
    </row>
    <row r="828" spans="1:2">
      <c r="A828" s="8">
        <v>44900</v>
      </c>
      <c r="B828" s="1">
        <v>66.185142999999997</v>
      </c>
    </row>
    <row r="829" spans="1:2">
      <c r="A829" s="8">
        <v>44901</v>
      </c>
      <c r="B829" s="1">
        <v>66.520920000000004</v>
      </c>
    </row>
    <row r="830" spans="1:2">
      <c r="A830" s="8">
        <v>44902</v>
      </c>
      <c r="B830" s="1">
        <v>65.235389999999995</v>
      </c>
    </row>
    <row r="831" spans="1:2">
      <c r="A831" s="8">
        <v>44903</v>
      </c>
      <c r="B831" s="1">
        <v>64.851653999999996</v>
      </c>
    </row>
    <row r="832" spans="1:2">
      <c r="A832" s="8">
        <v>44904</v>
      </c>
      <c r="B832" s="1">
        <v>64.026611000000003</v>
      </c>
    </row>
    <row r="833" spans="1:2">
      <c r="A833" s="8">
        <v>44907</v>
      </c>
      <c r="B833" s="1">
        <v>63.230370000000001</v>
      </c>
    </row>
    <row r="834" spans="1:2">
      <c r="A834" s="8">
        <v>44908</v>
      </c>
      <c r="B834" s="1">
        <v>63.710037</v>
      </c>
    </row>
    <row r="835" spans="1:2">
      <c r="A835" s="8">
        <v>44909</v>
      </c>
      <c r="B835" s="1">
        <v>65.005156999999997</v>
      </c>
    </row>
    <row r="836" spans="1:2">
      <c r="A836" s="8">
        <v>44910</v>
      </c>
      <c r="B836" s="1">
        <v>64.880424000000005</v>
      </c>
    </row>
    <row r="837" spans="1:2">
      <c r="A837" s="8">
        <v>44911</v>
      </c>
      <c r="B837" s="1">
        <v>63.834747</v>
      </c>
    </row>
    <row r="838" spans="1:2">
      <c r="A838" s="8">
        <v>44914</v>
      </c>
      <c r="B838" s="1">
        <v>64.333595000000003</v>
      </c>
    </row>
    <row r="839" spans="1:2">
      <c r="A839" s="8">
        <v>44915</v>
      </c>
      <c r="B839" s="1">
        <v>64.487114000000005</v>
      </c>
    </row>
    <row r="840" spans="1:2">
      <c r="A840" s="8">
        <v>44916</v>
      </c>
      <c r="B840" s="1">
        <v>64.803687999999994</v>
      </c>
    </row>
    <row r="841" spans="1:2">
      <c r="A841" s="8">
        <v>44917</v>
      </c>
      <c r="B841" s="1">
        <v>64.026611000000003</v>
      </c>
    </row>
    <row r="842" spans="1:2">
      <c r="A842" s="8">
        <v>44918</v>
      </c>
      <c r="B842" s="1">
        <v>63.853943000000001</v>
      </c>
    </row>
    <row r="843" spans="1:2">
      <c r="A843" s="8">
        <v>44922</v>
      </c>
      <c r="B843" s="1">
        <v>64.496696</v>
      </c>
    </row>
    <row r="844" spans="1:2">
      <c r="A844" s="8">
        <v>44923</v>
      </c>
      <c r="B844" s="1">
        <v>64.285636999999994</v>
      </c>
    </row>
    <row r="845" spans="1:2">
      <c r="A845" s="8">
        <v>44924</v>
      </c>
      <c r="B845" s="1">
        <v>65.513610999999997</v>
      </c>
    </row>
    <row r="846" spans="1:2">
      <c r="A846" s="8">
        <v>44925</v>
      </c>
      <c r="B846" s="1">
        <v>64.477515999999994</v>
      </c>
    </row>
    <row r="847" spans="1:2">
      <c r="A847" s="8">
        <v>44929</v>
      </c>
      <c r="B847" s="1">
        <v>64.381576999999993</v>
      </c>
    </row>
    <row r="848" spans="1:2">
      <c r="A848" s="8">
        <v>44930</v>
      </c>
      <c r="B848" s="1">
        <v>64.784508000000002</v>
      </c>
    </row>
    <row r="849" spans="1:2">
      <c r="A849" s="8">
        <v>44931</v>
      </c>
      <c r="B849" s="1">
        <v>66.194732999999999</v>
      </c>
    </row>
    <row r="850" spans="1:2">
      <c r="A850" s="8">
        <v>44932</v>
      </c>
      <c r="B850" s="1">
        <v>66.434569999999994</v>
      </c>
    </row>
    <row r="851" spans="1:2">
      <c r="A851" s="8">
        <v>44935</v>
      </c>
      <c r="B851" s="1">
        <v>66.002876000000001</v>
      </c>
    </row>
    <row r="852" spans="1:2">
      <c r="A852" s="8">
        <v>44936</v>
      </c>
      <c r="B852" s="1">
        <v>66.837494000000007</v>
      </c>
    </row>
    <row r="853" spans="1:2">
      <c r="A853" s="8">
        <v>44937</v>
      </c>
      <c r="B853" s="1">
        <v>68.103836000000001</v>
      </c>
    </row>
    <row r="854" spans="1:2">
      <c r="A854" s="8">
        <v>44938</v>
      </c>
      <c r="B854" s="1">
        <v>68.583504000000005</v>
      </c>
    </row>
    <row r="855" spans="1:2">
      <c r="A855" s="8">
        <v>44939</v>
      </c>
      <c r="B855" s="1">
        <v>67.777664000000001</v>
      </c>
    </row>
    <row r="856" spans="1:2">
      <c r="A856" s="8">
        <v>44943</v>
      </c>
      <c r="B856" s="1">
        <v>66.866280000000003</v>
      </c>
    </row>
    <row r="857" spans="1:2">
      <c r="A857" s="8">
        <v>44944</v>
      </c>
      <c r="B857" s="1">
        <v>67.384322999999995</v>
      </c>
    </row>
    <row r="858" spans="1:2">
      <c r="A858" s="8">
        <v>44945</v>
      </c>
      <c r="B858" s="1">
        <v>66.655227999999994</v>
      </c>
    </row>
    <row r="859" spans="1:2">
      <c r="A859" s="8">
        <v>44946</v>
      </c>
      <c r="B859" s="1">
        <v>68.928878999999995</v>
      </c>
    </row>
    <row r="860" spans="1:2">
      <c r="A860" s="8">
        <v>44949</v>
      </c>
      <c r="B860" s="1">
        <v>68.641059999999996</v>
      </c>
    </row>
    <row r="861" spans="1:2">
      <c r="A861" s="8">
        <v>44950</v>
      </c>
      <c r="B861" s="1">
        <v>68.017493999999999</v>
      </c>
    </row>
    <row r="862" spans="1:2">
      <c r="A862" s="8">
        <v>44951</v>
      </c>
      <c r="B862" s="1">
        <v>68.497153999999995</v>
      </c>
    </row>
    <row r="863" spans="1:2">
      <c r="A863" s="8">
        <v>44952</v>
      </c>
      <c r="B863" s="1">
        <v>68.842528999999999</v>
      </c>
    </row>
    <row r="864" spans="1:2">
      <c r="A864" s="8">
        <v>44953</v>
      </c>
      <c r="B864" s="1">
        <v>68.170974999999999</v>
      </c>
    </row>
    <row r="865" spans="1:2">
      <c r="A865" s="8">
        <v>44956</v>
      </c>
      <c r="B865" s="1">
        <v>68.880904999999998</v>
      </c>
    </row>
    <row r="866" spans="1:2">
      <c r="A866" s="8">
        <v>44957</v>
      </c>
      <c r="B866" s="1">
        <v>70.876328000000001</v>
      </c>
    </row>
    <row r="867" spans="1:2">
      <c r="A867" s="8">
        <v>44958</v>
      </c>
      <c r="B867" s="1">
        <v>68.919265999999993</v>
      </c>
    </row>
    <row r="868" spans="1:2">
      <c r="A868" s="8">
        <v>44959</v>
      </c>
      <c r="B868" s="1">
        <v>70.972282000000007</v>
      </c>
    </row>
    <row r="869" spans="1:2">
      <c r="A869" s="8">
        <v>44960</v>
      </c>
      <c r="B869" s="1">
        <v>71.615036000000003</v>
      </c>
    </row>
    <row r="870" spans="1:2">
      <c r="A870" s="8">
        <v>44963</v>
      </c>
      <c r="B870" s="1">
        <v>72.324944000000002</v>
      </c>
    </row>
    <row r="871" spans="1:2">
      <c r="A871" s="8">
        <v>44964</v>
      </c>
      <c r="B871" s="1">
        <v>73.245902999999998</v>
      </c>
    </row>
    <row r="872" spans="1:2">
      <c r="A872" s="8">
        <v>44965</v>
      </c>
      <c r="B872" s="1">
        <v>72.833388999999997</v>
      </c>
    </row>
    <row r="873" spans="1:2">
      <c r="A873" s="8">
        <v>44966</v>
      </c>
      <c r="B873" s="1">
        <v>74.253226999999995</v>
      </c>
    </row>
    <row r="874" spans="1:2">
      <c r="A874" s="8">
        <v>44967</v>
      </c>
      <c r="B874" s="1">
        <v>74.723304999999996</v>
      </c>
    </row>
    <row r="875" spans="1:2">
      <c r="A875" s="8">
        <v>44970</v>
      </c>
      <c r="B875" s="1">
        <v>74.205260999999993</v>
      </c>
    </row>
    <row r="876" spans="1:2">
      <c r="A876" s="8">
        <v>44971</v>
      </c>
      <c r="B876" s="1">
        <v>73.581688</v>
      </c>
    </row>
    <row r="877" spans="1:2">
      <c r="A877" s="8">
        <v>44972</v>
      </c>
      <c r="B877" s="1">
        <v>72.25779</v>
      </c>
    </row>
    <row r="878" spans="1:2">
      <c r="A878" s="8">
        <v>44973</v>
      </c>
      <c r="B878" s="1">
        <v>75.394844000000006</v>
      </c>
    </row>
    <row r="879" spans="1:2">
      <c r="A879" s="8">
        <v>44974</v>
      </c>
      <c r="B879" s="1">
        <v>77.084441999999996</v>
      </c>
    </row>
    <row r="880" spans="1:2">
      <c r="A880" s="8">
        <v>44978</v>
      </c>
      <c r="B880" s="1">
        <v>74.187980999999994</v>
      </c>
    </row>
    <row r="881" spans="1:2">
      <c r="A881" s="8">
        <v>44979</v>
      </c>
      <c r="B881" s="1">
        <v>73.811447000000001</v>
      </c>
    </row>
    <row r="882" spans="1:2">
      <c r="A882" s="8">
        <v>44980</v>
      </c>
      <c r="B882" s="1">
        <v>73.830765</v>
      </c>
    </row>
    <row r="883" spans="1:2">
      <c r="A883" s="8">
        <v>44981</v>
      </c>
      <c r="B883" s="1">
        <v>74.361771000000005</v>
      </c>
    </row>
    <row r="884" spans="1:2">
      <c r="A884" s="8">
        <v>44984</v>
      </c>
      <c r="B884" s="1">
        <v>74.303848000000002</v>
      </c>
    </row>
    <row r="885" spans="1:2">
      <c r="A885" s="8">
        <v>44985</v>
      </c>
      <c r="B885" s="1">
        <v>73.734215000000006</v>
      </c>
    </row>
    <row r="886" spans="1:2">
      <c r="A886" s="8">
        <v>44986</v>
      </c>
      <c r="B886" s="1">
        <v>73.869377</v>
      </c>
    </row>
    <row r="887" spans="1:2">
      <c r="A887" s="8">
        <v>44987</v>
      </c>
      <c r="B887" s="1">
        <v>75.983802999999995</v>
      </c>
    </row>
    <row r="888" spans="1:2">
      <c r="A888" s="8">
        <v>44988</v>
      </c>
      <c r="B888" s="1">
        <v>75.877585999999994</v>
      </c>
    </row>
    <row r="889" spans="1:2">
      <c r="A889" s="8">
        <v>44991</v>
      </c>
      <c r="B889" s="1">
        <v>73.531470999999996</v>
      </c>
    </row>
    <row r="890" spans="1:2">
      <c r="A890" s="8">
        <v>44992</v>
      </c>
      <c r="B890" s="1">
        <v>74.120399000000006</v>
      </c>
    </row>
    <row r="891" spans="1:2">
      <c r="A891" s="8">
        <v>44993</v>
      </c>
      <c r="B891" s="1">
        <v>74.245918000000003</v>
      </c>
    </row>
    <row r="892" spans="1:2">
      <c r="A892" s="8">
        <v>44994</v>
      </c>
      <c r="B892" s="1">
        <v>75.008651999999998</v>
      </c>
    </row>
    <row r="893" spans="1:2">
      <c r="A893" s="8">
        <v>44995</v>
      </c>
      <c r="B893" s="1">
        <v>75.356232000000006</v>
      </c>
    </row>
    <row r="894" spans="1:2">
      <c r="A894" s="8">
        <v>44998</v>
      </c>
      <c r="B894" s="1">
        <v>72.508041000000006</v>
      </c>
    </row>
    <row r="895" spans="1:2">
      <c r="A895" s="8">
        <v>44999</v>
      </c>
      <c r="B895" s="1">
        <v>72.691483000000005</v>
      </c>
    </row>
    <row r="896" spans="1:2">
      <c r="A896" s="8">
        <v>45000</v>
      </c>
      <c r="B896" s="1">
        <v>71.214293999999995</v>
      </c>
    </row>
    <row r="897" spans="1:2">
      <c r="A897" s="8">
        <v>45001</v>
      </c>
      <c r="B897" s="1">
        <v>72.228049999999996</v>
      </c>
    </row>
    <row r="898" spans="1:2">
      <c r="A898" s="8">
        <v>45002</v>
      </c>
      <c r="B898" s="1">
        <v>71.861168000000006</v>
      </c>
    </row>
    <row r="899" spans="1:2">
      <c r="A899" s="8">
        <v>45005</v>
      </c>
      <c r="B899" s="1">
        <v>70.026741000000001</v>
      </c>
    </row>
    <row r="900" spans="1:2">
      <c r="A900" s="8">
        <v>45006</v>
      </c>
      <c r="B900" s="1">
        <v>69.949500999999998</v>
      </c>
    </row>
    <row r="901" spans="1:2">
      <c r="A901" s="8">
        <v>45007</v>
      </c>
      <c r="B901" s="1">
        <v>70.538444999999996</v>
      </c>
    </row>
    <row r="902" spans="1:2">
      <c r="A902" s="8">
        <v>45008</v>
      </c>
      <c r="B902" s="1">
        <v>69.350898999999998</v>
      </c>
    </row>
    <row r="903" spans="1:2">
      <c r="A903" s="8">
        <v>45009</v>
      </c>
      <c r="B903" s="1">
        <v>70.017082000000002</v>
      </c>
    </row>
    <row r="904" spans="1:2">
      <c r="A904" s="8">
        <v>45012</v>
      </c>
      <c r="B904" s="1">
        <v>71.040503999999999</v>
      </c>
    </row>
    <row r="905" spans="1:2">
      <c r="A905" s="8">
        <v>45013</v>
      </c>
      <c r="B905" s="1">
        <v>70.953605999999994</v>
      </c>
    </row>
    <row r="906" spans="1:2">
      <c r="A906" s="8">
        <v>45014</v>
      </c>
      <c r="B906" s="1">
        <v>70.750846999999993</v>
      </c>
    </row>
    <row r="907" spans="1:2">
      <c r="A907" s="8">
        <v>45015</v>
      </c>
      <c r="B907" s="1">
        <v>72.392189000000002</v>
      </c>
    </row>
    <row r="908" spans="1:2">
      <c r="A908" s="8">
        <v>45016</v>
      </c>
      <c r="B908" s="1">
        <v>72.990784000000005</v>
      </c>
    </row>
    <row r="909" spans="1:2">
      <c r="A909" s="8">
        <v>45019</v>
      </c>
      <c r="B909" s="1">
        <v>72.585280999999995</v>
      </c>
    </row>
    <row r="910" spans="1:2">
      <c r="A910" s="8">
        <v>45020</v>
      </c>
      <c r="B910" s="1">
        <v>71.870811000000003</v>
      </c>
    </row>
    <row r="911" spans="1:2">
      <c r="A911" s="8">
        <v>45021</v>
      </c>
      <c r="B911" s="1">
        <v>71.928757000000004</v>
      </c>
    </row>
    <row r="912" spans="1:2">
      <c r="A912" s="8">
        <v>45022</v>
      </c>
      <c r="B912" s="1">
        <v>72.874923999999993</v>
      </c>
    </row>
    <row r="913" spans="1:2">
      <c r="A913" s="8">
        <v>45026</v>
      </c>
      <c r="B913" s="1">
        <v>70.692924000000005</v>
      </c>
    </row>
    <row r="914" spans="1:2">
      <c r="A914" s="8">
        <v>45027</v>
      </c>
      <c r="B914" s="1">
        <v>71.783919999999995</v>
      </c>
    </row>
    <row r="915" spans="1:2">
      <c r="A915" s="8">
        <v>45028</v>
      </c>
      <c r="B915" s="1">
        <v>70.480514999999997</v>
      </c>
    </row>
    <row r="916" spans="1:2">
      <c r="A916" s="8">
        <v>45029</v>
      </c>
      <c r="B916" s="1">
        <v>71.571510000000004</v>
      </c>
    </row>
    <row r="917" spans="1:2">
      <c r="A917" s="8">
        <v>45030</v>
      </c>
      <c r="B917" s="1">
        <v>71.99633</v>
      </c>
    </row>
    <row r="918" spans="1:2">
      <c r="A918" s="8">
        <v>45033</v>
      </c>
      <c r="B918" s="1">
        <v>72.063918999999999</v>
      </c>
    </row>
    <row r="919" spans="1:2">
      <c r="A919" s="8">
        <v>45034</v>
      </c>
      <c r="B919" s="1">
        <v>70.683273</v>
      </c>
    </row>
    <row r="920" spans="1:2">
      <c r="A920" s="8">
        <v>45035</v>
      </c>
      <c r="B920" s="1">
        <v>70.229491999999993</v>
      </c>
    </row>
    <row r="921" spans="1:2">
      <c r="A921" s="8">
        <v>45036</v>
      </c>
      <c r="B921" s="1">
        <v>71.359116</v>
      </c>
    </row>
    <row r="922" spans="1:2">
      <c r="A922" s="8">
        <v>45037</v>
      </c>
      <c r="B922" s="1">
        <v>71.523246999999998</v>
      </c>
    </row>
    <row r="923" spans="1:2">
      <c r="A923" s="8">
        <v>45040</v>
      </c>
      <c r="B923" s="1">
        <v>70.895683000000005</v>
      </c>
    </row>
    <row r="924" spans="1:2">
      <c r="A924" s="8">
        <v>45041</v>
      </c>
      <c r="B924" s="1">
        <v>68.308173999999994</v>
      </c>
    </row>
    <row r="925" spans="1:2">
      <c r="A925" s="8">
        <v>45042</v>
      </c>
      <c r="B925" s="1">
        <v>68.819878000000003</v>
      </c>
    </row>
    <row r="926" spans="1:2">
      <c r="A926" s="8">
        <v>45043</v>
      </c>
      <c r="B926" s="1">
        <v>70.828093999999993</v>
      </c>
    </row>
    <row r="927" spans="1:2">
      <c r="A927" s="8">
        <v>45044</v>
      </c>
      <c r="B927" s="1">
        <v>72.073577999999998</v>
      </c>
    </row>
    <row r="928" spans="1:2">
      <c r="A928" s="8">
        <v>45047</v>
      </c>
      <c r="B928" s="1">
        <v>70.046051000000006</v>
      </c>
    </row>
    <row r="929" spans="1:2">
      <c r="A929" s="8">
        <v>45048</v>
      </c>
      <c r="B929" s="1">
        <v>71.832206999999997</v>
      </c>
    </row>
    <row r="930" spans="1:2">
      <c r="A930" s="8">
        <v>45049</v>
      </c>
      <c r="B930" s="1">
        <v>72.701141000000007</v>
      </c>
    </row>
    <row r="931" spans="1:2">
      <c r="A931" s="8">
        <v>45050</v>
      </c>
      <c r="B931" s="1">
        <v>70.007430999999997</v>
      </c>
    </row>
    <row r="932" spans="1:2">
      <c r="A932" s="8">
        <v>45051</v>
      </c>
      <c r="B932" s="1">
        <v>71.330139000000003</v>
      </c>
    </row>
    <row r="933" spans="1:2">
      <c r="A933" s="8">
        <v>45054</v>
      </c>
      <c r="B933" s="1">
        <v>70.538444999999996</v>
      </c>
    </row>
    <row r="934" spans="1:2">
      <c r="A934" s="8">
        <v>45055</v>
      </c>
      <c r="B934" s="1">
        <v>69.524688999999995</v>
      </c>
    </row>
    <row r="935" spans="1:2">
      <c r="A935" s="8">
        <v>45056</v>
      </c>
      <c r="B935" s="1">
        <v>68.761955</v>
      </c>
    </row>
    <row r="936" spans="1:2">
      <c r="A936" s="8">
        <v>45057</v>
      </c>
      <c r="B936" s="1">
        <v>68.501266000000001</v>
      </c>
    </row>
    <row r="937" spans="1:2">
      <c r="A937" s="8">
        <v>45058</v>
      </c>
      <c r="B937" s="1">
        <v>68.655745999999994</v>
      </c>
    </row>
    <row r="938" spans="1:2">
      <c r="A938" s="8">
        <v>45061</v>
      </c>
      <c r="B938" s="1">
        <v>68.675064000000006</v>
      </c>
    </row>
    <row r="939" spans="1:2">
      <c r="A939" s="8">
        <v>45062</v>
      </c>
      <c r="B939" s="1">
        <v>68.819878000000003</v>
      </c>
    </row>
    <row r="940" spans="1:2">
      <c r="A940" s="8">
        <v>45063</v>
      </c>
      <c r="B940" s="1">
        <v>69.920531999999994</v>
      </c>
    </row>
    <row r="941" spans="1:2">
      <c r="A941" s="8">
        <v>45064</v>
      </c>
      <c r="B941" s="1">
        <v>67.062697999999997</v>
      </c>
    </row>
    <row r="942" spans="1:2">
      <c r="A942" s="8">
        <v>45065</v>
      </c>
      <c r="B942" s="1">
        <v>67.255797999999999</v>
      </c>
    </row>
    <row r="943" spans="1:2">
      <c r="A943" s="8">
        <v>45068</v>
      </c>
      <c r="B943" s="1">
        <v>66.830978000000002</v>
      </c>
    </row>
    <row r="944" spans="1:2">
      <c r="A944" s="8">
        <v>45069</v>
      </c>
      <c r="B944" s="1">
        <v>65.990996999999993</v>
      </c>
    </row>
    <row r="945" spans="1:2">
      <c r="A945" s="8">
        <v>45070</v>
      </c>
      <c r="B945" s="1">
        <v>67.004776000000007</v>
      </c>
    </row>
    <row r="946" spans="1:2">
      <c r="A946" s="8">
        <v>45071</v>
      </c>
      <c r="B946" s="1">
        <v>66.715118000000004</v>
      </c>
    </row>
    <row r="947" spans="1:2">
      <c r="A947" s="8">
        <v>45072</v>
      </c>
      <c r="B947" s="1">
        <v>68.375763000000006</v>
      </c>
    </row>
    <row r="948" spans="1:2">
      <c r="A948" s="8">
        <v>45076</v>
      </c>
      <c r="B948" s="1">
        <v>67.680594999999997</v>
      </c>
    </row>
    <row r="949" spans="1:2">
      <c r="A949" s="8">
        <v>45077</v>
      </c>
      <c r="B949" s="1">
        <v>68.819878000000003</v>
      </c>
    </row>
    <row r="950" spans="1:2">
      <c r="A950" s="8">
        <v>45078</v>
      </c>
      <c r="B950" s="1">
        <v>71.494286000000002</v>
      </c>
    </row>
    <row r="951" spans="1:2">
      <c r="A951" s="8">
        <v>45079</v>
      </c>
      <c r="B951" s="1">
        <v>74.139717000000005</v>
      </c>
    </row>
    <row r="952" spans="1:2">
      <c r="A952" s="8">
        <v>45082</v>
      </c>
      <c r="B952" s="1">
        <v>72.884583000000006</v>
      </c>
    </row>
    <row r="953" spans="1:2">
      <c r="A953" s="8">
        <v>45083</v>
      </c>
      <c r="B953" s="1">
        <v>75.008651999999998</v>
      </c>
    </row>
    <row r="954" spans="1:2">
      <c r="A954" s="8">
        <v>45084</v>
      </c>
      <c r="B954" s="1">
        <v>78.040276000000006</v>
      </c>
    </row>
    <row r="955" spans="1:2">
      <c r="A955" s="8">
        <v>45085</v>
      </c>
      <c r="B955" s="1">
        <v>79.353340000000003</v>
      </c>
    </row>
    <row r="956" spans="1:2">
      <c r="A956" s="8">
        <v>45086</v>
      </c>
      <c r="B956" s="1">
        <v>78.494063999999995</v>
      </c>
    </row>
    <row r="957" spans="1:2">
      <c r="A957" s="8">
        <v>45089</v>
      </c>
      <c r="B957" s="1">
        <v>78.194755999999998</v>
      </c>
    </row>
    <row r="958" spans="1:2">
      <c r="A958" s="8">
        <v>45090</v>
      </c>
      <c r="B958" s="1">
        <v>77.856826999999996</v>
      </c>
    </row>
    <row r="959" spans="1:2">
      <c r="A959" s="8">
        <v>45091</v>
      </c>
      <c r="B959" s="1">
        <v>75.925865000000002</v>
      </c>
    </row>
    <row r="960" spans="1:2">
      <c r="A960" s="8">
        <v>45092</v>
      </c>
      <c r="B960" s="1">
        <v>77.576842999999997</v>
      </c>
    </row>
    <row r="961" spans="1:2">
      <c r="A961" s="8">
        <v>45093</v>
      </c>
      <c r="B961" s="1">
        <v>77.372826000000003</v>
      </c>
    </row>
    <row r="962" spans="1:2">
      <c r="A962" s="8">
        <v>45097</v>
      </c>
      <c r="B962" s="1">
        <v>78.111191000000005</v>
      </c>
    </row>
    <row r="963" spans="1:2">
      <c r="A963" s="8">
        <v>45098</v>
      </c>
      <c r="B963" s="1">
        <v>79.422759999999997</v>
      </c>
    </row>
    <row r="964" spans="1:2">
      <c r="A964" s="8">
        <v>45099</v>
      </c>
      <c r="B964" s="1">
        <v>78.626098999999996</v>
      </c>
    </row>
    <row r="965" spans="1:2">
      <c r="A965" s="8">
        <v>45100</v>
      </c>
      <c r="B965" s="1">
        <v>74.118195</v>
      </c>
    </row>
    <row r="966" spans="1:2">
      <c r="A966" s="8">
        <v>45103</v>
      </c>
      <c r="B966" s="1">
        <v>75.536629000000005</v>
      </c>
    </row>
    <row r="967" spans="1:2">
      <c r="A967" s="8">
        <v>45104</v>
      </c>
      <c r="B967" s="1">
        <v>75.002280999999996</v>
      </c>
    </row>
    <row r="968" spans="1:2">
      <c r="A968" s="8">
        <v>45105</v>
      </c>
      <c r="B968" s="1">
        <v>76.177841000000001</v>
      </c>
    </row>
    <row r="969" spans="1:2">
      <c r="A969" s="8">
        <v>45106</v>
      </c>
      <c r="B969" s="1">
        <v>76.760756999999998</v>
      </c>
    </row>
    <row r="970" spans="1:2">
      <c r="A970" s="8">
        <v>45107</v>
      </c>
      <c r="B970" s="1">
        <v>76.304146000000003</v>
      </c>
    </row>
    <row r="971" spans="1:2">
      <c r="A971" s="8">
        <v>45110</v>
      </c>
      <c r="B971" s="1">
        <v>75.313170999999997</v>
      </c>
    </row>
    <row r="972" spans="1:2">
      <c r="A972" s="8">
        <v>45112</v>
      </c>
      <c r="B972" s="1">
        <v>75.857239000000007</v>
      </c>
    </row>
    <row r="973" spans="1:2">
      <c r="A973" s="8">
        <v>45113</v>
      </c>
      <c r="B973" s="1">
        <v>76.022400000000005</v>
      </c>
    </row>
    <row r="974" spans="1:2">
      <c r="A974" s="8">
        <v>45114</v>
      </c>
      <c r="B974" s="1">
        <v>76.653885000000002</v>
      </c>
    </row>
    <row r="975" spans="1:2">
      <c r="A975" s="8">
        <v>45117</v>
      </c>
      <c r="B975" s="1">
        <v>78.383217000000002</v>
      </c>
    </row>
    <row r="976" spans="1:2">
      <c r="A976" s="8">
        <v>45118</v>
      </c>
      <c r="B976" s="1">
        <v>77.217376999999999</v>
      </c>
    </row>
    <row r="977" spans="1:2">
      <c r="A977" s="8">
        <v>45119</v>
      </c>
      <c r="B977" s="1">
        <v>76.712181000000001</v>
      </c>
    </row>
    <row r="978" spans="1:2">
      <c r="A978" s="8">
        <v>45120</v>
      </c>
      <c r="B978" s="1">
        <v>76.265281999999999</v>
      </c>
    </row>
    <row r="979" spans="1:2">
      <c r="A979" s="8">
        <v>45121</v>
      </c>
      <c r="B979" s="1">
        <v>75.342322999999993</v>
      </c>
    </row>
    <row r="980" spans="1:2">
      <c r="A980" s="8">
        <v>45124</v>
      </c>
      <c r="B980" s="1">
        <v>76.887062</v>
      </c>
    </row>
    <row r="981" spans="1:2">
      <c r="A981" s="8">
        <v>45125</v>
      </c>
      <c r="B981" s="1">
        <v>77.314537000000001</v>
      </c>
    </row>
    <row r="982" spans="1:2">
      <c r="A982" s="8">
        <v>45126</v>
      </c>
      <c r="B982" s="1">
        <v>77.052216000000001</v>
      </c>
    </row>
    <row r="983" spans="1:2">
      <c r="A983" s="8">
        <v>45127</v>
      </c>
      <c r="B983" s="1">
        <v>77.489402999999996</v>
      </c>
    </row>
    <row r="984" spans="1:2">
      <c r="A984" s="8">
        <v>45128</v>
      </c>
      <c r="B984" s="1">
        <v>76.789901999999998</v>
      </c>
    </row>
    <row r="985" spans="1:2">
      <c r="A985" s="8">
        <v>45131</v>
      </c>
      <c r="B985" s="1">
        <v>77.227097000000001</v>
      </c>
    </row>
    <row r="986" spans="1:2">
      <c r="A986" s="8">
        <v>45132</v>
      </c>
      <c r="B986" s="1">
        <v>77.100791999999998</v>
      </c>
    </row>
    <row r="987" spans="1:2">
      <c r="A987" s="8">
        <v>45133</v>
      </c>
      <c r="B987" s="1">
        <v>76.770470000000003</v>
      </c>
    </row>
    <row r="988" spans="1:2">
      <c r="A988" s="8">
        <v>45134</v>
      </c>
      <c r="B988" s="1">
        <v>75.643494000000004</v>
      </c>
    </row>
    <row r="989" spans="1:2">
      <c r="A989" s="8">
        <v>45135</v>
      </c>
      <c r="B989" s="1">
        <v>77.159087999999997</v>
      </c>
    </row>
    <row r="990" spans="1:2">
      <c r="A990" s="8">
        <v>45138</v>
      </c>
      <c r="B990" s="1">
        <v>77.819725000000005</v>
      </c>
    </row>
    <row r="991" spans="1:2">
      <c r="A991" s="8">
        <v>45139</v>
      </c>
      <c r="B991" s="1">
        <v>77.703147999999999</v>
      </c>
    </row>
    <row r="992" spans="1:2">
      <c r="A992" s="8">
        <v>45140</v>
      </c>
      <c r="B992" s="1">
        <v>78.460944999999995</v>
      </c>
    </row>
    <row r="993" spans="1:2">
      <c r="A993" s="8">
        <v>45141</v>
      </c>
      <c r="B993" s="1">
        <v>76.906486999999998</v>
      </c>
    </row>
    <row r="994" spans="1:2">
      <c r="A994" s="8">
        <v>45142</v>
      </c>
      <c r="B994" s="1">
        <v>75.866935999999995</v>
      </c>
    </row>
    <row r="995" spans="1:2">
      <c r="A995" s="8">
        <v>45145</v>
      </c>
      <c r="B995" s="1">
        <v>76.391578999999993</v>
      </c>
    </row>
    <row r="996" spans="1:2">
      <c r="A996" s="8">
        <v>45146</v>
      </c>
      <c r="B996" s="1">
        <v>75.944671999999997</v>
      </c>
    </row>
    <row r="997" spans="1:2">
      <c r="A997" s="8">
        <v>45147</v>
      </c>
      <c r="B997" s="1">
        <v>75.886391000000003</v>
      </c>
    </row>
    <row r="998" spans="1:2">
      <c r="A998" s="8">
        <v>45148</v>
      </c>
      <c r="B998" s="1">
        <v>75.662918000000005</v>
      </c>
    </row>
    <row r="999" spans="1:2">
      <c r="A999" s="8">
        <v>45149</v>
      </c>
      <c r="B999" s="1">
        <v>75.779517999999996</v>
      </c>
    </row>
    <row r="1000" spans="1:2">
      <c r="A1000" s="8">
        <v>45152</v>
      </c>
      <c r="B1000" s="1">
        <v>72.981498999999999</v>
      </c>
    </row>
    <row r="1001" spans="1:2">
      <c r="A1001" s="8">
        <v>45153</v>
      </c>
      <c r="B1001" s="1">
        <v>72.719184999999996</v>
      </c>
    </row>
    <row r="1002" spans="1:2">
      <c r="A1002" s="8">
        <v>45154</v>
      </c>
      <c r="B1002" s="1">
        <v>72.388863000000001</v>
      </c>
    </row>
    <row r="1003" spans="1:2">
      <c r="A1003" s="8">
        <v>45155</v>
      </c>
      <c r="B1003" s="1">
        <v>71.592215999999993</v>
      </c>
    </row>
    <row r="1004" spans="1:2">
      <c r="A1004" s="8">
        <v>45156</v>
      </c>
      <c r="B1004" s="1">
        <v>70.956397999999993</v>
      </c>
    </row>
    <row r="1005" spans="1:2">
      <c r="A1005" s="8">
        <v>45159</v>
      </c>
      <c r="B1005" s="1">
        <v>70.721642000000003</v>
      </c>
    </row>
    <row r="1006" spans="1:2">
      <c r="A1006" s="8">
        <v>45160</v>
      </c>
      <c r="B1006" s="1">
        <v>70.731421999999995</v>
      </c>
    </row>
    <row r="1007" spans="1:2">
      <c r="A1007" s="8">
        <v>45161</v>
      </c>
      <c r="B1007" s="1">
        <v>71.112899999999996</v>
      </c>
    </row>
    <row r="1008" spans="1:2">
      <c r="A1008" s="8">
        <v>45162</v>
      </c>
      <c r="B1008" s="1">
        <v>69.684775999999999</v>
      </c>
    </row>
    <row r="1009" spans="1:2">
      <c r="A1009" s="8">
        <v>45163</v>
      </c>
      <c r="B1009" s="1">
        <v>70.222770999999995</v>
      </c>
    </row>
    <row r="1010" spans="1:2">
      <c r="A1010" s="8">
        <v>45166</v>
      </c>
      <c r="B1010" s="1">
        <v>72.071510000000004</v>
      </c>
    </row>
    <row r="1011" spans="1:2">
      <c r="A1011" s="8">
        <v>45167</v>
      </c>
      <c r="B1011" s="1">
        <v>72.53125</v>
      </c>
    </row>
    <row r="1012" spans="1:2">
      <c r="A1012" s="8">
        <v>45168</v>
      </c>
      <c r="B1012" s="1">
        <v>70.829239000000001</v>
      </c>
    </row>
    <row r="1013" spans="1:2">
      <c r="A1013" s="8">
        <v>45169</v>
      </c>
      <c r="B1013" s="1">
        <v>71.122681</v>
      </c>
    </row>
    <row r="1014" spans="1:2">
      <c r="A1014" s="8">
        <v>45170</v>
      </c>
      <c r="B1014" s="1">
        <v>71.729156000000003</v>
      </c>
    </row>
    <row r="1015" spans="1:2">
      <c r="A1015" s="8">
        <v>45174</v>
      </c>
      <c r="B1015" s="1">
        <v>69.988006999999996</v>
      </c>
    </row>
    <row r="1016" spans="1:2">
      <c r="A1016" s="8">
        <v>45175</v>
      </c>
      <c r="B1016" s="1">
        <v>68.833770999999999</v>
      </c>
    </row>
    <row r="1017" spans="1:2">
      <c r="A1017" s="8">
        <v>45176</v>
      </c>
      <c r="B1017" s="1">
        <v>69.860847000000007</v>
      </c>
    </row>
    <row r="1018" spans="1:2">
      <c r="A1018" s="8">
        <v>45177</v>
      </c>
      <c r="B1018" s="1">
        <v>69.313079999999999</v>
      </c>
    </row>
    <row r="1019" spans="1:2">
      <c r="A1019" s="8">
        <v>45180</v>
      </c>
      <c r="B1019" s="1">
        <v>69.371764999999996</v>
      </c>
    </row>
    <row r="1020" spans="1:2">
      <c r="A1020" s="8">
        <v>45181</v>
      </c>
      <c r="B1020" s="1">
        <v>69.674994999999996</v>
      </c>
    </row>
    <row r="1021" spans="1:2">
      <c r="A1021" s="8">
        <v>45182</v>
      </c>
      <c r="B1021" s="1">
        <v>69.772812000000002</v>
      </c>
    </row>
    <row r="1022" spans="1:2">
      <c r="A1022" s="8">
        <v>45183</v>
      </c>
      <c r="B1022" s="1">
        <v>71.484604000000004</v>
      </c>
    </row>
    <row r="1023" spans="1:2">
      <c r="A1023" s="8">
        <v>45184</v>
      </c>
      <c r="B1023" s="1">
        <v>72.550803999999999</v>
      </c>
    </row>
    <row r="1024" spans="1:2">
      <c r="A1024" s="8">
        <v>45187</v>
      </c>
      <c r="B1024" s="1">
        <v>71.064003</v>
      </c>
    </row>
    <row r="1025" spans="1:2">
      <c r="A1025" s="8">
        <v>45188</v>
      </c>
      <c r="B1025" s="1">
        <v>69.743469000000005</v>
      </c>
    </row>
    <row r="1026" spans="1:2">
      <c r="A1026" s="8">
        <v>45189</v>
      </c>
      <c r="B1026" s="1">
        <v>69.538048000000003</v>
      </c>
    </row>
    <row r="1027" spans="1:2">
      <c r="A1027" s="8">
        <v>45190</v>
      </c>
      <c r="B1027" s="1">
        <v>70.02713</v>
      </c>
    </row>
    <row r="1028" spans="1:2">
      <c r="A1028" s="8">
        <v>45191</v>
      </c>
      <c r="B1028" s="1">
        <v>69.674994999999996</v>
      </c>
    </row>
    <row r="1029" spans="1:2">
      <c r="A1029" s="8">
        <v>45194</v>
      </c>
      <c r="B1029" s="1">
        <v>70.819450000000003</v>
      </c>
    </row>
    <row r="1030" spans="1:2">
      <c r="A1030" s="8">
        <v>45195</v>
      </c>
      <c r="B1030" s="1">
        <v>69.968445000000003</v>
      </c>
    </row>
    <row r="1031" spans="1:2">
      <c r="A1031" s="8">
        <v>45196</v>
      </c>
      <c r="B1031" s="1">
        <v>70.437973</v>
      </c>
    </row>
    <row r="1032" spans="1:2">
      <c r="A1032" s="8">
        <v>45197</v>
      </c>
      <c r="B1032" s="1">
        <v>70.232551999999998</v>
      </c>
    </row>
    <row r="1033" spans="1:2">
      <c r="A1033" s="8">
        <v>45198</v>
      </c>
      <c r="B1033" s="1">
        <v>69.117439000000005</v>
      </c>
    </row>
    <row r="1034" spans="1:2">
      <c r="A1034" s="8">
        <v>45201</v>
      </c>
      <c r="B1034" s="1">
        <v>68.256645000000006</v>
      </c>
    </row>
    <row r="1035" spans="1:2">
      <c r="A1035" s="8">
        <v>45202</v>
      </c>
      <c r="B1035" s="1">
        <v>67.268699999999995</v>
      </c>
    </row>
    <row r="1036" spans="1:2">
      <c r="A1036" s="8">
        <v>45203</v>
      </c>
      <c r="B1036" s="1">
        <v>67.630615000000006</v>
      </c>
    </row>
    <row r="1037" spans="1:2">
      <c r="A1037" s="8">
        <v>45204</v>
      </c>
      <c r="B1037" s="1">
        <v>68.794646999999998</v>
      </c>
    </row>
    <row r="1038" spans="1:2">
      <c r="A1038" s="8">
        <v>45205</v>
      </c>
      <c r="B1038" s="1">
        <v>67.953423000000001</v>
      </c>
    </row>
    <row r="1039" spans="1:2">
      <c r="A1039" s="8">
        <v>45208</v>
      </c>
      <c r="B1039" s="1">
        <v>67.738219999999998</v>
      </c>
    </row>
    <row r="1040" spans="1:2">
      <c r="A1040" s="8">
        <v>45209</v>
      </c>
      <c r="B1040" s="1">
        <v>67.503456</v>
      </c>
    </row>
    <row r="1041" spans="1:2">
      <c r="A1041" s="8">
        <v>45210</v>
      </c>
      <c r="B1041" s="1">
        <v>66.975250000000003</v>
      </c>
    </row>
    <row r="1042" spans="1:2">
      <c r="A1042" s="8">
        <v>45211</v>
      </c>
      <c r="B1042" s="1">
        <v>64.754799000000006</v>
      </c>
    </row>
    <row r="1043" spans="1:2">
      <c r="A1043" s="8">
        <v>45212</v>
      </c>
      <c r="B1043" s="1">
        <v>64.970000999999996</v>
      </c>
    </row>
    <row r="1044" spans="1:2">
      <c r="A1044" s="8">
        <v>45215</v>
      </c>
      <c r="B1044" s="1">
        <v>63.150599999999997</v>
      </c>
    </row>
    <row r="1045" spans="1:2">
      <c r="A1045" s="8">
        <v>45216</v>
      </c>
      <c r="B1045" s="1">
        <v>63.845103999999999</v>
      </c>
    </row>
    <row r="1046" spans="1:2">
      <c r="A1046" s="8">
        <v>45217</v>
      </c>
      <c r="B1046" s="1">
        <v>63.179946999999999</v>
      </c>
    </row>
    <row r="1047" spans="1:2">
      <c r="A1047" s="8">
        <v>45218</v>
      </c>
      <c r="B1047" s="1">
        <v>62.593052</v>
      </c>
    </row>
    <row r="1048" spans="1:2">
      <c r="A1048" s="8">
        <v>45219</v>
      </c>
      <c r="B1048" s="1">
        <v>61.624656999999999</v>
      </c>
    </row>
    <row r="1049" spans="1:2">
      <c r="A1049" s="8">
        <v>45222</v>
      </c>
      <c r="B1049" s="1">
        <v>61.849640000000001</v>
      </c>
    </row>
    <row r="1050" spans="1:2">
      <c r="A1050" s="8">
        <v>45223</v>
      </c>
      <c r="B1050" s="1">
        <v>61.458373999999999</v>
      </c>
    </row>
    <row r="1051" spans="1:2">
      <c r="A1051" s="8">
        <v>45224</v>
      </c>
      <c r="B1051" s="1">
        <v>62.035491999999998</v>
      </c>
    </row>
    <row r="1052" spans="1:2">
      <c r="A1052" s="8">
        <v>45225</v>
      </c>
      <c r="B1052" s="1">
        <v>62.084400000000002</v>
      </c>
    </row>
    <row r="1053" spans="1:2">
      <c r="A1053" s="8">
        <v>45226</v>
      </c>
      <c r="B1053" s="1">
        <v>63.580997000000004</v>
      </c>
    </row>
    <row r="1054" spans="1:2">
      <c r="A1054" s="8">
        <v>45229</v>
      </c>
      <c r="B1054" s="1">
        <v>63.561442999999997</v>
      </c>
    </row>
    <row r="1055" spans="1:2">
      <c r="A1055" s="8">
        <v>45230</v>
      </c>
      <c r="B1055" s="1">
        <v>64.030959999999993</v>
      </c>
    </row>
    <row r="1056" spans="1:2">
      <c r="A1056" s="8">
        <v>45231</v>
      </c>
      <c r="B1056" s="1">
        <v>63.336455999999998</v>
      </c>
    </row>
    <row r="1057" spans="1:2">
      <c r="A1057" s="8">
        <v>45232</v>
      </c>
      <c r="B1057" s="1">
        <v>63.121262000000002</v>
      </c>
    </row>
    <row r="1058" spans="1:2">
      <c r="A1058" s="8">
        <v>45233</v>
      </c>
      <c r="B1058" s="1">
        <v>64.461357000000007</v>
      </c>
    </row>
    <row r="1059" spans="1:2">
      <c r="A1059" s="8">
        <v>45236</v>
      </c>
      <c r="B1059" s="1">
        <v>63.688599000000004</v>
      </c>
    </row>
    <row r="1060" spans="1:2">
      <c r="A1060" s="8">
        <v>45237</v>
      </c>
      <c r="B1060" s="1">
        <v>63.688599000000004</v>
      </c>
    </row>
    <row r="1061" spans="1:2">
      <c r="A1061" s="8">
        <v>45238</v>
      </c>
      <c r="B1061" s="1">
        <v>64.060294999999996</v>
      </c>
    </row>
    <row r="1062" spans="1:2">
      <c r="A1062" s="8">
        <v>45239</v>
      </c>
      <c r="B1062" s="1">
        <v>63.610343999999998</v>
      </c>
    </row>
    <row r="1063" spans="1:2">
      <c r="A1063" s="8">
        <v>45240</v>
      </c>
      <c r="B1063" s="1">
        <v>64.070083999999994</v>
      </c>
    </row>
    <row r="1064" spans="1:2">
      <c r="A1064" s="8">
        <v>45243</v>
      </c>
      <c r="B1064" s="1">
        <v>63.727725999999997</v>
      </c>
    </row>
    <row r="1065" spans="1:2">
      <c r="A1065" s="8">
        <v>45244</v>
      </c>
      <c r="B1065" s="1">
        <v>64.559166000000005</v>
      </c>
    </row>
    <row r="1066" spans="1:2">
      <c r="A1066" s="8">
        <v>45245</v>
      </c>
      <c r="B1066" s="1">
        <v>64.862396000000004</v>
      </c>
    </row>
    <row r="1067" spans="1:2">
      <c r="A1067" s="8">
        <v>45246</v>
      </c>
      <c r="B1067" s="1">
        <v>64.999336</v>
      </c>
    </row>
    <row r="1068" spans="1:2">
      <c r="A1068" s="8">
        <v>45247</v>
      </c>
      <c r="B1068" s="1">
        <v>65.945503000000002</v>
      </c>
    </row>
    <row r="1069" spans="1:2">
      <c r="A1069" s="8">
        <v>45250</v>
      </c>
      <c r="B1069" s="1">
        <v>65.442856000000006</v>
      </c>
    </row>
    <row r="1070" spans="1:2">
      <c r="A1070" s="8">
        <v>45251</v>
      </c>
      <c r="B1070" s="1">
        <v>65.354149000000007</v>
      </c>
    </row>
    <row r="1071" spans="1:2">
      <c r="A1071" s="8">
        <v>45252</v>
      </c>
      <c r="B1071" s="1">
        <v>65.718818999999996</v>
      </c>
    </row>
    <row r="1072" spans="1:2">
      <c r="A1072" s="8">
        <v>45254</v>
      </c>
      <c r="B1072" s="1">
        <v>66.398880000000005</v>
      </c>
    </row>
    <row r="1073" spans="1:2">
      <c r="A1073" s="8">
        <v>45257</v>
      </c>
      <c r="B1073" s="1">
        <v>66.655128000000005</v>
      </c>
    </row>
    <row r="1074" spans="1:2">
      <c r="A1074" s="8">
        <v>45258</v>
      </c>
      <c r="B1074" s="1">
        <v>66.044066999999998</v>
      </c>
    </row>
    <row r="1075" spans="1:2">
      <c r="A1075" s="8">
        <v>45259</v>
      </c>
      <c r="B1075" s="1">
        <v>66.822677999999996</v>
      </c>
    </row>
    <row r="1076" spans="1:2">
      <c r="A1076" s="8">
        <v>45260</v>
      </c>
      <c r="B1076" s="1">
        <v>66.467872999999997</v>
      </c>
    </row>
    <row r="1077" spans="1:2">
      <c r="A1077" s="8">
        <v>45261</v>
      </c>
      <c r="B1077" s="1">
        <v>66.940948000000006</v>
      </c>
    </row>
    <row r="1078" spans="1:2">
      <c r="A1078" s="8">
        <v>45264</v>
      </c>
      <c r="B1078" s="1">
        <v>67.877251000000001</v>
      </c>
    </row>
    <row r="1079" spans="1:2">
      <c r="A1079" s="8">
        <v>45265</v>
      </c>
      <c r="B1079" s="1">
        <v>66.773398999999998</v>
      </c>
    </row>
    <row r="1080" spans="1:2">
      <c r="A1080" s="8">
        <v>45266</v>
      </c>
      <c r="B1080" s="1">
        <v>68.182784999999996</v>
      </c>
    </row>
    <row r="1081" spans="1:2">
      <c r="A1081" s="8">
        <v>45267</v>
      </c>
      <c r="B1081" s="1">
        <v>68.301056000000003</v>
      </c>
    </row>
    <row r="1082" spans="1:2">
      <c r="A1082" s="8">
        <v>45268</v>
      </c>
      <c r="B1082" s="1">
        <v>69.96669</v>
      </c>
    </row>
    <row r="1083" spans="1:2">
      <c r="A1083" s="8">
        <v>45271</v>
      </c>
      <c r="B1083" s="1">
        <v>70.065246999999999</v>
      </c>
    </row>
    <row r="1084" spans="1:2">
      <c r="A1084" s="8">
        <v>45272</v>
      </c>
      <c r="B1084" s="1">
        <v>70.597465999999997</v>
      </c>
    </row>
    <row r="1085" spans="1:2">
      <c r="A1085" s="8">
        <v>45273</v>
      </c>
      <c r="B1085" s="1">
        <v>73.909035000000003</v>
      </c>
    </row>
    <row r="1086" spans="1:2">
      <c r="A1086" s="8">
        <v>45274</v>
      </c>
      <c r="B1086" s="1">
        <v>72.085701</v>
      </c>
    </row>
    <row r="1087" spans="1:2">
      <c r="A1087" s="8">
        <v>45275</v>
      </c>
      <c r="B1087" s="1">
        <v>71.395790000000005</v>
      </c>
    </row>
    <row r="1088" spans="1:2">
      <c r="A1088" s="8">
        <v>45278</v>
      </c>
      <c r="B1088" s="1">
        <v>71.109970000000004</v>
      </c>
    </row>
    <row r="1089" spans="1:2">
      <c r="A1089" s="8">
        <v>45279</v>
      </c>
      <c r="B1089" s="1">
        <v>73.327538000000004</v>
      </c>
    </row>
    <row r="1090" spans="1:2">
      <c r="A1090" s="8">
        <v>45280</v>
      </c>
      <c r="B1090" s="1">
        <v>74.520095999999995</v>
      </c>
    </row>
    <row r="1091" spans="1:2">
      <c r="A1091" s="8">
        <v>45281</v>
      </c>
      <c r="B1091" s="1">
        <v>76.195587000000003</v>
      </c>
    </row>
    <row r="1092" spans="1:2">
      <c r="A1092" s="8">
        <v>45282</v>
      </c>
      <c r="B1092" s="1">
        <v>76.185744999999997</v>
      </c>
    </row>
    <row r="1093" spans="1:2">
      <c r="A1093" s="8">
        <v>45286</v>
      </c>
      <c r="B1093" s="1">
        <v>77.861237000000003</v>
      </c>
    </row>
    <row r="1094" spans="1:2">
      <c r="A1094" s="8">
        <v>45287</v>
      </c>
      <c r="B1094" s="1">
        <v>77.506416000000002</v>
      </c>
    </row>
    <row r="1095" spans="1:2">
      <c r="A1095" s="8">
        <v>45288</v>
      </c>
      <c r="B1095" s="1">
        <v>76.885497999999998</v>
      </c>
    </row>
    <row r="1096" spans="1:2">
      <c r="A1096" s="8">
        <v>45289</v>
      </c>
      <c r="B1096" s="1">
        <v>76.885497999999998</v>
      </c>
    </row>
    <row r="1097" spans="1:2">
      <c r="A1097" s="8">
        <v>45293</v>
      </c>
      <c r="B1097" s="1">
        <v>75.850639000000001</v>
      </c>
    </row>
    <row r="1098" spans="1:2">
      <c r="A1098" s="8">
        <v>45294</v>
      </c>
      <c r="B1098" s="1">
        <v>74.391975000000002</v>
      </c>
    </row>
    <row r="1099" spans="1:2">
      <c r="A1099" s="8">
        <v>45295</v>
      </c>
      <c r="B1099" s="1">
        <v>74.322982999999994</v>
      </c>
    </row>
    <row r="1100" spans="1:2">
      <c r="A1100" s="8">
        <v>45296</v>
      </c>
      <c r="B1100" s="1">
        <v>73.721778999999998</v>
      </c>
    </row>
    <row r="1101" spans="1:2">
      <c r="A1101" s="8">
        <v>45299</v>
      </c>
      <c r="B1101" s="1">
        <v>72.775611999999995</v>
      </c>
    </row>
    <row r="1102" spans="1:2">
      <c r="A1102" s="8">
        <v>45300</v>
      </c>
      <c r="B1102" s="1">
        <v>71.119834999999995</v>
      </c>
    </row>
    <row r="1103" spans="1:2">
      <c r="A1103" s="8">
        <v>45301</v>
      </c>
      <c r="B1103" s="1">
        <v>71.750602999999998</v>
      </c>
    </row>
    <row r="1104" spans="1:2">
      <c r="A1104" s="8">
        <v>45302</v>
      </c>
      <c r="B1104" s="1">
        <v>70.025833000000006</v>
      </c>
    </row>
    <row r="1105" spans="1:2">
      <c r="A1105" s="8">
        <v>45303</v>
      </c>
      <c r="B1105" s="1">
        <v>70.469336999999996</v>
      </c>
    </row>
    <row r="1106" spans="1:2">
      <c r="A1106" s="8">
        <v>45307</v>
      </c>
      <c r="B1106" s="1">
        <v>69.996253999999993</v>
      </c>
    </row>
    <row r="1107" spans="1:2">
      <c r="A1107" s="8">
        <v>45308</v>
      </c>
      <c r="B1107" s="1">
        <v>70.893142999999995</v>
      </c>
    </row>
    <row r="1108" spans="1:2">
      <c r="A1108" s="8">
        <v>45309</v>
      </c>
      <c r="B1108" s="1">
        <v>69.493613999999994</v>
      </c>
    </row>
    <row r="1109" spans="1:2">
      <c r="A1109" s="8">
        <v>45310</v>
      </c>
      <c r="B1109" s="1">
        <v>70.735450999999998</v>
      </c>
    </row>
    <row r="1110" spans="1:2">
      <c r="A1110" s="8">
        <v>45313</v>
      </c>
      <c r="B1110" s="1">
        <v>69.710442</v>
      </c>
    </row>
    <row r="1111" spans="1:2">
      <c r="A1111" s="8">
        <v>45314</v>
      </c>
      <c r="B1111" s="1">
        <v>70.075103999999996</v>
      </c>
    </row>
    <row r="1112" spans="1:2">
      <c r="A1112" s="8">
        <v>45315</v>
      </c>
      <c r="B1112" s="1">
        <v>69.96669</v>
      </c>
    </row>
    <row r="1113" spans="1:2">
      <c r="A1113" s="8">
        <v>45316</v>
      </c>
      <c r="B1113" s="1">
        <v>70.410201999999998</v>
      </c>
    </row>
    <row r="1114" spans="1:2">
      <c r="A1114" s="8">
        <v>45317</v>
      </c>
      <c r="B1114" s="1">
        <v>71.681618</v>
      </c>
    </row>
    <row r="1115" spans="1:2">
      <c r="A1115" s="8">
        <v>45320</v>
      </c>
      <c r="B1115" s="1">
        <v>72.282814000000002</v>
      </c>
    </row>
    <row r="1116" spans="1:2">
      <c r="A1116" s="8">
        <v>45321</v>
      </c>
      <c r="B1116" s="1">
        <v>72.706612000000007</v>
      </c>
    </row>
    <row r="1117" spans="1:2">
      <c r="A1117" s="8">
        <v>45322</v>
      </c>
      <c r="B1117" s="1">
        <v>70.321503000000007</v>
      </c>
    </row>
    <row r="1118" spans="1:2">
      <c r="A1118" s="8">
        <v>45323</v>
      </c>
      <c r="B1118" s="1">
        <v>69.976546999999997</v>
      </c>
    </row>
    <row r="1119" spans="1:2">
      <c r="A1119" s="8">
        <v>45324</v>
      </c>
      <c r="B1119" s="1">
        <v>67.256332</v>
      </c>
    </row>
    <row r="1120" spans="1:2">
      <c r="A1120" s="8">
        <v>45327</v>
      </c>
      <c r="B1120" s="1">
        <v>65.837090000000003</v>
      </c>
    </row>
    <row r="1121" spans="1:2">
      <c r="A1121" s="8">
        <v>45328</v>
      </c>
      <c r="B1121" s="1">
        <v>64.693809999999999</v>
      </c>
    </row>
    <row r="1122" spans="1:2">
      <c r="A1122" s="8">
        <v>45329</v>
      </c>
      <c r="B1122" s="1">
        <v>64.358718999999994</v>
      </c>
    </row>
    <row r="1123" spans="1:2">
      <c r="A1123" s="8">
        <v>45330</v>
      </c>
      <c r="B1123" s="1">
        <v>64.969772000000006</v>
      </c>
    </row>
    <row r="1124" spans="1:2">
      <c r="A1124" s="8">
        <v>45331</v>
      </c>
      <c r="B1124" s="1">
        <v>65.787811000000005</v>
      </c>
    </row>
    <row r="1125" spans="1:2">
      <c r="A1125" s="8">
        <v>45334</v>
      </c>
      <c r="B1125" s="1">
        <v>66.635422000000005</v>
      </c>
    </row>
    <row r="1126" spans="1:2">
      <c r="A1126" s="8">
        <v>45335</v>
      </c>
      <c r="B1126" s="1">
        <v>65.827240000000003</v>
      </c>
    </row>
    <row r="1127" spans="1:2">
      <c r="A1127" s="8">
        <v>45336</v>
      </c>
      <c r="B1127" s="1">
        <v>66.990227000000004</v>
      </c>
    </row>
    <row r="1128" spans="1:2">
      <c r="A1128" s="8">
        <v>45337</v>
      </c>
      <c r="B1128" s="1">
        <v>69.059959000000006</v>
      </c>
    </row>
    <row r="1129" spans="1:2">
      <c r="A1129" s="8">
        <v>45338</v>
      </c>
      <c r="B1129" s="1">
        <v>67.521316999999996</v>
      </c>
    </row>
    <row r="1130" spans="1:2">
      <c r="A1130" s="8">
        <v>45342</v>
      </c>
      <c r="B1130" s="1">
        <v>68.236037999999994</v>
      </c>
    </row>
    <row r="1131" spans="1:2">
      <c r="A1131" s="8">
        <v>45343</v>
      </c>
      <c r="B1131" s="1">
        <v>67.501464999999996</v>
      </c>
    </row>
    <row r="1132" spans="1:2">
      <c r="A1132" s="8">
        <v>45344</v>
      </c>
      <c r="B1132" s="1">
        <v>68.494133000000005</v>
      </c>
    </row>
    <row r="1133" spans="1:2">
      <c r="A1133" s="8">
        <v>45345</v>
      </c>
      <c r="B1133" s="1">
        <v>68.702599000000006</v>
      </c>
    </row>
    <row r="1134" spans="1:2">
      <c r="A1134" s="8">
        <v>45348</v>
      </c>
      <c r="B1134" s="1">
        <v>68.494133000000005</v>
      </c>
    </row>
    <row r="1135" spans="1:2">
      <c r="A1135" s="8">
        <v>45349</v>
      </c>
      <c r="B1135" s="1">
        <v>68.553696000000002</v>
      </c>
    </row>
    <row r="1136" spans="1:2">
      <c r="A1136" s="8">
        <v>45350</v>
      </c>
      <c r="B1136" s="1">
        <v>69.278343000000007</v>
      </c>
    </row>
    <row r="1137" spans="1:2">
      <c r="A1137" s="8">
        <v>45351</v>
      </c>
      <c r="B1137" s="1">
        <v>69.734970000000004</v>
      </c>
    </row>
    <row r="1138" spans="1:2">
      <c r="A1138" s="8">
        <v>45352</v>
      </c>
      <c r="B1138" s="1">
        <v>69.298195000000007</v>
      </c>
    </row>
    <row r="1139" spans="1:2">
      <c r="A1139" s="8">
        <v>45355</v>
      </c>
      <c r="B1139" s="1">
        <v>70.816978000000006</v>
      </c>
    </row>
    <row r="1140" spans="1:2">
      <c r="A1140" s="8">
        <v>45356</v>
      </c>
      <c r="B1140" s="1">
        <v>67.749634</v>
      </c>
    </row>
    <row r="1141" spans="1:2">
      <c r="A1141" s="8">
        <v>45357</v>
      </c>
      <c r="B1141" s="1">
        <v>68.265816000000001</v>
      </c>
    </row>
    <row r="1142" spans="1:2">
      <c r="A1142" s="8">
        <v>45358</v>
      </c>
      <c r="B1142" s="1">
        <v>68.563621999999995</v>
      </c>
    </row>
    <row r="1143" spans="1:2">
      <c r="A1143" s="8">
        <v>45359</v>
      </c>
      <c r="B1143" s="1">
        <v>68.583472999999998</v>
      </c>
    </row>
    <row r="1144" spans="1:2">
      <c r="A1144" s="8">
        <v>45362</v>
      </c>
      <c r="B1144" s="1">
        <v>68.196335000000005</v>
      </c>
    </row>
    <row r="1145" spans="1:2">
      <c r="A1145" s="8">
        <v>45363</v>
      </c>
      <c r="B1145" s="1">
        <v>68.523910999999998</v>
      </c>
    </row>
    <row r="1146" spans="1:2">
      <c r="A1146" s="8">
        <v>45364</v>
      </c>
      <c r="B1146" s="1">
        <v>69.268416999999999</v>
      </c>
    </row>
    <row r="1147" spans="1:2">
      <c r="A1147" s="8">
        <v>45365</v>
      </c>
      <c r="B1147" s="1">
        <v>67.709923000000003</v>
      </c>
    </row>
    <row r="1148" spans="1:2">
      <c r="A1148" s="8">
        <v>45366</v>
      </c>
      <c r="B1148" s="1">
        <v>67.858825999999993</v>
      </c>
    </row>
    <row r="1149" spans="1:2">
      <c r="A1149" s="8">
        <v>45369</v>
      </c>
      <c r="B1149" s="1">
        <v>67.322783999999999</v>
      </c>
    </row>
    <row r="1150" spans="1:2">
      <c r="A1150" s="8">
        <v>45370</v>
      </c>
      <c r="B1150" s="1">
        <v>68.017653999999993</v>
      </c>
    </row>
    <row r="1151" spans="1:2">
      <c r="A1151" s="8">
        <v>45371</v>
      </c>
      <c r="B1151" s="1">
        <v>68.523910999999998</v>
      </c>
    </row>
    <row r="1152" spans="1:2">
      <c r="A1152" s="8">
        <v>45372</v>
      </c>
      <c r="B1152" s="1">
        <v>69.655556000000004</v>
      </c>
    </row>
    <row r="1153" spans="1:2">
      <c r="A1153" s="8">
        <v>45373</v>
      </c>
      <c r="B1153" s="1">
        <v>68.712524000000002</v>
      </c>
    </row>
    <row r="1154" spans="1:2">
      <c r="A1154" s="8">
        <v>45376</v>
      </c>
      <c r="B1154" s="1">
        <v>67.8489</v>
      </c>
    </row>
    <row r="1155" spans="1:2">
      <c r="A1155" s="8">
        <v>45377</v>
      </c>
      <c r="B1155" s="1">
        <v>68.603333000000006</v>
      </c>
    </row>
    <row r="1156" spans="1:2">
      <c r="A1156" s="8">
        <v>45378</v>
      </c>
      <c r="B1156" s="1">
        <v>69.893799000000001</v>
      </c>
    </row>
    <row r="1157" spans="1:2">
      <c r="A1157" s="8">
        <v>45379</v>
      </c>
      <c r="B1157" s="1">
        <v>70.280945000000003</v>
      </c>
    </row>
    <row r="1158" spans="1:2">
      <c r="A1158" s="8">
        <v>45383</v>
      </c>
      <c r="B1158" s="1">
        <v>68.950760000000002</v>
      </c>
    </row>
    <row r="1159" spans="1:2">
      <c r="A1159" s="8">
        <v>45384</v>
      </c>
      <c r="B1159" s="1">
        <v>67.600730999999996</v>
      </c>
    </row>
    <row r="1160" spans="1:2">
      <c r="A1160" s="8">
        <v>45385</v>
      </c>
      <c r="B1160" s="1">
        <v>67.580878999999996</v>
      </c>
    </row>
    <row r="1161" spans="1:2">
      <c r="A1161" s="8">
        <v>45386</v>
      </c>
      <c r="B1161" s="1">
        <v>68.067290999999997</v>
      </c>
    </row>
    <row r="1162" spans="1:2">
      <c r="A1162" s="8">
        <v>45387</v>
      </c>
      <c r="B1162" s="1">
        <v>67.422049999999999</v>
      </c>
    </row>
    <row r="1163" spans="1:2">
      <c r="A1163" s="8">
        <v>45390</v>
      </c>
      <c r="B1163" s="1">
        <v>67.402198999999996</v>
      </c>
    </row>
    <row r="1164" spans="1:2">
      <c r="A1164" s="8">
        <v>45391</v>
      </c>
      <c r="B1164" s="1">
        <v>66.905868999999996</v>
      </c>
    </row>
    <row r="1165" spans="1:2">
      <c r="A1165" s="8">
        <v>45392</v>
      </c>
      <c r="B1165" s="1">
        <v>67.034912000000006</v>
      </c>
    </row>
    <row r="1166" spans="1:2">
      <c r="A1166" s="8">
        <v>45393</v>
      </c>
      <c r="B1166" s="1">
        <v>66.558434000000005</v>
      </c>
    </row>
    <row r="1167" spans="1:2">
      <c r="A1167" s="8">
        <v>45394</v>
      </c>
      <c r="B1167" s="1">
        <v>65.804001</v>
      </c>
    </row>
    <row r="1168" spans="1:2">
      <c r="A1168" s="8">
        <v>45397</v>
      </c>
      <c r="B1168" s="1">
        <v>64.831183999999993</v>
      </c>
    </row>
    <row r="1169" spans="1:2">
      <c r="A1169" s="8">
        <v>45398</v>
      </c>
      <c r="B1169" s="1">
        <v>64.672363000000004</v>
      </c>
    </row>
    <row r="1170" spans="1:2">
      <c r="A1170" s="8">
        <v>45399</v>
      </c>
      <c r="B1170" s="1">
        <v>64.275290999999996</v>
      </c>
    </row>
    <row r="1171" spans="1:2">
      <c r="A1171" s="8">
        <v>45400</v>
      </c>
      <c r="B1171" s="1">
        <v>64.473823999999993</v>
      </c>
    </row>
    <row r="1172" spans="1:2">
      <c r="A1172" s="8">
        <v>45401</v>
      </c>
      <c r="B1172" s="1">
        <v>64.463904999999997</v>
      </c>
    </row>
    <row r="1173" spans="1:2">
      <c r="A1173" s="8">
        <v>45404</v>
      </c>
      <c r="B1173" s="1">
        <v>64.394417000000004</v>
      </c>
    </row>
    <row r="1174" spans="1:2">
      <c r="A1174" s="8">
        <v>45405</v>
      </c>
      <c r="B1174" s="1">
        <v>64.404335000000003</v>
      </c>
    </row>
    <row r="1175" spans="1:2">
      <c r="A1175" s="8">
        <v>45406</v>
      </c>
      <c r="B1175" s="1">
        <v>64.076758999999996</v>
      </c>
    </row>
    <row r="1176" spans="1:2">
      <c r="A1176" s="8">
        <v>45407</v>
      </c>
      <c r="B1176" s="1">
        <v>63.888153000000003</v>
      </c>
    </row>
    <row r="1177" spans="1:2">
      <c r="A1177" s="8">
        <v>45408</v>
      </c>
      <c r="B1177" s="1">
        <v>64.146248</v>
      </c>
    </row>
    <row r="1178" spans="1:2">
      <c r="A1178" s="8">
        <v>45411</v>
      </c>
      <c r="B1178" s="1">
        <v>64.573097000000004</v>
      </c>
    </row>
    <row r="1179" spans="1:2">
      <c r="A1179" s="8">
        <v>45412</v>
      </c>
      <c r="B1179" s="1">
        <v>64.136322000000007</v>
      </c>
    </row>
    <row r="1180" spans="1:2">
      <c r="A1180" s="8">
        <v>45413</v>
      </c>
      <c r="B1180" s="1">
        <v>64.245514</v>
      </c>
    </row>
    <row r="1181" spans="1:2">
      <c r="A1181" s="8">
        <v>45414</v>
      </c>
      <c r="B1181" s="1">
        <v>66.340050000000005</v>
      </c>
    </row>
    <row r="1182" spans="1:2">
      <c r="A1182" s="8">
        <v>45415</v>
      </c>
      <c r="B1182" s="1">
        <v>66.201072999999994</v>
      </c>
    </row>
    <row r="1183" spans="1:2">
      <c r="A1183" s="8">
        <v>45418</v>
      </c>
      <c r="B1183" s="1">
        <v>66.131584000000004</v>
      </c>
    </row>
    <row r="1184" spans="1:2">
      <c r="A1184" s="8">
        <v>45419</v>
      </c>
      <c r="B1184" s="1">
        <v>66.340050000000005</v>
      </c>
    </row>
    <row r="1185" spans="1:2">
      <c r="A1185" s="8">
        <v>45420</v>
      </c>
      <c r="B1185" s="1">
        <v>66.359893999999997</v>
      </c>
    </row>
    <row r="1186" spans="1:2">
      <c r="A1186" s="8">
        <v>45421</v>
      </c>
      <c r="B1186" s="1">
        <v>66.945571999999999</v>
      </c>
    </row>
    <row r="1187" spans="1:2">
      <c r="A1187" s="8">
        <v>45422</v>
      </c>
      <c r="B1187" s="1">
        <v>66.498870999999994</v>
      </c>
    </row>
    <row r="1188" spans="1:2">
      <c r="A1188" s="8">
        <v>45425</v>
      </c>
      <c r="B1188" s="1">
        <v>66.260627999999997</v>
      </c>
    </row>
    <row r="1189" spans="1:2">
      <c r="A1189" s="8">
        <v>45426</v>
      </c>
      <c r="B1189" s="1">
        <v>67.541175999999993</v>
      </c>
    </row>
    <row r="1190" spans="1:2">
      <c r="A1190" s="8">
        <v>45427</v>
      </c>
      <c r="B1190" s="1">
        <v>69.139374000000004</v>
      </c>
    </row>
    <row r="1191" spans="1:2">
      <c r="A1191" s="8">
        <v>45428</v>
      </c>
      <c r="B1191" s="1">
        <v>68.186408999999998</v>
      </c>
    </row>
    <row r="1192" spans="1:2">
      <c r="A1192" s="8">
        <v>45429</v>
      </c>
      <c r="B1192" s="1">
        <v>69.298195000000007</v>
      </c>
    </row>
    <row r="1193" spans="1:2">
      <c r="A1193" s="8">
        <v>45432</v>
      </c>
      <c r="B1193" s="1">
        <v>68.434578000000002</v>
      </c>
    </row>
    <row r="1194" spans="1:2">
      <c r="A1194" s="8">
        <v>45433</v>
      </c>
      <c r="B1194" s="1">
        <v>68.742301999999995</v>
      </c>
    </row>
    <row r="1195" spans="1:2">
      <c r="A1195" s="8">
        <v>45434</v>
      </c>
      <c r="B1195" s="1">
        <v>68.057357999999994</v>
      </c>
    </row>
    <row r="1196" spans="1:2">
      <c r="A1196" s="8">
        <v>45435</v>
      </c>
      <c r="B1196" s="1">
        <v>66.220923999999997</v>
      </c>
    </row>
    <row r="1197" spans="1:2">
      <c r="A1197" s="8">
        <v>45436</v>
      </c>
      <c r="B1197" s="1">
        <v>66.806601999999998</v>
      </c>
    </row>
    <row r="1198" spans="1:2">
      <c r="A1198" s="8">
        <v>45440</v>
      </c>
      <c r="B1198" s="1">
        <v>68.375015000000005</v>
      </c>
    </row>
    <row r="1199" spans="1:2">
      <c r="A1199" s="8">
        <v>45441</v>
      </c>
      <c r="B1199" s="1">
        <v>67.600730999999996</v>
      </c>
    </row>
    <row r="1200" spans="1:2">
      <c r="A1200" s="8">
        <v>45442</v>
      </c>
      <c r="B1200" s="1">
        <v>68.106994999999998</v>
      </c>
    </row>
    <row r="1201" spans="1:2">
      <c r="A1201" s="8">
        <v>45443</v>
      </c>
      <c r="B1201" s="1">
        <v>70.370277000000002</v>
      </c>
    </row>
    <row r="1202" spans="1:2">
      <c r="A1202" s="8">
        <v>45446</v>
      </c>
      <c r="B1202" s="1">
        <v>67.997803000000005</v>
      </c>
    </row>
    <row r="1203" spans="1:2">
      <c r="A1203" s="8">
        <v>45447</v>
      </c>
      <c r="B1203" s="1">
        <v>69.725043999999997</v>
      </c>
    </row>
    <row r="1204" spans="1:2">
      <c r="A1204" s="8">
        <v>45448</v>
      </c>
      <c r="B1204" s="1">
        <v>69.486801</v>
      </c>
    </row>
    <row r="1205" spans="1:2">
      <c r="A1205" s="8">
        <v>45449</v>
      </c>
      <c r="B1205" s="1">
        <v>68.593399000000005</v>
      </c>
    </row>
    <row r="1206" spans="1:2">
      <c r="A1206" s="8">
        <v>45450</v>
      </c>
      <c r="B1206" s="1">
        <v>68.017653999999993</v>
      </c>
    </row>
    <row r="1207" spans="1:2">
      <c r="A1207" s="8">
        <v>45453</v>
      </c>
      <c r="B1207" s="1">
        <v>69.486801</v>
      </c>
    </row>
    <row r="1208" spans="1:2">
      <c r="A1208" s="8">
        <v>45454</v>
      </c>
      <c r="B1208" s="1">
        <v>69.734970000000004</v>
      </c>
    </row>
    <row r="1209" spans="1:2">
      <c r="A1209" s="8">
        <v>45455</v>
      </c>
      <c r="B1209" s="1">
        <v>69.576141000000007</v>
      </c>
    </row>
    <row r="1210" spans="1:2">
      <c r="A1210" s="8">
        <v>45456</v>
      </c>
      <c r="B1210" s="1">
        <v>68.494133000000005</v>
      </c>
    </row>
    <row r="1211" spans="1:2">
      <c r="A1211" s="8">
        <v>45457</v>
      </c>
      <c r="B1211" s="1">
        <v>68.980536999999998</v>
      </c>
    </row>
    <row r="1212" spans="1:2">
      <c r="A1212" s="8">
        <v>45460</v>
      </c>
      <c r="B1212" s="1">
        <v>69.238640000000004</v>
      </c>
    </row>
    <row r="1213" spans="1:2">
      <c r="A1213" s="8">
        <v>45461</v>
      </c>
      <c r="B1213" s="1">
        <v>67.154037000000002</v>
      </c>
    </row>
    <row r="1214" spans="1:2">
      <c r="A1214" s="8">
        <v>45463</v>
      </c>
      <c r="B1214" s="1">
        <v>68.523910999999998</v>
      </c>
    </row>
    <row r="1215" spans="1:2">
      <c r="A1215" s="8">
        <v>45464</v>
      </c>
      <c r="B1215" s="1">
        <v>67.699996999999996</v>
      </c>
    </row>
    <row r="1216" spans="1:2">
      <c r="A1216" s="8">
        <v>45467</v>
      </c>
      <c r="B1216" s="1">
        <v>68.019997000000004</v>
      </c>
    </row>
    <row r="1217" spans="1:2">
      <c r="A1217" s="8">
        <v>45468</v>
      </c>
      <c r="B1217" s="1">
        <v>67.790001000000004</v>
      </c>
    </row>
    <row r="1218" spans="1:2">
      <c r="A1218" s="8">
        <v>45469</v>
      </c>
      <c r="B1218" s="1">
        <v>67.819999999999993</v>
      </c>
    </row>
    <row r="1219" spans="1:2">
      <c r="A1219" s="8">
        <v>45470</v>
      </c>
      <c r="B1219" s="1">
        <v>69.610000999999997</v>
      </c>
    </row>
    <row r="1220" spans="1:2">
      <c r="A1220" s="8">
        <v>45471</v>
      </c>
      <c r="B1220" s="1">
        <v>67.779999000000004</v>
      </c>
    </row>
    <row r="1221" spans="1:2">
      <c r="A1221" s="8">
        <v>45474</v>
      </c>
      <c r="B1221" s="1">
        <v>68.610000999999997</v>
      </c>
    </row>
    <row r="1222" spans="1:2">
      <c r="A1222" s="8">
        <v>45475</v>
      </c>
      <c r="B1222" s="1">
        <v>69.400002000000001</v>
      </c>
    </row>
    <row r="1223" spans="1:2">
      <c r="A1223" s="8">
        <v>45476</v>
      </c>
      <c r="B1223" s="1">
        <v>69.319999999999993</v>
      </c>
    </row>
    <row r="1224" spans="1:2">
      <c r="A1224" s="8">
        <v>45478</v>
      </c>
      <c r="B1224" s="1">
        <v>69.230002999999996</v>
      </c>
    </row>
    <row r="1225" spans="1:2">
      <c r="A1225" s="8">
        <v>45481</v>
      </c>
      <c r="B1225" s="1">
        <v>69.949996999999996</v>
      </c>
    </row>
    <row r="1226" spans="1:2">
      <c r="A1226" s="8">
        <v>45482</v>
      </c>
      <c r="B1226" s="1">
        <v>69.709998999999996</v>
      </c>
    </row>
    <row r="1227" spans="1:2">
      <c r="A1227" s="8">
        <v>45483</v>
      </c>
      <c r="B1227" s="1">
        <v>69.839995999999999</v>
      </c>
    </row>
    <row r="1228" spans="1:2">
      <c r="A1228" s="8">
        <v>45484</v>
      </c>
      <c r="B1228" s="1">
        <v>71.550003000000004</v>
      </c>
    </row>
    <row r="1229" spans="1:2">
      <c r="A1229" s="8">
        <v>45485</v>
      </c>
      <c r="B1229" s="1">
        <v>71.230002999999996</v>
      </c>
    </row>
    <row r="1230" spans="1:2">
      <c r="A1230" s="8">
        <v>45488</v>
      </c>
      <c r="B1230" s="1">
        <v>70.830001999999993</v>
      </c>
    </row>
    <row r="1231" spans="1:2">
      <c r="A1231" s="8">
        <v>45489</v>
      </c>
      <c r="B1231" s="1">
        <v>71.75</v>
      </c>
    </row>
    <row r="1232" spans="1:2">
      <c r="A1232" s="8">
        <v>45490</v>
      </c>
      <c r="B1232" s="1">
        <v>72.269997000000004</v>
      </c>
    </row>
    <row r="1233" spans="1:2">
      <c r="A1233" s="8">
        <v>45491</v>
      </c>
      <c r="B1233" s="1">
        <v>72.900002000000001</v>
      </c>
    </row>
    <row r="1234" spans="1:2">
      <c r="A1234" s="8">
        <v>45492</v>
      </c>
      <c r="B1234" s="1">
        <v>72.319999999999993</v>
      </c>
    </row>
    <row r="1235" spans="1:2">
      <c r="A1235" s="8">
        <v>45495</v>
      </c>
      <c r="B1235" s="1">
        <v>72.690002000000007</v>
      </c>
    </row>
    <row r="1236" spans="1:2">
      <c r="A1236" s="8">
        <v>45496</v>
      </c>
      <c r="B1236" s="1">
        <v>73.839995999999999</v>
      </c>
    </row>
    <row r="1237" spans="1:2">
      <c r="A1237" s="8">
        <v>45497</v>
      </c>
      <c r="B1237" s="1">
        <v>72.319999999999993</v>
      </c>
    </row>
    <row r="1238" spans="1:2">
      <c r="A1238" s="8">
        <v>45498</v>
      </c>
      <c r="B1238" s="1">
        <v>72.790001000000004</v>
      </c>
    </row>
    <row r="1239" spans="1:2">
      <c r="A1239" s="8">
        <v>45499</v>
      </c>
      <c r="B1239" s="1">
        <v>73.739998</v>
      </c>
    </row>
    <row r="1240" spans="1:2">
      <c r="A1240" s="8">
        <v>45502</v>
      </c>
      <c r="B1240" s="1">
        <v>72.209998999999996</v>
      </c>
    </row>
    <row r="1241" spans="1:2">
      <c r="A1241" s="8">
        <v>45503</v>
      </c>
      <c r="B1241" s="1">
        <v>71.980002999999996</v>
      </c>
    </row>
    <row r="1242" spans="1:2">
      <c r="A1242" s="8">
        <v>45504</v>
      </c>
      <c r="B1242" s="1">
        <v>75.050003000000004</v>
      </c>
    </row>
    <row r="1243" spans="1:2">
      <c r="A1243" s="8">
        <v>45505</v>
      </c>
      <c r="B1243" s="1">
        <v>74.550003000000004</v>
      </c>
    </row>
    <row r="1244" spans="1:2">
      <c r="A1244" s="8">
        <v>45506</v>
      </c>
      <c r="B1244" s="1">
        <v>70.559997999999993</v>
      </c>
    </row>
    <row r="1245" spans="1:2">
      <c r="A1245" s="8">
        <v>45509</v>
      </c>
      <c r="B1245" s="1">
        <v>69.260002</v>
      </c>
    </row>
    <row r="1246" spans="1:2">
      <c r="A1246" s="8">
        <v>45510</v>
      </c>
      <c r="B1246" s="1">
        <v>69.589995999999999</v>
      </c>
    </row>
    <row r="1247" spans="1:2">
      <c r="A1247" s="8">
        <v>45511</v>
      </c>
      <c r="B1247" s="1">
        <v>69.849997999999999</v>
      </c>
    </row>
    <row r="1248" spans="1:2">
      <c r="A1248" s="8">
        <v>45512</v>
      </c>
      <c r="B1248" s="1">
        <v>72.650002000000001</v>
      </c>
    </row>
    <row r="1249" spans="1:2">
      <c r="A1249" s="8">
        <v>45513</v>
      </c>
      <c r="B1249" s="1">
        <v>72.849997999999999</v>
      </c>
    </row>
    <row r="1250" spans="1:2">
      <c r="A1250" s="8">
        <v>45516</v>
      </c>
      <c r="B1250" s="1">
        <v>71.949996999999996</v>
      </c>
    </row>
    <row r="1251" spans="1:2">
      <c r="A1251" s="8">
        <v>45517</v>
      </c>
      <c r="B1251" s="1">
        <v>72.989998</v>
      </c>
    </row>
    <row r="1252" spans="1:2">
      <c r="A1252" s="8">
        <v>45518</v>
      </c>
      <c r="B1252" s="1">
        <v>72.489998</v>
      </c>
    </row>
    <row r="1253" spans="1:2">
      <c r="A1253" s="8">
        <v>45519</v>
      </c>
      <c r="B1253" s="1">
        <v>74.760002</v>
      </c>
    </row>
    <row r="1254" spans="1:2">
      <c r="A1254" s="8">
        <v>45520</v>
      </c>
      <c r="B1254" s="1">
        <v>73.139999000000003</v>
      </c>
    </row>
    <row r="1255" spans="1:2">
      <c r="A1255" s="8">
        <v>45523</v>
      </c>
      <c r="B1255" s="1">
        <v>74.470000999999996</v>
      </c>
    </row>
    <row r="1256" spans="1:2">
      <c r="A1256" s="8">
        <v>45524</v>
      </c>
      <c r="B1256" s="1">
        <v>74.470000999999996</v>
      </c>
    </row>
    <row r="1257" spans="1:2">
      <c r="A1257" s="8">
        <v>45525</v>
      </c>
      <c r="B1257" s="1">
        <v>74.989998</v>
      </c>
    </row>
    <row r="1258" spans="1:2">
      <c r="A1258" s="8">
        <v>45526</v>
      </c>
      <c r="B1258" s="1">
        <v>75.029999000000004</v>
      </c>
    </row>
    <row r="1259" spans="1:2">
      <c r="A1259" s="8">
        <v>45527</v>
      </c>
      <c r="B1259" s="1">
        <v>78.529999000000004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Histiroical Stock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</dc:creator>
  <cp:lastModifiedBy>jameel</cp:lastModifiedBy>
  <dcterms:created xsi:type="dcterms:W3CDTF">2024-08-24T16:25:54Z</dcterms:created>
  <dcterms:modified xsi:type="dcterms:W3CDTF">2024-11-16T21:25:23Z</dcterms:modified>
</cp:coreProperties>
</file>