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emiconductors/"/>
    </mc:Choice>
  </mc:AlternateContent>
  <xr:revisionPtr revIDLastSave="0" documentId="13_ncr:1_{C6CF407C-4552-DD4F-86C5-B51688BF7C84}" xr6:coauthVersionLast="47" xr6:coauthVersionMax="47" xr10:uidLastSave="{00000000-0000-0000-0000-000000000000}"/>
  <bookViews>
    <workbookView xWindow="22280" yWindow="4980" windowWidth="27640" windowHeight="16940" xr2:uid="{C080E77C-0EAD-A94A-B00E-ECE566F422AA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2" l="1"/>
  <c r="T33" i="2"/>
  <c r="S33" i="2"/>
  <c r="T22" i="2"/>
  <c r="T21" i="2"/>
  <c r="T20" i="2"/>
  <c r="U22" i="2"/>
  <c r="U21" i="2"/>
  <c r="U20" i="2"/>
  <c r="S5" i="2"/>
  <c r="S8" i="2" s="1"/>
  <c r="S11" i="2" s="1"/>
  <c r="S14" i="2" s="1"/>
  <c r="S16" i="2" s="1"/>
  <c r="T5" i="2"/>
  <c r="T8" i="2" s="1"/>
  <c r="T11" i="2" s="1"/>
  <c r="T14" i="2" s="1"/>
  <c r="T16" i="2" s="1"/>
  <c r="U16" i="2"/>
  <c r="U8" i="2"/>
  <c r="U11" i="2" s="1"/>
  <c r="U14" i="2" s="1"/>
  <c r="U5" i="2"/>
  <c r="N2" i="2" l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M2" i="2"/>
  <c r="I8" i="1"/>
  <c r="I7" i="1"/>
  <c r="H9" i="1"/>
  <c r="H8" i="1"/>
  <c r="H6" i="1"/>
</calcChain>
</file>

<file path=xl/sharedStrings.xml><?xml version="1.0" encoding="utf-8"?>
<sst xmlns="http://schemas.openxmlformats.org/spreadsheetml/2006/main" count="35" uniqueCount="32">
  <si>
    <t>P</t>
  </si>
  <si>
    <t>S</t>
  </si>
  <si>
    <t>MC</t>
  </si>
  <si>
    <t>C</t>
  </si>
  <si>
    <t>D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</si>
  <si>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</si>
  <si>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</si>
  <si>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</si>
  <si>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</si>
  <si>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</si>
  <si>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</si>
  <si>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</si>
  <si>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</si>
  <si>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</si>
  <si>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Products</t>
  </si>
  <si>
    <t xml:space="preserve">Susbcriptions </t>
  </si>
  <si>
    <t xml:space="preserve">Net R </t>
  </si>
  <si>
    <t>Product costs</t>
  </si>
  <si>
    <t>Subscription costs</t>
  </si>
  <si>
    <t xml:space="preserve">Gross Margin </t>
  </si>
  <si>
    <t>R&amp;D</t>
  </si>
  <si>
    <t>SG&amp;A</t>
  </si>
  <si>
    <t>Operating Income</t>
  </si>
  <si>
    <t>Interest Expense</t>
  </si>
  <si>
    <t>Other income</t>
  </si>
  <si>
    <t>EBT</t>
  </si>
  <si>
    <t xml:space="preserve">T </t>
  </si>
  <si>
    <t>Net Income</t>
  </si>
  <si>
    <t>Growth Analysis Y/Y</t>
  </si>
  <si>
    <t xml:space="preserve">CFFO 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</si>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</sst>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EBE9-8D7D-A54F-9085-C1F9E4B12AD0}">
  <dimension ref="G4:I9"/>
  <sheetViews>
    <sheetView tabSelected="1" topLeftCell="B1" zoomScale="208" workbookViewId="0">
      <selection activeCell="F20" sqref="F20"/>
    </sheetView>
  </sheetViews>
  <sheetFormatPr baseColWidth="10" defaultRowHeight="13"/>
  <cols>
    <col min="1" max="6" width="10.83203125" style="1"/>
    <col min="7" max="7" width="3.6640625" style="1" bestFit="1" customWidth="1"/>
    <col min="8" max="8" width="9.1640625" style="1" bestFit="1" customWidth="1"/>
    <col min="9" max="9" width="5.1640625" style="2" bestFit="1" customWidth="1"/>
    <col min="10" max="16384" width="10.83203125" style="1"/>
  </cols>
  <sheetData>
    <row r="4" spans="7:9">
      <c r="G4" s="1" t="s">
        <v>0</v>
      </c>
      <c r="H4" s="1">
        <v>224.87</v>
      </c>
    </row>
    <row r="5" spans="7:9">
      <c r="G5" s="1" t="s">
        <v>1</v>
      </c>
      <c r="H5" s="1">
        <v>4687.3561559999998</v>
      </c>
      <c r="I5" s="2">
        <v>2024</v>
      </c>
    </row>
    <row r="6" spans="7:9">
      <c r="G6" s="1" t="s">
        <v>2</v>
      </c>
      <c r="H6" s="1">
        <f>+H5*H4</f>
        <v>1054045.7787997199</v>
      </c>
    </row>
    <row r="7" spans="7:9">
      <c r="G7" s="1" t="s">
        <v>3</v>
      </c>
      <c r="H7" s="1">
        <v>9348</v>
      </c>
      <c r="I7" s="2">
        <f>+I5</f>
        <v>2024</v>
      </c>
    </row>
    <row r="8" spans="7:9">
      <c r="G8" s="1" t="s">
        <v>4</v>
      </c>
      <c r="H8" s="1">
        <f>1271+66295</f>
        <v>67566</v>
      </c>
      <c r="I8" s="2">
        <f>+I7</f>
        <v>2024</v>
      </c>
    </row>
    <row r="9" spans="7:9">
      <c r="G9" s="1" t="s">
        <v>5</v>
      </c>
      <c r="H9" s="1">
        <f>+H6-H7+H8</f>
        <v>1112263.7787997199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F7B3-94C1-BC4E-85DE-9FBFF8D48FA4}">
  <dimension ref="B2:Z33"/>
  <sheetViews>
    <sheetView zoomScale="17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13" sqref="V13"/>
    </sheetView>
  </sheetViews>
  <sheetFormatPr baseColWidth="10" defaultRowHeight="13"/>
  <cols>
    <col min="1" max="1" width="1.33203125" style="1" customWidth="1"/>
    <col min="2" max="2" width="15.1640625" style="1" bestFit="1" customWidth="1"/>
    <col min="3" max="10" width="5.5" style="1" bestFit="1" customWidth="1"/>
    <col min="11" max="11" width="10.83203125" style="1"/>
    <col min="12" max="18" width="5.1640625" style="1" bestFit="1" customWidth="1"/>
    <col min="19" max="21" width="6.6640625" style="1" bestFit="1" customWidth="1"/>
    <col min="22" max="26" width="5.1640625" style="1" bestFit="1" customWidth="1"/>
    <col min="27" max="16384" width="10.83203125" style="1"/>
  </cols>
  <sheetData>
    <row r="2" spans="2:26" s="2" customFormat="1"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L2" s="2">
        <v>2015</v>
      </c>
      <c r="M2" s="2">
        <f>+L2+1</f>
        <v>2016</v>
      </c>
      <c r="N2" s="2">
        <f t="shared" ref="N2:Z2" si="0">+M2+1</f>
        <v>2017</v>
      </c>
      <c r="O2" s="2">
        <f t="shared" si="0"/>
        <v>2018</v>
      </c>
      <c r="P2" s="2">
        <f t="shared" si="0"/>
        <v>2019</v>
      </c>
      <c r="Q2" s="2">
        <f t="shared" si="0"/>
        <v>2020</v>
      </c>
      <c r="R2" s="2">
        <f t="shared" si="0"/>
        <v>2021</v>
      </c>
      <c r="S2" s="2">
        <f t="shared" si="0"/>
        <v>2022</v>
      </c>
      <c r="T2" s="2">
        <f t="shared" si="0"/>
        <v>2023</v>
      </c>
      <c r="U2" s="2">
        <f t="shared" si="0"/>
        <v>2024</v>
      </c>
      <c r="V2" s="2">
        <f t="shared" si="0"/>
        <v>2025</v>
      </c>
      <c r="W2" s="2">
        <f t="shared" si="0"/>
        <v>2026</v>
      </c>
      <c r="X2" s="2">
        <f t="shared" si="0"/>
        <v>2027</v>
      </c>
      <c r="Y2" s="2">
        <f t="shared" si="0"/>
        <v>2028</v>
      </c>
      <c r="Z2" s="2">
        <f t="shared" si="0"/>
        <v>2029</v>
      </c>
    </row>
    <row r="3" spans="2:26">
      <c r="B3" s="1" t="s">
        <v>14</v>
      </c>
      <c r="S3" s="1">
        <v>26277</v>
      </c>
      <c r="T3" s="1">
        <v>27891</v>
      </c>
      <c r="U3" s="1">
        <v>30359</v>
      </c>
    </row>
    <row r="4" spans="2:26">
      <c r="B4" s="1" t="s">
        <v>15</v>
      </c>
      <c r="S4" s="1">
        <v>6926</v>
      </c>
      <c r="T4" s="1">
        <v>7928</v>
      </c>
      <c r="U4" s="1">
        <v>21215</v>
      </c>
    </row>
    <row r="5" spans="2:26">
      <c r="B5" s="1" t="s">
        <v>16</v>
      </c>
      <c r="S5" s="1">
        <f>+SUM(S3:S4)</f>
        <v>33203</v>
      </c>
      <c r="T5" s="1">
        <f>+SUM(T3:T4)</f>
        <v>35819</v>
      </c>
      <c r="U5" s="1">
        <f>+SUM(U3:U4)</f>
        <v>51574</v>
      </c>
    </row>
    <row r="6" spans="2:26">
      <c r="B6" s="1" t="s">
        <v>17</v>
      </c>
      <c r="S6" s="1">
        <v>7629</v>
      </c>
      <c r="T6" s="1">
        <v>8636</v>
      </c>
      <c r="U6" s="1">
        <v>9797</v>
      </c>
    </row>
    <row r="7" spans="2:26">
      <c r="B7" s="1" t="s">
        <v>18</v>
      </c>
      <c r="S7" s="1">
        <v>627</v>
      </c>
      <c r="T7" s="1">
        <v>636</v>
      </c>
      <c r="U7" s="1">
        <v>2991</v>
      </c>
    </row>
    <row r="8" spans="2:26">
      <c r="B8" s="1" t="s">
        <v>19</v>
      </c>
      <c r="S8" s="1">
        <f>+S5-SUM(S6:S7)</f>
        <v>24947</v>
      </c>
      <c r="T8" s="1">
        <f>+T5-SUM(T6:T7)</f>
        <v>26547</v>
      </c>
      <c r="U8" s="1">
        <f>+U5-SUM(U6:U7)</f>
        <v>38786</v>
      </c>
    </row>
    <row r="9" spans="2:26">
      <c r="B9" s="1" t="s">
        <v>20</v>
      </c>
      <c r="S9" s="1">
        <v>4919</v>
      </c>
      <c r="T9" s="1">
        <v>5253</v>
      </c>
      <c r="U9" s="1">
        <v>9310</v>
      </c>
    </row>
    <row r="10" spans="2:26">
      <c r="B10" s="1" t="s">
        <v>21</v>
      </c>
      <c r="S10" s="1">
        <v>1382</v>
      </c>
      <c r="T10" s="1">
        <v>1592</v>
      </c>
      <c r="U10" s="1">
        <v>4959</v>
      </c>
    </row>
    <row r="11" spans="2:26">
      <c r="B11" s="1" t="s">
        <v>22</v>
      </c>
      <c r="S11" s="1">
        <f>+S8-SUM(S9:S10)</f>
        <v>18646</v>
      </c>
      <c r="T11" s="1">
        <f>+T8-SUM(T9:T10)</f>
        <v>19702</v>
      </c>
      <c r="U11" s="1">
        <f>+U8-SUM(U9:U10)</f>
        <v>24517</v>
      </c>
    </row>
    <row r="12" spans="2:26">
      <c r="B12" s="1" t="s">
        <v>23</v>
      </c>
      <c r="S12" s="1">
        <v>-1737</v>
      </c>
      <c r="T12" s="1">
        <v>-1622</v>
      </c>
      <c r="U12" s="1">
        <v>-3953</v>
      </c>
    </row>
    <row r="13" spans="2:26">
      <c r="B13" s="1" t="s">
        <v>24</v>
      </c>
      <c r="S13" s="1">
        <v>-54</v>
      </c>
      <c r="T13" s="1">
        <v>512</v>
      </c>
      <c r="U13" s="1">
        <v>406</v>
      </c>
    </row>
    <row r="14" spans="2:26">
      <c r="B14" s="1" t="s">
        <v>25</v>
      </c>
      <c r="S14" s="1">
        <f>+SUM(S11:S13)</f>
        <v>16855</v>
      </c>
      <c r="T14" s="1">
        <f>+SUM(T11:T13)</f>
        <v>18592</v>
      </c>
      <c r="U14" s="1">
        <f>+SUM(U11:U13)</f>
        <v>20970</v>
      </c>
    </row>
    <row r="15" spans="2:26">
      <c r="B15" s="1" t="s">
        <v>26</v>
      </c>
      <c r="S15" s="1">
        <v>939</v>
      </c>
      <c r="T15" s="1">
        <v>1015</v>
      </c>
      <c r="U15" s="1">
        <v>3748</v>
      </c>
    </row>
    <row r="16" spans="2:26">
      <c r="B16" s="1" t="s">
        <v>27</v>
      </c>
      <c r="S16" s="1">
        <f>+S14-S15</f>
        <v>15916</v>
      </c>
      <c r="T16" s="1">
        <f>+T14-T15</f>
        <v>17577</v>
      </c>
      <c r="U16" s="1">
        <f>+U14-U15</f>
        <v>17222</v>
      </c>
    </row>
    <row r="19" spans="2:21">
      <c r="B19" s="4" t="s">
        <v>28</v>
      </c>
    </row>
    <row r="20" spans="2:21" s="3" customFormat="1">
      <c r="B20" s="1" t="s">
        <v>14</v>
      </c>
      <c r="T20" s="3">
        <f>+T3/S3-1</f>
        <v>6.1422536819271567E-2</v>
      </c>
      <c r="U20" s="3">
        <f>+U3/T3-1</f>
        <v>8.8487325660607352E-2</v>
      </c>
    </row>
    <row r="21" spans="2:21" s="3" customFormat="1">
      <c r="B21" s="1" t="s">
        <v>15</v>
      </c>
      <c r="T21" s="3">
        <f>+T4/S4-1</f>
        <v>0.14467224949465773</v>
      </c>
      <c r="U21" s="3">
        <f>+U4/T4-1</f>
        <v>1.6759586276488396</v>
      </c>
    </row>
    <row r="22" spans="2:21" s="3" customFormat="1">
      <c r="B22" s="1" t="s">
        <v>16</v>
      </c>
      <c r="T22" s="3">
        <f>+T5/S5-1</f>
        <v>7.8788061319760239E-2</v>
      </c>
      <c r="U22" s="3">
        <f>+U5/T5-1</f>
        <v>0.43985035874815037</v>
      </c>
    </row>
    <row r="31" spans="2:21">
      <c r="B31" s="1" t="s">
        <v>29</v>
      </c>
      <c r="S31" s="1">
        <v>16736</v>
      </c>
      <c r="T31" s="1">
        <v>18085</v>
      </c>
      <c r="U31" s="1">
        <v>19962</v>
      </c>
    </row>
    <row r="32" spans="2:21">
      <c r="B32" s="1" t="s">
        <v>30</v>
      </c>
      <c r="S32" s="1">
        <v>-424</v>
      </c>
      <c r="T32" s="1">
        <v>-452</v>
      </c>
      <c r="U32" s="1">
        <v>-548</v>
      </c>
    </row>
    <row r="33" spans="2:21">
      <c r="B33" s="1" t="s">
        <v>31</v>
      </c>
      <c r="S33" s="1">
        <f>+S31-S32</f>
        <v>17160</v>
      </c>
      <c r="T33" s="1">
        <f>+T31-T32</f>
        <v>18537</v>
      </c>
      <c r="U33" s="1">
        <f>+U31-U32</f>
        <v>20510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2025-02-09T03:51:46Z</dcterms:created>
  <dcterms:modified xsi:type="dcterms:W3CDTF">2025-02-09T04:21:06Z</dcterms:modified>
</cp:coreProperties>
</file>