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Semiconductors/"/>
    </mc:Choice>
  </mc:AlternateContent>
  <xr:revisionPtr revIDLastSave="0" documentId="13_ncr:1_{BC6B4599-4CF0-8740-A7B0-00692E6FE3B4}" xr6:coauthVersionLast="47" xr6:coauthVersionMax="47" xr10:uidLastSave="{00000000-0000-0000-0000-000000000000}"/>
  <bookViews>
    <workbookView xWindow="22440" yWindow="3080" windowWidth="27640" windowHeight="24120" xr2:uid="{B37CBDC6-F9B1-4147-9806-4DBA42FEE232}"/>
  </bookViews>
  <sheets>
    <sheet name="Main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K4" i="1"/>
  <c r="J4" i="1"/>
  <c r="H4" i="1"/>
  <c r="G4" i="1"/>
  <c r="F4" i="1"/>
  <c r="Q5" i="1"/>
  <c r="F5" i="1"/>
  <c r="I5" i="1" s="1"/>
  <c r="Q7" i="1"/>
  <c r="I4" i="1" l="1"/>
  <c r="L5" i="1"/>
  <c r="K5" i="1"/>
  <c r="J7" i="1"/>
  <c r="F3" i="1" l="1"/>
  <c r="I3" i="1" s="1"/>
  <c r="L3" i="1" s="1"/>
  <c r="F6" i="1" l="1"/>
  <c r="I6" i="1" s="1"/>
  <c r="L6" i="1" l="1"/>
  <c r="K6" i="1"/>
  <c r="F8" i="1"/>
  <c r="F7" i="1"/>
  <c r="I7" i="1" s="1"/>
  <c r="K7" i="1" l="1"/>
  <c r="L7" i="1"/>
  <c r="I8" i="1"/>
  <c r="L8" i="1" s="1"/>
  <c r="B56" i="1"/>
  <c r="B58" i="1" s="1"/>
  <c r="F9" i="1" l="1"/>
  <c r="I9" i="1" s="1"/>
  <c r="L9" i="1" s="1"/>
  <c r="F10" i="1" l="1"/>
  <c r="I10" i="1" s="1"/>
  <c r="L10" i="1" s="1"/>
  <c r="F11" i="1"/>
  <c r="I11" i="1" s="1"/>
  <c r="L11" i="1" s="1"/>
  <c r="F12" i="1"/>
  <c r="I12" i="1" s="1"/>
  <c r="L12" i="1" s="1"/>
  <c r="F13" i="1" l="1"/>
  <c r="I13" i="1" s="1"/>
  <c r="H14" i="1" l="1"/>
  <c r="E14" i="1"/>
  <c r="F14" i="1" s="1"/>
  <c r="I14" i="1" s="1"/>
  <c r="L14" i="1" s="1"/>
  <c r="F15" i="1" l="1"/>
  <c r="I15" i="1" s="1"/>
  <c r="L15" i="1" s="1"/>
</calcChain>
</file>

<file path=xl/sharedStrings.xml><?xml version="1.0" encoding="utf-8"?>
<sst xmlns="http://schemas.openxmlformats.org/spreadsheetml/2006/main" count="235" uniqueCount="216">
  <si>
    <t>P</t>
  </si>
  <si>
    <t>S</t>
  </si>
  <si>
    <t>MC</t>
  </si>
  <si>
    <t>C</t>
  </si>
  <si>
    <t>D</t>
  </si>
  <si>
    <t>EV</t>
  </si>
  <si>
    <t>Ticker</t>
  </si>
  <si>
    <t>Company</t>
  </si>
  <si>
    <t>NVDA</t>
  </si>
  <si>
    <t>NVIDIA Corp</t>
  </si>
  <si>
    <t>AVGO</t>
  </si>
  <si>
    <t>Broadcom Inc</t>
  </si>
  <si>
    <t>QCOM</t>
  </si>
  <si>
    <t>Qualcomm, Inc</t>
  </si>
  <si>
    <t>AMD</t>
  </si>
  <si>
    <t>Advanced Micro Devices Inc</t>
  </si>
  <si>
    <t>TXN</t>
  </si>
  <si>
    <t>Texas Instruments Inc</t>
  </si>
  <si>
    <t>ADI</t>
  </si>
  <si>
    <t>Analog Devices Inc</t>
  </si>
  <si>
    <t>MU</t>
  </si>
  <si>
    <t>Micron Technology Inc</t>
  </si>
  <si>
    <t>INTC</t>
  </si>
  <si>
    <t>Intel Corp</t>
  </si>
  <si>
    <t>MRVL</t>
  </si>
  <si>
    <t>Marvell Technology Inc</t>
  </si>
  <si>
    <t>MCHP</t>
  </si>
  <si>
    <t>Microchip Technology, Inc</t>
  </si>
  <si>
    <t>MPWR</t>
  </si>
  <si>
    <t>Monolithic Power System Inc</t>
  </si>
  <si>
    <t>ON</t>
  </si>
  <si>
    <t>ON Semiconductor Corp</t>
  </si>
  <si>
    <t>GFS</t>
  </si>
  <si>
    <t>GlobalFoundries Inc</t>
  </si>
  <si>
    <t>SWKS</t>
  </si>
  <si>
    <t>Skyworks Solutions, Inc</t>
  </si>
  <si>
    <t>ALAB</t>
  </si>
  <si>
    <t>Astera Labs Inc</t>
  </si>
  <si>
    <t>MTSI</t>
  </si>
  <si>
    <t>MACOM Technology Solutions Holdings Inc</t>
  </si>
  <si>
    <t>QRVO</t>
  </si>
  <si>
    <t>Qorvo Inc</t>
  </si>
  <si>
    <t>LSCC</t>
  </si>
  <si>
    <t>Lattice Semiconductor Corp</t>
  </si>
  <si>
    <t>RMBS</t>
  </si>
  <si>
    <t>Rambus Inc</t>
  </si>
  <si>
    <t>CRUS</t>
  </si>
  <si>
    <t>Cirrus Logic, Inc</t>
  </si>
  <si>
    <t>SMTC</t>
  </si>
  <si>
    <t>Semtech Corp</t>
  </si>
  <si>
    <t>SITM</t>
  </si>
  <si>
    <t>SiTime Corp</t>
  </si>
  <si>
    <t>SLAB</t>
  </si>
  <si>
    <t>Silicon Laboratories Inc</t>
  </si>
  <si>
    <t>ALGM</t>
  </si>
  <si>
    <t>Allegro Microsystems Inc</t>
  </si>
  <si>
    <t>PI</t>
  </si>
  <si>
    <t>Impinj Inc</t>
  </si>
  <si>
    <t>POWI</t>
  </si>
  <si>
    <t>Power Integrations Inc</t>
  </si>
  <si>
    <t>SYNA</t>
  </si>
  <si>
    <t>Synaptics Inc</t>
  </si>
  <si>
    <t>DIOD</t>
  </si>
  <si>
    <t>Diodes, Inc</t>
  </si>
  <si>
    <t>VSH</t>
  </si>
  <si>
    <t>Vishay Intertechnology, Inc</t>
  </si>
  <si>
    <t>MXL</t>
  </si>
  <si>
    <t>MaxLinear Inc</t>
  </si>
  <si>
    <t>AOSL</t>
  </si>
  <si>
    <t>Alpha &amp; Omega Semiconductor Ltd</t>
  </si>
  <si>
    <t>WOLF</t>
  </si>
  <si>
    <t>Wolfspeed Inc</t>
  </si>
  <si>
    <t>CEVA</t>
  </si>
  <si>
    <t>Ceva Inc</t>
  </si>
  <si>
    <t>NVTS</t>
  </si>
  <si>
    <t>Navitas Semiconductor Corp</t>
  </si>
  <si>
    <t>LASR</t>
  </si>
  <si>
    <t>nLIGHT Inc</t>
  </si>
  <si>
    <t>SKYT</t>
  </si>
  <si>
    <t>SkyWater Technology Inc</t>
  </si>
  <si>
    <t>AIP</t>
  </si>
  <si>
    <t>Arteris Inc</t>
  </si>
  <si>
    <t>NVEC</t>
  </si>
  <si>
    <t>NVE Corp</t>
  </si>
  <si>
    <t>MRAM</t>
  </si>
  <si>
    <t>Everspin Technologies Inc</t>
  </si>
  <si>
    <t>QUIK</t>
  </si>
  <si>
    <t>Quicklogic Corp</t>
  </si>
  <si>
    <t>GCTS</t>
  </si>
  <si>
    <t>GCT Semiconductor Holding Inc</t>
  </si>
  <si>
    <t>GSIT</t>
  </si>
  <si>
    <t>GSI Technology Inc</t>
  </si>
  <si>
    <t>WISA</t>
  </si>
  <si>
    <t>WiSA Technologies Inc</t>
  </si>
  <si>
    <t>PXLW</t>
  </si>
  <si>
    <t>Pixelworks Inc</t>
  </si>
  <si>
    <t>MOBX</t>
  </si>
  <si>
    <t>Mobix Labs Inc</t>
  </si>
  <si>
    <t>PRSO</t>
  </si>
  <si>
    <t>Peraso Inc</t>
  </si>
  <si>
    <t xml:space="preserve">Supply chain </t>
  </si>
  <si>
    <t>TSM  TWN</t>
  </si>
  <si>
    <t>Fabless</t>
  </si>
  <si>
    <t>Supplier</t>
  </si>
  <si>
    <t>TSMC</t>
  </si>
  <si>
    <t>Catalyst/Trends</t>
  </si>
  <si>
    <t>2023R</t>
  </si>
  <si>
    <t>2024R</t>
  </si>
  <si>
    <t>2025R</t>
  </si>
  <si>
    <t xml:space="preserve">company moving into web 3 &amp; blockchain… clear short if it rallies. </t>
  </si>
  <si>
    <t>UMC, Alpha, TSMC</t>
  </si>
  <si>
    <t>TTM R</t>
  </si>
  <si>
    <t>rocess Node (nm)</t>
  </si>
  <si>
    <t>Used In</t>
  </si>
  <si>
    <t>Performance &amp; Power Efficiency</t>
  </si>
  <si>
    <t>180nm</t>
  </si>
  <si>
    <t>Older embedded systems, basic microcontrollers</t>
  </si>
  <si>
    <t>Very low performance, high power consumption</t>
  </si>
  <si>
    <t>90nm</t>
  </si>
  <si>
    <t>Legacy processors, early 2000s CPUs</t>
  </si>
  <si>
    <t>Low efficiency, outdated</t>
  </si>
  <si>
    <t>45nm - 28nm</t>
  </si>
  <si>
    <t>Older CPUs (Intel Core 2 Duo, early Xeon), some automotive chips</t>
  </si>
  <si>
    <t>Much better than 180nm but inefficient by modern standards</t>
  </si>
  <si>
    <t>16nm - 10nm</t>
  </si>
  <si>
    <t>Mid-2010s GPUs, mobile processors</t>
  </si>
  <si>
    <t>Good efficiency but not cutting-edge</t>
  </si>
  <si>
    <t>7nm</t>
  </si>
  <si>
    <t>AMD Ryzen 5000, Apple A13/A14, some AI chips</t>
  </si>
  <si>
    <t>High efficiency, widely used</t>
  </si>
  <si>
    <t>5nm</t>
  </si>
  <si>
    <t>Apple M1/M2, AMD Ryzen 7000, NVIDIA RTX 4000 GPUs</t>
  </si>
  <si>
    <t>Very efficient, leading-edge</t>
  </si>
  <si>
    <t>3nm</t>
  </si>
  <si>
    <t>Apple M3, upcoming AMD/NVIDIA/Intel chips</t>
  </si>
  <si>
    <t>Most advanced commercially available today</t>
  </si>
  <si>
    <t>Nanometer (nm)</t>
  </si>
  <si>
    <t>Equivalent in Angstrom (Å)</t>
  </si>
  <si>
    <t>Industry Naming Example</t>
  </si>
  <si>
    <t>30Å</t>
  </si>
  <si>
    <t>TSMC 3nm (N3)</t>
  </si>
  <si>
    <t>2nm</t>
  </si>
  <si>
    <t>20Å</t>
  </si>
  <si>
    <t>Intel 20A (2nm)</t>
  </si>
  <si>
    <t>1.8nm</t>
  </si>
  <si>
    <t>18Å</t>
  </si>
  <si>
    <t>Intel 18A</t>
  </si>
  <si>
    <t>1.5nm</t>
  </si>
  <si>
    <t>15Å</t>
  </si>
  <si>
    <t>Future Node</t>
  </si>
  <si>
    <t>1nm</t>
  </si>
  <si>
    <t>10Å</t>
  </si>
  <si>
    <t>Theoretical Limit of Silicon</t>
  </si>
  <si>
    <t>0.9nm</t>
  </si>
  <si>
    <t>9Å</t>
  </si>
  <si>
    <t>Beyond Silicon</t>
  </si>
  <si>
    <t>0.7nm</t>
  </si>
  <si>
    <t>7Å</t>
  </si>
  <si>
    <t>Atomic-scale Computing</t>
  </si>
  <si>
    <t># **Semiconductor Elements**</t>
  </si>
  <si>
    <t># **Group IV Elements (Intrinsic Semiconductors)**</t>
  </si>
  <si>
    <t>Silicon (Si)</t>
  </si>
  <si>
    <t>Germanium (Ge)</t>
  </si>
  <si>
    <t>Carbon (C) - in the form of Diamond or Graphene</t>
  </si>
  <si>
    <t># **Compound Semiconductors (Binary, Ternary, and Quaternary)**</t>
  </si>
  <si>
    <t>Gallium (Ga)</t>
  </si>
  <si>
    <t>Arsenic (As)</t>
  </si>
  <si>
    <t>Indium (In)</t>
  </si>
  <si>
    <t>Phosphorus (P)</t>
  </si>
  <si>
    <t>Antimony (Sb)</t>
  </si>
  <si>
    <t>Aluminum (Al)</t>
  </si>
  <si>
    <t>Nitrogen (N)</t>
  </si>
  <si>
    <t># **Dopants (Used for N-type and P-type Semiconductors)**</t>
  </si>
  <si>
    <t>Boron (B) - P-type dopant</t>
  </si>
  <si>
    <t>Phosphorus (P) - N-type dopant</t>
  </si>
  <si>
    <t>Arsenic (As) - N-type dopant</t>
  </si>
  <si>
    <t>Antimony (Sb) - N-type dopant</t>
  </si>
  <si>
    <t># **Wide Bandgap &amp; Advanced Semiconductor Materials**</t>
  </si>
  <si>
    <t>Gallium Nitride (GaN)</t>
  </si>
  <si>
    <t>Silicon Carbide (SiC)</t>
  </si>
  <si>
    <t>Zinc Oxide (ZnO)</t>
  </si>
  <si>
    <t>Aluminum Nitride (AlN)</t>
  </si>
  <si>
    <t>Boron Nitride (BN)</t>
  </si>
  <si>
    <t>Diamond (C)</t>
  </si>
  <si>
    <t># **Superconductors &amp; Next-Gen Materials**</t>
  </si>
  <si>
    <t>Niobium (Nb)</t>
  </si>
  <si>
    <t>Tantalum (Ta)</t>
  </si>
  <si>
    <t>Hafnium (Hf) - Used in high-k dielectrics</t>
  </si>
  <si>
    <t>Titanium (Ti) - Used in metal-semiconductor interfaces</t>
  </si>
  <si>
    <t>Tellurium (Te) - Used in phase-change memory (PCM)</t>
  </si>
  <si>
    <t># **Rare Earth &amp; Exotic Semiconductor Elements**</t>
  </si>
  <si>
    <t>Lanthanum (La) - Used in high-k dielectrics</t>
  </si>
  <si>
    <t>Yttrium (Y) - Used in Yttrium Barium Copper Oxide (YBCO) superconductors</t>
  </si>
  <si>
    <t>Scandium (Sc) - Used in GaN applications</t>
  </si>
  <si>
    <t>Cadmium (Cd) - Used in Cadmium Telluride (CdTe) solar cells</t>
  </si>
  <si>
    <t>Mercury (Hg) - Used in Mercury Cadmium Telluride (HgCdTe) infrared detectors</t>
  </si>
  <si>
    <t># **Topological Insulators &amp; Quantum Materials**</t>
  </si>
  <si>
    <t>Bismuth (Bi)</t>
  </si>
  <si>
    <t>Tellurium (Te)</t>
  </si>
  <si>
    <t>Selenium (Se)</t>
  </si>
  <si>
    <t># **Chalcogenides (Used in Memory &amp; Optoelectronics)**</t>
  </si>
  <si>
    <t>Sulfur (S)</t>
  </si>
  <si>
    <t xml:space="preserve">Currently EOL'd since TSMC stopped producing </t>
  </si>
  <si>
    <t>TSMC / SMIC</t>
  </si>
  <si>
    <t>Taiwan</t>
  </si>
  <si>
    <t xml:space="preserve">ASML </t>
  </si>
  <si>
    <t xml:space="preserve">Hybrid </t>
  </si>
  <si>
    <t xml:space="preserve">Self / TSMC </t>
  </si>
  <si>
    <t xml:space="preserve">intel 3 (in progress) + intel 18A (1.8nm) to compete with TSMC 2nm </t>
  </si>
  <si>
    <t>EV / TTM R</t>
  </si>
  <si>
    <t>TTM FCF</t>
  </si>
  <si>
    <t>EV /FCF</t>
  </si>
  <si>
    <t>s</t>
  </si>
  <si>
    <t>working on 1.5T optical networking.  If AI cycle is ending though, company could be a short</t>
  </si>
  <si>
    <t>2022R</t>
  </si>
  <si>
    <t>TSMC, Global foundries, Samsung, SMIC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</si>
</sst>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6"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5"/>
      <color rgb="FF000000"/>
      <name val="Calibri"/>
      <family val="2"/>
    </font>
    <font>
      <b/>
      <sz val="10"/>
      <color rgb="FF000000"/>
      <name val="ArialMT"/>
      <family val="2"/>
    </font>
    <font>
      <sz val="10"/>
      <color rgb="FF000000"/>
      <name val="ArialMT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3" fontId="1" fillId="0" borderId="0" xfId="1" applyNumberFormat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3" fontId="2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emiconductors/INTC.xlsx" TargetMode="External"/><Relationship Id="rId3" Type="http://schemas.openxmlformats.org/officeDocument/2006/relationships/hyperlink" Target="PXLW.xlsx" TargetMode="External"/><Relationship Id="rId7" Type="http://schemas.openxmlformats.org/officeDocument/2006/relationships/hyperlink" Target="QUIK.xlsx" TargetMode="External"/><Relationship Id="rId2" Type="http://schemas.openxmlformats.org/officeDocument/2006/relationships/hyperlink" Target="MOBX.xlsx" TargetMode="External"/><Relationship Id="rId1" Type="http://schemas.openxmlformats.org/officeDocument/2006/relationships/hyperlink" Target="PRSO.xlsx" TargetMode="External"/><Relationship Id="rId6" Type="http://schemas.openxmlformats.org/officeDocument/2006/relationships/hyperlink" Target="GCTS.xlsx" TargetMode="External"/><Relationship Id="rId11" Type="http://schemas.openxmlformats.org/officeDocument/2006/relationships/hyperlink" Target="other/NVDA.xlsx" TargetMode="External"/><Relationship Id="rId5" Type="http://schemas.openxmlformats.org/officeDocument/2006/relationships/hyperlink" Target="GSIT.xlsx" TargetMode="External"/><Relationship Id="rId10" Type="http://schemas.openxmlformats.org/officeDocument/2006/relationships/hyperlink" Target="Semiconductors/MRVL.xlsx" TargetMode="External"/><Relationship Id="rId4" Type="http://schemas.openxmlformats.org/officeDocument/2006/relationships/hyperlink" Target="WISA.xlsx" TargetMode="External"/><Relationship Id="rId9" Type="http://schemas.openxmlformats.org/officeDocument/2006/relationships/hyperlink" Target="Semiconductors/SLAB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1595-A9A6-5D49-A28D-3F537DB8C9FF}">
  <dimension ref="A1:U58"/>
  <sheetViews>
    <sheetView tabSelected="1" zoomScale="12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P5" sqref="P5"/>
    </sheetView>
  </sheetViews>
  <sheetFormatPr baseColWidth="10" defaultRowHeight="13"/>
  <cols>
    <col min="1" max="1" width="1.83203125" style="1" customWidth="1"/>
    <col min="2" max="2" width="35.33203125" style="1" bestFit="1" customWidth="1"/>
    <col min="3" max="3" width="9.33203125" style="1" bestFit="1" customWidth="1"/>
    <col min="4" max="5" width="6.6640625" style="3" customWidth="1"/>
    <col min="6" max="6" width="9.1640625" style="3" bestFit="1" customWidth="1"/>
    <col min="7" max="8" width="6.6640625" style="3" customWidth="1"/>
    <col min="9" max="9" width="9.1640625" style="3" bestFit="1" customWidth="1"/>
    <col min="10" max="10" width="8.1640625" style="3" bestFit="1" customWidth="1"/>
    <col min="11" max="11" width="7.6640625" style="5" bestFit="1" customWidth="1"/>
    <col min="12" max="12" width="10.33203125" style="5" bestFit="1" customWidth="1"/>
    <col min="13" max="13" width="10" style="5" customWidth="1"/>
    <col min="14" max="15" width="6.6640625" style="3" customWidth="1"/>
    <col min="16" max="17" width="7.6640625" style="3" bestFit="1" customWidth="1"/>
    <col min="18" max="18" width="11.6640625" style="3" bestFit="1" customWidth="1"/>
    <col min="19" max="19" width="33.83203125" style="4" bestFit="1" customWidth="1"/>
    <col min="20" max="20" width="13.1640625" style="3" bestFit="1" customWidth="1"/>
    <col min="21" max="21" width="10.83203125" style="3"/>
    <col min="22" max="16384" width="10.83203125" style="1"/>
  </cols>
  <sheetData>
    <row r="1" spans="1:20" ht="15">
      <c r="B1" s="8"/>
    </row>
    <row r="2" spans="1:20">
      <c r="B2" s="1" t="s">
        <v>7</v>
      </c>
      <c r="C2" s="1" t="s">
        <v>6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210</v>
      </c>
      <c r="K2" s="5" t="s">
        <v>211</v>
      </c>
      <c r="L2" s="5" t="s">
        <v>209</v>
      </c>
      <c r="M2" s="3" t="s">
        <v>214</v>
      </c>
      <c r="N2" s="3" t="s">
        <v>106</v>
      </c>
      <c r="O2" s="3" t="s">
        <v>107</v>
      </c>
      <c r="P2" s="3" t="s">
        <v>108</v>
      </c>
      <c r="Q2" s="3" t="s">
        <v>111</v>
      </c>
      <c r="R2" s="3" t="s">
        <v>100</v>
      </c>
      <c r="S2" s="4" t="s">
        <v>103</v>
      </c>
      <c r="T2" s="3" t="s">
        <v>105</v>
      </c>
    </row>
    <row r="3" spans="1:20">
      <c r="B3" s="2" t="s">
        <v>9</v>
      </c>
      <c r="C3" s="1" t="s">
        <v>8</v>
      </c>
      <c r="D3" s="3">
        <v>128</v>
      </c>
      <c r="E3" s="3">
        <v>24530</v>
      </c>
      <c r="F3" s="3">
        <f>+E3*D3</f>
        <v>3139840</v>
      </c>
      <c r="G3" s="3">
        <v>34800</v>
      </c>
      <c r="H3" s="3">
        <v>8461</v>
      </c>
      <c r="I3" s="3">
        <f t="shared" ref="I3:I15" si="0">+F3-G3+H3</f>
        <v>3113501</v>
      </c>
      <c r="L3" s="5">
        <f t="shared" ref="L3:L12" si="1">+I3/Q3</f>
        <v>24.813518122987663</v>
      </c>
      <c r="N3" s="3">
        <v>26974</v>
      </c>
      <c r="O3" s="3">
        <v>60922</v>
      </c>
      <c r="P3" s="3">
        <v>125476</v>
      </c>
      <c r="Q3" s="3">
        <v>125476</v>
      </c>
      <c r="R3" s="3" t="s">
        <v>102</v>
      </c>
      <c r="S3" s="4" t="s">
        <v>104</v>
      </c>
      <c r="T3" s="4"/>
    </row>
    <row r="4" spans="1:20">
      <c r="B4" s="1" t="s">
        <v>13</v>
      </c>
      <c r="C4" s="1" t="s">
        <v>12</v>
      </c>
      <c r="D4" s="3">
        <v>1562.72</v>
      </c>
      <c r="E4" s="3">
        <v>1106</v>
      </c>
      <c r="F4" s="3">
        <f>+E4*D4</f>
        <v>1728368.32</v>
      </c>
      <c r="G4" s="3">
        <f>8713+5592</f>
        <v>14305</v>
      </c>
      <c r="H4" s="3">
        <f>1365+13212</f>
        <v>14577</v>
      </c>
      <c r="I4" s="3">
        <f>+F4-G4+H4</f>
        <v>1728640.32</v>
      </c>
      <c r="J4" s="3">
        <f>12202-1041</f>
        <v>11161</v>
      </c>
      <c r="K4" s="5">
        <f>+I4/J4</f>
        <v>154.8822076874832</v>
      </c>
      <c r="L4" s="5" t="e">
        <f t="shared" ref="L4" si="2">+I4/Q4</f>
        <v>#DIV/0!</v>
      </c>
      <c r="M4" s="5">
        <v>44200</v>
      </c>
      <c r="N4" s="3">
        <v>35820</v>
      </c>
      <c r="O4" s="3">
        <v>38962</v>
      </c>
      <c r="R4" s="3" t="s">
        <v>102</v>
      </c>
      <c r="S4" s="4" t="s">
        <v>215</v>
      </c>
      <c r="T4" s="4"/>
    </row>
    <row r="5" spans="1:20">
      <c r="A5" s="1" t="s">
        <v>212</v>
      </c>
      <c r="B5" s="1" t="s">
        <v>11</v>
      </c>
      <c r="C5" s="1" t="s">
        <v>10</v>
      </c>
      <c r="D5" s="3">
        <v>225</v>
      </c>
      <c r="E5" s="3">
        <v>4687</v>
      </c>
      <c r="F5" s="3">
        <f>+E5*D5</f>
        <v>1054575</v>
      </c>
      <c r="G5" s="3">
        <v>9348</v>
      </c>
      <c r="H5" s="3">
        <v>67566</v>
      </c>
      <c r="I5" s="3">
        <f t="shared" si="0"/>
        <v>1112793</v>
      </c>
      <c r="J5" s="3">
        <v>20510</v>
      </c>
      <c r="K5" s="5">
        <f>+I5/J5</f>
        <v>54.256118966357874</v>
      </c>
      <c r="L5" s="5">
        <f t="shared" si="1"/>
        <v>21.576627758172723</v>
      </c>
      <c r="N5" s="3">
        <v>33203</v>
      </c>
      <c r="O5" s="3">
        <v>35819</v>
      </c>
      <c r="P5" s="3">
        <v>51574</v>
      </c>
      <c r="Q5" s="3">
        <f>+P5</f>
        <v>51574</v>
      </c>
      <c r="R5" s="3" t="s">
        <v>102</v>
      </c>
      <c r="S5" s="4" t="s">
        <v>104</v>
      </c>
      <c r="T5" s="4"/>
    </row>
    <row r="6" spans="1:20">
      <c r="B6" s="2" t="s">
        <v>25</v>
      </c>
      <c r="C6" s="1" t="s">
        <v>24</v>
      </c>
      <c r="D6" s="3">
        <v>123</v>
      </c>
      <c r="E6" s="3">
        <v>865</v>
      </c>
      <c r="F6" s="3">
        <f>+D6*E6</f>
        <v>106395</v>
      </c>
      <c r="G6" s="3">
        <v>868</v>
      </c>
      <c r="H6" s="3">
        <v>4095</v>
      </c>
      <c r="I6" s="3">
        <f t="shared" si="0"/>
        <v>109622</v>
      </c>
      <c r="J6" s="3">
        <v>1411</v>
      </c>
      <c r="K6" s="5">
        <f>+I6/J6</f>
        <v>77.690999291282779</v>
      </c>
      <c r="L6" s="5">
        <f t="shared" si="1"/>
        <v>19.064695652173913</v>
      </c>
      <c r="N6" s="3">
        <v>5920</v>
      </c>
      <c r="O6" s="3">
        <v>5508</v>
      </c>
      <c r="P6" s="3">
        <v>5750</v>
      </c>
      <c r="Q6" s="3">
        <v>5750</v>
      </c>
      <c r="R6" s="3" t="s">
        <v>102</v>
      </c>
      <c r="T6" s="4" t="s">
        <v>213</v>
      </c>
    </row>
    <row r="7" spans="1:20">
      <c r="B7" s="2" t="s">
        <v>23</v>
      </c>
      <c r="C7" s="1" t="s">
        <v>22</v>
      </c>
      <c r="D7" s="3">
        <v>20</v>
      </c>
      <c r="E7" s="3">
        <v>4330</v>
      </c>
      <c r="F7" s="3">
        <f>+D7*E7</f>
        <v>86600</v>
      </c>
      <c r="G7" s="3">
        <v>22062</v>
      </c>
      <c r="H7" s="3">
        <v>50011</v>
      </c>
      <c r="I7" s="3">
        <f t="shared" si="0"/>
        <v>114549</v>
      </c>
      <c r="J7" s="3">
        <f>1000*-15.656</f>
        <v>-15656</v>
      </c>
      <c r="K7" s="5">
        <f>+I7/J7</f>
        <v>-7.3166198262646907</v>
      </c>
      <c r="L7" s="5">
        <f>+I7/Q7</f>
        <v>2.2012153197468516</v>
      </c>
      <c r="N7" s="3">
        <v>54228</v>
      </c>
      <c r="O7" s="3">
        <v>53101</v>
      </c>
      <c r="P7" s="3">
        <v>52038.979999999996</v>
      </c>
      <c r="Q7" s="3">
        <f>+P7</f>
        <v>52038.979999999996</v>
      </c>
      <c r="R7" s="3" t="s">
        <v>206</v>
      </c>
      <c r="S7" s="4" t="s">
        <v>207</v>
      </c>
      <c r="T7" s="4" t="s">
        <v>208</v>
      </c>
    </row>
    <row r="8" spans="1:20">
      <c r="B8" s="2" t="s">
        <v>53</v>
      </c>
      <c r="C8" s="1" t="s">
        <v>52</v>
      </c>
      <c r="D8" s="3">
        <v>133</v>
      </c>
      <c r="E8" s="3">
        <v>32</v>
      </c>
      <c r="F8" s="3">
        <f>+D8*E8</f>
        <v>4256</v>
      </c>
      <c r="G8" s="3">
        <v>370</v>
      </c>
      <c r="H8" s="3">
        <v>0</v>
      </c>
      <c r="I8" s="3">
        <f t="shared" si="0"/>
        <v>3886</v>
      </c>
      <c r="L8" s="5">
        <f t="shared" si="1"/>
        <v>6.6525717513930855</v>
      </c>
      <c r="Q8" s="3">
        <v>584.13499999999999</v>
      </c>
      <c r="R8" s="3" t="s">
        <v>102</v>
      </c>
      <c r="S8" s="4" t="s">
        <v>203</v>
      </c>
      <c r="T8" s="4"/>
    </row>
    <row r="9" spans="1:20">
      <c r="B9" s="2" t="s">
        <v>87</v>
      </c>
      <c r="C9" s="1" t="s">
        <v>86</v>
      </c>
      <c r="D9" s="3">
        <v>8.2100000000000009</v>
      </c>
      <c r="E9" s="3">
        <v>15</v>
      </c>
      <c r="F9" s="3">
        <f t="shared" ref="F9:F15" si="3">+E9*D9</f>
        <v>123.15</v>
      </c>
      <c r="G9" s="3">
        <v>22</v>
      </c>
      <c r="H9" s="3">
        <v>23</v>
      </c>
      <c r="I9" s="3">
        <f t="shared" si="0"/>
        <v>124.15</v>
      </c>
      <c r="L9" s="5">
        <f t="shared" si="1"/>
        <v>6.6308818031298413</v>
      </c>
      <c r="Q9" s="3">
        <v>18.722999999999999</v>
      </c>
      <c r="T9" s="4"/>
    </row>
    <row r="10" spans="1:20">
      <c r="B10" s="2" t="s">
        <v>89</v>
      </c>
      <c r="C10" s="1" t="s">
        <v>88</v>
      </c>
      <c r="D10" s="3">
        <v>2.16</v>
      </c>
      <c r="E10" s="3">
        <v>48</v>
      </c>
      <c r="F10" s="3">
        <f t="shared" si="3"/>
        <v>103.68</v>
      </c>
      <c r="G10" s="3">
        <v>2</v>
      </c>
      <c r="H10" s="3">
        <v>37</v>
      </c>
      <c r="I10" s="3">
        <f t="shared" si="0"/>
        <v>138.68</v>
      </c>
      <c r="L10" s="5">
        <f t="shared" si="1"/>
        <v>14.164028189153305</v>
      </c>
      <c r="Q10" s="3">
        <v>9.7910000000000004</v>
      </c>
      <c r="R10" s="3" t="s">
        <v>102</v>
      </c>
      <c r="S10" s="4" t="s">
        <v>110</v>
      </c>
      <c r="T10" s="4"/>
    </row>
    <row r="11" spans="1:20">
      <c r="B11" s="2" t="s">
        <v>91</v>
      </c>
      <c r="C11" s="1" t="s">
        <v>90</v>
      </c>
      <c r="D11" s="3">
        <v>2.8</v>
      </c>
      <c r="E11" s="3">
        <v>25.5</v>
      </c>
      <c r="F11" s="3">
        <f t="shared" si="3"/>
        <v>71.399999999999991</v>
      </c>
      <c r="G11" s="3">
        <v>18.100000000000001</v>
      </c>
      <c r="H11" s="3">
        <v>0</v>
      </c>
      <c r="I11" s="3">
        <f t="shared" si="0"/>
        <v>53.29999999999999</v>
      </c>
      <c r="L11" s="5">
        <f t="shared" si="1"/>
        <v>2.6936877748016372</v>
      </c>
      <c r="Q11" s="3">
        <v>19.786999999999999</v>
      </c>
      <c r="R11" s="3" t="s">
        <v>102</v>
      </c>
      <c r="S11" s="4" t="s">
        <v>104</v>
      </c>
      <c r="T11" s="4"/>
    </row>
    <row r="12" spans="1:20">
      <c r="B12" s="2" t="s">
        <v>93</v>
      </c>
      <c r="C12" s="1" t="s">
        <v>92</v>
      </c>
      <c r="D12" s="3">
        <v>1.35</v>
      </c>
      <c r="E12" s="3">
        <v>48</v>
      </c>
      <c r="F12" s="3">
        <f t="shared" si="3"/>
        <v>64.800000000000011</v>
      </c>
      <c r="G12" s="3">
        <v>4</v>
      </c>
      <c r="H12" s="3">
        <v>0</v>
      </c>
      <c r="I12" s="3">
        <f t="shared" si="0"/>
        <v>60.800000000000011</v>
      </c>
      <c r="L12" s="5">
        <f t="shared" si="1"/>
        <v>27.737226277372265</v>
      </c>
      <c r="Q12" s="3">
        <v>2.1920000000000002</v>
      </c>
      <c r="R12" s="3" t="s">
        <v>102</v>
      </c>
      <c r="T12" s="4" t="s">
        <v>109</v>
      </c>
    </row>
    <row r="13" spans="1:20">
      <c r="B13" s="2" t="s">
        <v>95</v>
      </c>
      <c r="C13" s="1" t="s">
        <v>94</v>
      </c>
      <c r="D13" s="3">
        <v>0.89</v>
      </c>
      <c r="E13" s="3">
        <v>59</v>
      </c>
      <c r="F13" s="3">
        <f t="shared" si="3"/>
        <v>52.51</v>
      </c>
      <c r="G13" s="3">
        <v>29</v>
      </c>
      <c r="H13" s="3">
        <v>0</v>
      </c>
      <c r="I13" s="3">
        <f t="shared" si="0"/>
        <v>23.509999999999998</v>
      </c>
      <c r="R13" s="3" t="s">
        <v>102</v>
      </c>
      <c r="T13" s="4"/>
    </row>
    <row r="14" spans="1:20">
      <c r="B14" s="2" t="s">
        <v>97</v>
      </c>
      <c r="C14" s="1" t="s">
        <v>96</v>
      </c>
      <c r="D14" s="3">
        <v>1.25</v>
      </c>
      <c r="E14" s="3">
        <f>+ 33.681049 + 2.129901</f>
        <v>35.810949999999998</v>
      </c>
      <c r="F14" s="3">
        <f t="shared" si="3"/>
        <v>44.763687499999996</v>
      </c>
      <c r="G14" s="3">
        <v>0.26600000000000001</v>
      </c>
      <c r="H14" s="3">
        <f>0.398 + 1.743 + 0.2 + 1.082</f>
        <v>3.423</v>
      </c>
      <c r="I14" s="3">
        <f t="shared" si="0"/>
        <v>47.9206875</v>
      </c>
      <c r="L14" s="5">
        <f>+I14/Q14</f>
        <v>7.4387903601366032</v>
      </c>
      <c r="Q14" s="3">
        <v>6.4420000000000002</v>
      </c>
      <c r="R14" s="3" t="s">
        <v>102</v>
      </c>
      <c r="S14" s="4" t="s">
        <v>104</v>
      </c>
      <c r="T14" s="4"/>
    </row>
    <row r="15" spans="1:20">
      <c r="B15" s="2" t="s">
        <v>99</v>
      </c>
      <c r="C15" s="1" t="s">
        <v>98</v>
      </c>
      <c r="D15" s="3">
        <v>0.83</v>
      </c>
      <c r="E15" s="3">
        <v>3.4299590000000002</v>
      </c>
      <c r="F15" s="3">
        <f t="shared" si="3"/>
        <v>2.8468659700000001</v>
      </c>
      <c r="G15" s="3">
        <v>1.3</v>
      </c>
      <c r="H15" s="3">
        <v>0</v>
      </c>
      <c r="I15" s="3">
        <f t="shared" si="0"/>
        <v>1.54686597</v>
      </c>
      <c r="L15" s="5">
        <f>+I15/Q15</f>
        <v>0.10773547638946929</v>
      </c>
      <c r="Q15" s="3">
        <v>14.358000000000001</v>
      </c>
      <c r="R15" s="3" t="s">
        <v>102</v>
      </c>
      <c r="S15" s="4" t="s">
        <v>104</v>
      </c>
      <c r="T15" s="4" t="s">
        <v>202</v>
      </c>
    </row>
    <row r="16" spans="1:20">
      <c r="B16" s="1" t="s">
        <v>15</v>
      </c>
      <c r="C16" s="1" t="s">
        <v>14</v>
      </c>
      <c r="R16" s="3" t="s">
        <v>102</v>
      </c>
      <c r="T16" s="4"/>
    </row>
    <row r="17" spans="2:20">
      <c r="B17" s="1" t="s">
        <v>17</v>
      </c>
      <c r="C17" s="1" t="s">
        <v>16</v>
      </c>
      <c r="T17" s="4"/>
    </row>
    <row r="18" spans="2:20" ht="20">
      <c r="B18" s="1" t="s">
        <v>19</v>
      </c>
      <c r="C18" s="1" t="s">
        <v>18</v>
      </c>
      <c r="E18" s="9"/>
    </row>
    <row r="19" spans="2:20">
      <c r="B19" s="1" t="s">
        <v>21</v>
      </c>
      <c r="C19" s="1" t="s">
        <v>20</v>
      </c>
    </row>
    <row r="20" spans="2:20">
      <c r="B20" s="1" t="s">
        <v>27</v>
      </c>
      <c r="C20" s="1" t="s">
        <v>26</v>
      </c>
    </row>
    <row r="21" spans="2:20">
      <c r="B21" s="1" t="s">
        <v>29</v>
      </c>
      <c r="C21" s="1" t="s">
        <v>28</v>
      </c>
    </row>
    <row r="22" spans="2:20">
      <c r="B22" s="1" t="s">
        <v>31</v>
      </c>
      <c r="C22" s="1" t="s">
        <v>30</v>
      </c>
    </row>
    <row r="23" spans="2:20">
      <c r="B23" s="1" t="s">
        <v>33</v>
      </c>
      <c r="C23" s="1" t="s">
        <v>32</v>
      </c>
    </row>
    <row r="24" spans="2:20">
      <c r="B24" s="1" t="s">
        <v>35</v>
      </c>
      <c r="C24" s="1" t="s">
        <v>34</v>
      </c>
    </row>
    <row r="25" spans="2:20">
      <c r="B25" s="1" t="s">
        <v>37</v>
      </c>
      <c r="C25" s="1" t="s">
        <v>36</v>
      </c>
    </row>
    <row r="26" spans="2:20">
      <c r="B26" s="1" t="s">
        <v>39</v>
      </c>
      <c r="C26" s="1" t="s">
        <v>38</v>
      </c>
    </row>
    <row r="27" spans="2:20">
      <c r="B27" s="1" t="s">
        <v>41</v>
      </c>
      <c r="C27" s="1" t="s">
        <v>40</v>
      </c>
    </row>
    <row r="28" spans="2:20">
      <c r="B28" s="1" t="s">
        <v>43</v>
      </c>
      <c r="C28" s="1" t="s">
        <v>42</v>
      </c>
    </row>
    <row r="29" spans="2:20">
      <c r="B29" s="1" t="s">
        <v>45</v>
      </c>
      <c r="C29" s="1" t="s">
        <v>44</v>
      </c>
    </row>
    <row r="30" spans="2:20">
      <c r="B30" s="1" t="s">
        <v>47</v>
      </c>
      <c r="C30" s="1" t="s">
        <v>46</v>
      </c>
    </row>
    <row r="31" spans="2:20">
      <c r="B31" s="1" t="s">
        <v>49</v>
      </c>
      <c r="C31" s="1" t="s">
        <v>48</v>
      </c>
    </row>
    <row r="32" spans="2:20">
      <c r="B32" s="1" t="s">
        <v>51</v>
      </c>
      <c r="C32" s="1" t="s">
        <v>50</v>
      </c>
    </row>
    <row r="33" spans="2:18">
      <c r="B33" s="1" t="s">
        <v>55</v>
      </c>
      <c r="C33" s="1" t="s">
        <v>54</v>
      </c>
      <c r="R33" s="3" t="s">
        <v>102</v>
      </c>
    </row>
    <row r="34" spans="2:18">
      <c r="B34" s="1" t="s">
        <v>57</v>
      </c>
      <c r="C34" s="1" t="s">
        <v>56</v>
      </c>
    </row>
    <row r="35" spans="2:18">
      <c r="B35" s="1" t="s">
        <v>59</v>
      </c>
      <c r="C35" s="1" t="s">
        <v>58</v>
      </c>
    </row>
    <row r="36" spans="2:18">
      <c r="B36" s="1" t="s">
        <v>61</v>
      </c>
      <c r="C36" s="1" t="s">
        <v>60</v>
      </c>
    </row>
    <row r="37" spans="2:18">
      <c r="B37" s="1" t="s">
        <v>63</v>
      </c>
      <c r="C37" s="1" t="s">
        <v>62</v>
      </c>
    </row>
    <row r="38" spans="2:18">
      <c r="B38" s="1" t="s">
        <v>65</v>
      </c>
      <c r="C38" s="1" t="s">
        <v>64</v>
      </c>
    </row>
    <row r="39" spans="2:18">
      <c r="B39" s="1" t="s">
        <v>67</v>
      </c>
      <c r="C39" s="1" t="s">
        <v>66</v>
      </c>
    </row>
    <row r="40" spans="2:18">
      <c r="B40" s="1" t="s">
        <v>69</v>
      </c>
      <c r="C40" s="1" t="s">
        <v>68</v>
      </c>
    </row>
    <row r="41" spans="2:18">
      <c r="B41" s="1" t="s">
        <v>71</v>
      </c>
      <c r="C41" s="1" t="s">
        <v>70</v>
      </c>
    </row>
    <row r="42" spans="2:18">
      <c r="B42" s="1" t="s">
        <v>73</v>
      </c>
      <c r="C42" s="1" t="s">
        <v>72</v>
      </c>
    </row>
    <row r="43" spans="2:18">
      <c r="B43" s="1" t="s">
        <v>75</v>
      </c>
      <c r="C43" s="1" t="s">
        <v>74</v>
      </c>
    </row>
    <row r="44" spans="2:18">
      <c r="B44" s="1" t="s">
        <v>77</v>
      </c>
      <c r="C44" s="1" t="s">
        <v>76</v>
      </c>
    </row>
    <row r="45" spans="2:18">
      <c r="B45" s="1" t="s">
        <v>79</v>
      </c>
      <c r="C45" s="1" t="s">
        <v>78</v>
      </c>
    </row>
    <row r="46" spans="2:18">
      <c r="B46" s="1" t="s">
        <v>81</v>
      </c>
      <c r="C46" s="1" t="s">
        <v>80</v>
      </c>
    </row>
    <row r="47" spans="2:18">
      <c r="B47" s="1" t="s">
        <v>83</v>
      </c>
      <c r="C47" s="1" t="s">
        <v>82</v>
      </c>
    </row>
    <row r="48" spans="2:18">
      <c r="B48" s="1" t="s">
        <v>85</v>
      </c>
      <c r="C48" s="1" t="s">
        <v>84</v>
      </c>
    </row>
    <row r="49" spans="2:3">
      <c r="B49" s="1" t="s">
        <v>204</v>
      </c>
      <c r="C49" s="1" t="s">
        <v>101</v>
      </c>
    </row>
    <row r="50" spans="2:3">
      <c r="B50" s="1" t="s">
        <v>205</v>
      </c>
    </row>
    <row r="56" spans="2:3">
      <c r="B56" s="1">
        <f>COUNTA(B5:B48)</f>
        <v>44</v>
      </c>
    </row>
    <row r="58" spans="2:3">
      <c r="B58" s="1">
        <f>+B56 / 2</f>
        <v>22</v>
      </c>
    </row>
  </sheetData>
  <sortState xmlns:xlrd2="http://schemas.microsoft.com/office/spreadsheetml/2017/richdata2" ref="B3:U38">
    <sortCondition descending="1" ref="F3:F38"/>
  </sortState>
  <hyperlinks>
    <hyperlink ref="B15" r:id="rId1" xr:uid="{2CC9A33E-CF9D-D243-828D-5B0FA1C88ED5}"/>
    <hyperlink ref="B14" r:id="rId2" xr:uid="{2AF5B574-68A8-A84C-BC08-BC826C759435}"/>
    <hyperlink ref="B13" r:id="rId3" xr:uid="{9451F49A-5A4A-184C-A132-56CE9283ED21}"/>
    <hyperlink ref="B12" r:id="rId4" xr:uid="{7AB6B1E8-0A5D-9A4C-AB06-3AD02EE796F3}"/>
    <hyperlink ref="B11" r:id="rId5" xr:uid="{B6ACB0AE-829E-7244-B102-1124BD82F78B}"/>
    <hyperlink ref="B10" r:id="rId6" xr:uid="{3E8F9F02-00AB-E248-87BE-5065E81AEF05}"/>
    <hyperlink ref="B9" r:id="rId7" xr:uid="{C5A71B93-A8E8-7A41-8C92-62E254C6C1F3}"/>
    <hyperlink ref="B7" r:id="rId8" xr:uid="{DB2DDF2B-C94E-1146-9953-A8BDE416674E}"/>
    <hyperlink ref="B8" r:id="rId9" xr:uid="{A48192F7-F45D-6445-A150-B12203686A0E}"/>
    <hyperlink ref="B6" r:id="rId10" xr:uid="{7F95EA61-E107-3442-B016-657227EECEFA}"/>
    <hyperlink ref="B3" r:id="rId11" xr:uid="{9905C5C2-F31E-7E41-82E0-D67FCA9A52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7B78-2161-AA48-8200-18DA73F98DDF}">
  <dimension ref="B4:D77"/>
  <sheetViews>
    <sheetView topLeftCell="A46" workbookViewId="0">
      <selection activeCell="B26" sqref="B26:B78"/>
    </sheetView>
  </sheetViews>
  <sheetFormatPr baseColWidth="10" defaultRowHeight="13"/>
  <sheetData>
    <row r="4" spans="2:4">
      <c r="B4" s="6" t="s">
        <v>112</v>
      </c>
      <c r="C4" s="6" t="s">
        <v>113</v>
      </c>
      <c r="D4" s="6" t="s">
        <v>114</v>
      </c>
    </row>
    <row r="5" spans="2:4">
      <c r="B5" s="6" t="s">
        <v>115</v>
      </c>
      <c r="C5" s="7" t="s">
        <v>116</v>
      </c>
      <c r="D5" s="7" t="s">
        <v>117</v>
      </c>
    </row>
    <row r="6" spans="2:4">
      <c r="B6" s="6" t="s">
        <v>118</v>
      </c>
      <c r="C6" s="7" t="s">
        <v>119</v>
      </c>
      <c r="D6" s="7" t="s">
        <v>120</v>
      </c>
    </row>
    <row r="7" spans="2:4">
      <c r="B7" s="6" t="s">
        <v>121</v>
      </c>
      <c r="C7" s="7" t="s">
        <v>122</v>
      </c>
      <c r="D7" s="7" t="s">
        <v>123</v>
      </c>
    </row>
    <row r="8" spans="2:4">
      <c r="B8" s="6" t="s">
        <v>124</v>
      </c>
      <c r="C8" s="7" t="s">
        <v>125</v>
      </c>
      <c r="D8" s="7" t="s">
        <v>126</v>
      </c>
    </row>
    <row r="9" spans="2:4">
      <c r="B9" s="6" t="s">
        <v>127</v>
      </c>
      <c r="C9" s="7" t="s">
        <v>128</v>
      </c>
      <c r="D9" s="7" t="s">
        <v>129</v>
      </c>
    </row>
    <row r="10" spans="2:4">
      <c r="B10" s="6" t="s">
        <v>130</v>
      </c>
      <c r="C10" s="7" t="s">
        <v>131</v>
      </c>
      <c r="D10" s="7" t="s">
        <v>132</v>
      </c>
    </row>
    <row r="11" spans="2:4">
      <c r="B11" s="6" t="s">
        <v>133</v>
      </c>
      <c r="C11" s="7" t="s">
        <v>134</v>
      </c>
      <c r="D11" s="7" t="s">
        <v>135</v>
      </c>
    </row>
    <row r="16" spans="2:4">
      <c r="B16" s="6" t="s">
        <v>136</v>
      </c>
      <c r="C16" s="6" t="s">
        <v>137</v>
      </c>
      <c r="D16" s="6" t="s">
        <v>138</v>
      </c>
    </row>
    <row r="17" spans="2:4">
      <c r="B17" s="6" t="s">
        <v>133</v>
      </c>
      <c r="C17" s="7" t="s">
        <v>139</v>
      </c>
      <c r="D17" s="7" t="s">
        <v>140</v>
      </c>
    </row>
    <row r="18" spans="2:4">
      <c r="B18" s="6" t="s">
        <v>141</v>
      </c>
      <c r="C18" s="7" t="s">
        <v>142</v>
      </c>
      <c r="D18" s="7" t="s">
        <v>143</v>
      </c>
    </row>
    <row r="19" spans="2:4">
      <c r="B19" s="6" t="s">
        <v>144</v>
      </c>
      <c r="C19" s="7" t="s">
        <v>145</v>
      </c>
      <c r="D19" s="7" t="s">
        <v>146</v>
      </c>
    </row>
    <row r="20" spans="2:4">
      <c r="B20" s="6" t="s">
        <v>147</v>
      </c>
      <c r="C20" s="7" t="s">
        <v>148</v>
      </c>
      <c r="D20" s="7" t="s">
        <v>149</v>
      </c>
    </row>
    <row r="21" spans="2:4">
      <c r="B21" s="6" t="s">
        <v>150</v>
      </c>
      <c r="C21" s="7" t="s">
        <v>151</v>
      </c>
      <c r="D21" s="7" t="s">
        <v>152</v>
      </c>
    </row>
    <row r="22" spans="2:4">
      <c r="B22" s="6" t="s">
        <v>153</v>
      </c>
      <c r="C22" s="7" t="s">
        <v>154</v>
      </c>
      <c r="D22" s="7" t="s">
        <v>155</v>
      </c>
    </row>
    <row r="23" spans="2:4">
      <c r="B23" s="6" t="s">
        <v>156</v>
      </c>
      <c r="C23" s="7" t="s">
        <v>157</v>
      </c>
      <c r="D23" s="7" t="s">
        <v>158</v>
      </c>
    </row>
    <row r="26" spans="2:4">
      <c r="B26" t="s">
        <v>159</v>
      </c>
    </row>
    <row r="27" spans="2:4">
      <c r="B27" t="s">
        <v>160</v>
      </c>
    </row>
    <row r="28" spans="2:4">
      <c r="B28" t="s">
        <v>161</v>
      </c>
    </row>
    <row r="29" spans="2:4">
      <c r="B29" t="s">
        <v>162</v>
      </c>
    </row>
    <row r="30" spans="2:4">
      <c r="B30" t="s">
        <v>163</v>
      </c>
    </row>
    <row r="32" spans="2:4">
      <c r="B32" t="s">
        <v>164</v>
      </c>
    </row>
    <row r="33" spans="2:2">
      <c r="B33" t="s">
        <v>165</v>
      </c>
    </row>
    <row r="34" spans="2:2">
      <c r="B34" t="s">
        <v>166</v>
      </c>
    </row>
    <row r="35" spans="2:2">
      <c r="B35" t="s">
        <v>167</v>
      </c>
    </row>
    <row r="36" spans="2:2">
      <c r="B36" t="s">
        <v>168</v>
      </c>
    </row>
    <row r="37" spans="2:2">
      <c r="B37" t="s">
        <v>169</v>
      </c>
    </row>
    <row r="38" spans="2:2">
      <c r="B38" t="s">
        <v>170</v>
      </c>
    </row>
    <row r="39" spans="2:2">
      <c r="B39" t="s">
        <v>171</v>
      </c>
    </row>
    <row r="41" spans="2:2">
      <c r="B41" t="s">
        <v>172</v>
      </c>
    </row>
    <row r="42" spans="2:2">
      <c r="B42" t="s">
        <v>173</v>
      </c>
    </row>
    <row r="43" spans="2:2">
      <c r="B43" t="s">
        <v>174</v>
      </c>
    </row>
    <row r="44" spans="2:2">
      <c r="B44" t="s">
        <v>175</v>
      </c>
    </row>
    <row r="45" spans="2:2">
      <c r="B45" t="s">
        <v>176</v>
      </c>
    </row>
    <row r="47" spans="2:2">
      <c r="B47" t="s">
        <v>177</v>
      </c>
    </row>
    <row r="48" spans="2:2">
      <c r="B48" t="s">
        <v>178</v>
      </c>
    </row>
    <row r="49" spans="2:2">
      <c r="B49" t="s">
        <v>179</v>
      </c>
    </row>
    <row r="50" spans="2:2">
      <c r="B50" t="s">
        <v>180</v>
      </c>
    </row>
    <row r="51" spans="2:2">
      <c r="B51" t="s">
        <v>181</v>
      </c>
    </row>
    <row r="52" spans="2:2">
      <c r="B52" t="s">
        <v>182</v>
      </c>
    </row>
    <row r="53" spans="2:2">
      <c r="B53" t="s">
        <v>183</v>
      </c>
    </row>
    <row r="55" spans="2:2">
      <c r="B55" t="s">
        <v>184</v>
      </c>
    </row>
    <row r="56" spans="2:2">
      <c r="B56" t="s">
        <v>185</v>
      </c>
    </row>
    <row r="57" spans="2:2">
      <c r="B57" t="s">
        <v>186</v>
      </c>
    </row>
    <row r="58" spans="2:2">
      <c r="B58" t="s">
        <v>187</v>
      </c>
    </row>
    <row r="59" spans="2:2">
      <c r="B59" t="s">
        <v>188</v>
      </c>
    </row>
    <row r="60" spans="2:2">
      <c r="B60" t="s">
        <v>189</v>
      </c>
    </row>
    <row r="62" spans="2:2">
      <c r="B62" t="s">
        <v>190</v>
      </c>
    </row>
    <row r="63" spans="2:2">
      <c r="B63" t="s">
        <v>191</v>
      </c>
    </row>
    <row r="64" spans="2:2">
      <c r="B64" t="s">
        <v>192</v>
      </c>
    </row>
    <row r="65" spans="2:2">
      <c r="B65" t="s">
        <v>193</v>
      </c>
    </row>
    <row r="66" spans="2:2">
      <c r="B66" t="s">
        <v>194</v>
      </c>
    </row>
    <row r="67" spans="2:2">
      <c r="B67" t="s">
        <v>195</v>
      </c>
    </row>
    <row r="69" spans="2:2">
      <c r="B69" t="s">
        <v>196</v>
      </c>
    </row>
    <row r="70" spans="2:2">
      <c r="B70" t="s">
        <v>197</v>
      </c>
    </row>
    <row r="71" spans="2:2">
      <c r="B71" t="s">
        <v>198</v>
      </c>
    </row>
    <row r="72" spans="2:2">
      <c r="B72" t="s">
        <v>199</v>
      </c>
    </row>
    <row r="74" spans="2:2">
      <c r="B74" t="s">
        <v>200</v>
      </c>
    </row>
    <row r="75" spans="2:2">
      <c r="B75" t="s">
        <v>201</v>
      </c>
    </row>
    <row r="76" spans="2:2">
      <c r="B76" t="s">
        <v>199</v>
      </c>
    </row>
    <row r="77" spans="2:2">
      <c r="B77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2025-01-28T03:03:17Z</dcterms:created>
  <dcterms:modified xsi:type="dcterms:W3CDTF">2025-03-29T18:49:30Z</dcterms:modified>
</cp:coreProperties>
</file>