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computerhardware/"/>
    </mc:Choice>
  </mc:AlternateContent>
  <xr:revisionPtr revIDLastSave="0" documentId="13_ncr:1_{BC4B0691-AEDC-E141-B2D5-B4C31398AC41}" xr6:coauthVersionLast="47" xr6:coauthVersionMax="47" xr10:uidLastSave="{00000000-0000-0000-0000-000000000000}"/>
  <bookViews>
    <workbookView xWindow="23120" yWindow="4520" windowWidth="27240" windowHeight="16440" activeTab="1" xr2:uid="{64470BD3-8E0D-3C4C-A561-47CB91FCC61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2" l="1"/>
  <c r="V13" i="2" s="1"/>
  <c r="U20" i="2"/>
  <c r="U19" i="2"/>
  <c r="V20" i="2"/>
  <c r="V19" i="2"/>
  <c r="T5" i="2"/>
  <c r="T11" i="2" s="1"/>
  <c r="U5" i="2"/>
  <c r="U21" i="2" s="1"/>
  <c r="V5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G5" i="1"/>
  <c r="G6" i="1"/>
  <c r="H6" i="1"/>
  <c r="H7" i="1" s="1"/>
  <c r="G8" i="1"/>
  <c r="U11" i="2" l="1"/>
  <c r="V21" i="2"/>
</calcChain>
</file>

<file path=xl/sharedStrings.xml><?xml version="1.0" encoding="utf-8"?>
<sst xmlns="http://schemas.openxmlformats.org/spreadsheetml/2006/main" count="38" uniqueCount="35">
  <si>
    <t>P</t>
  </si>
  <si>
    <t>S</t>
  </si>
  <si>
    <t>MC</t>
  </si>
  <si>
    <t>C</t>
  </si>
  <si>
    <t>D</t>
  </si>
  <si>
    <t>EV</t>
  </si>
  <si>
    <t xml:space="preserve">CEO </t>
  </si>
  <si>
    <t>Founder</t>
  </si>
  <si>
    <t xml:space="preserve">CFO </t>
  </si>
  <si>
    <t>John Colgrove &amp; John Hayes</t>
  </si>
  <si>
    <t>Founded</t>
  </si>
  <si>
    <t xml:space="preserve">Charles Giancarlo </t>
  </si>
  <si>
    <t>10K25</t>
  </si>
  <si>
    <t>Q124</t>
  </si>
  <si>
    <t>Q224</t>
  </si>
  <si>
    <t>Q324</t>
  </si>
  <si>
    <t>Q424</t>
  </si>
  <si>
    <t>Q125</t>
  </si>
  <si>
    <t>Q225</t>
  </si>
  <si>
    <t>Q325</t>
  </si>
  <si>
    <t>Q425</t>
  </si>
  <si>
    <t xml:space="preserve">Product </t>
  </si>
  <si>
    <t>Subscription</t>
  </si>
  <si>
    <t xml:space="preserve">TR </t>
  </si>
  <si>
    <t>Growth Analysis Y/Y</t>
  </si>
  <si>
    <t>Product C</t>
  </si>
  <si>
    <t>Subscription C</t>
  </si>
  <si>
    <t>R&amp;D</t>
  </si>
  <si>
    <t>S&amp;M</t>
  </si>
  <si>
    <t>G&amp;A</t>
  </si>
  <si>
    <t>Operating Income</t>
  </si>
  <si>
    <t xml:space="preserve">Other Income </t>
  </si>
  <si>
    <t>EBT</t>
  </si>
  <si>
    <t>Taxes</t>
  </si>
  <si>
    <t xml:space="preserve">Net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</si>
</sst>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2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3AE6-1D7F-DC40-834C-9F02244580ED}">
  <dimension ref="B3:H8"/>
  <sheetViews>
    <sheetView workbookViewId="0">
      <selection activeCell="J2" sqref="J2:L10"/>
    </sheetView>
  </sheetViews>
  <sheetFormatPr baseColWidth="10" defaultRowHeight="13"/>
  <cols>
    <col min="1" max="1" width="4.1640625" style="1" customWidth="1"/>
    <col min="2" max="2" width="7.6640625" style="1" bestFit="1" customWidth="1"/>
    <col min="3" max="9" width="10.83203125" style="1"/>
    <col min="10" max="10" width="3.6640625" style="1" bestFit="1" customWidth="1"/>
    <col min="11" max="11" width="6.6640625" style="1" bestFit="1" customWidth="1"/>
    <col min="12" max="12" width="4.33203125" style="1" bestFit="1" customWidth="1"/>
    <col min="13" max="16384" width="10.83203125" style="1"/>
  </cols>
  <sheetData>
    <row r="3" spans="2:8">
      <c r="B3" s="1" t="s">
        <v>6</v>
      </c>
      <c r="C3" s="1" t="s">
        <v>11</v>
      </c>
      <c r="F3" s="1" t="s">
        <v>0</v>
      </c>
      <c r="G3" s="1">
        <v>55.59</v>
      </c>
    </row>
    <row r="4" spans="2:8">
      <c r="B4" s="1" t="s">
        <v>8</v>
      </c>
      <c r="F4" s="1" t="s">
        <v>1</v>
      </c>
      <c r="G4" s="1">
        <v>326.022514</v>
      </c>
      <c r="H4" s="1" t="s">
        <v>12</v>
      </c>
    </row>
    <row r="5" spans="2:8">
      <c r="B5" s="1" t="s">
        <v>7</v>
      </c>
      <c r="C5" s="1" t="s">
        <v>9</v>
      </c>
      <c r="F5" s="1" t="s">
        <v>2</v>
      </c>
      <c r="G5" s="1">
        <f>+G3*G4</f>
        <v>18123.591553260001</v>
      </c>
    </row>
    <row r="6" spans="2:8">
      <c r="B6" s="1" t="s">
        <v>10</v>
      </c>
      <c r="C6" s="2">
        <v>2009</v>
      </c>
      <c r="F6" s="1" t="s">
        <v>3</v>
      </c>
      <c r="G6" s="1">
        <f>702.536+828.557+9.595</f>
        <v>1540.6879999999999</v>
      </c>
      <c r="H6" s="1" t="str">
        <f>+H4</f>
        <v>10K25</v>
      </c>
    </row>
    <row r="7" spans="2:8">
      <c r="F7" s="1" t="s">
        <v>4</v>
      </c>
      <c r="G7" s="1">
        <v>100</v>
      </c>
      <c r="H7" s="1" t="str">
        <f>+H6</f>
        <v>10K25</v>
      </c>
    </row>
    <row r="8" spans="2:8">
      <c r="F8" s="1" t="s">
        <v>5</v>
      </c>
      <c r="G8" s="1">
        <f>+G5-G6+G7</f>
        <v>16682.903553260003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7E7F-4135-1241-9E08-23E2129A8F90}">
  <dimension ref="B2:AX21"/>
  <sheetViews>
    <sheetView tabSelected="1" zoomScale="214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R5" sqref="R5"/>
    </sheetView>
  </sheetViews>
  <sheetFormatPr baseColWidth="10" defaultRowHeight="13"/>
  <cols>
    <col min="1" max="1" width="1.6640625" style="1" customWidth="1"/>
    <col min="2" max="2" width="14" style="1" bestFit="1" customWidth="1"/>
    <col min="3" max="10" width="5.5" style="1" bestFit="1" customWidth="1"/>
    <col min="11" max="11" width="10.83203125" style="1"/>
    <col min="12" max="19" width="5.1640625" style="1" bestFit="1" customWidth="1"/>
    <col min="20" max="22" width="5.6640625" style="1" bestFit="1" customWidth="1"/>
    <col min="23" max="50" width="5.1640625" style="1" bestFit="1" customWidth="1"/>
    <col min="51" max="16384" width="10.83203125" style="1"/>
  </cols>
  <sheetData>
    <row r="2" spans="2:50" s="2" customFormat="1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L2" s="2">
        <v>2015</v>
      </c>
      <c r="M2" s="2">
        <f>+L2+1</f>
        <v>2016</v>
      </c>
      <c r="N2" s="2">
        <f t="shared" ref="N2:AX2" si="0">+M2+1</f>
        <v>2017</v>
      </c>
      <c r="O2" s="2">
        <f t="shared" si="0"/>
        <v>2018</v>
      </c>
      <c r="P2" s="2">
        <f t="shared" si="0"/>
        <v>2019</v>
      </c>
      <c r="Q2" s="2">
        <f t="shared" si="0"/>
        <v>2020</v>
      </c>
      <c r="R2" s="2">
        <f t="shared" si="0"/>
        <v>2021</v>
      </c>
      <c r="S2" s="2">
        <f t="shared" si="0"/>
        <v>2022</v>
      </c>
      <c r="T2" s="2">
        <f t="shared" si="0"/>
        <v>2023</v>
      </c>
      <c r="U2" s="2">
        <f t="shared" si="0"/>
        <v>2024</v>
      </c>
      <c r="V2" s="2">
        <f t="shared" si="0"/>
        <v>2025</v>
      </c>
      <c r="W2" s="2">
        <f t="shared" si="0"/>
        <v>2026</v>
      </c>
      <c r="X2" s="2">
        <f t="shared" si="0"/>
        <v>2027</v>
      </c>
      <c r="Y2" s="2">
        <f t="shared" si="0"/>
        <v>2028</v>
      </c>
      <c r="Z2" s="2">
        <f t="shared" si="0"/>
        <v>2029</v>
      </c>
      <c r="AA2" s="2">
        <f t="shared" si="0"/>
        <v>2030</v>
      </c>
      <c r="AB2" s="2">
        <f t="shared" si="0"/>
        <v>2031</v>
      </c>
      <c r="AC2" s="2">
        <f t="shared" si="0"/>
        <v>2032</v>
      </c>
      <c r="AD2" s="2">
        <f t="shared" si="0"/>
        <v>2033</v>
      </c>
      <c r="AE2" s="2">
        <f t="shared" si="0"/>
        <v>2034</v>
      </c>
      <c r="AF2" s="2">
        <f t="shared" si="0"/>
        <v>2035</v>
      </c>
      <c r="AG2" s="2">
        <f t="shared" si="0"/>
        <v>2036</v>
      </c>
      <c r="AH2" s="2">
        <f t="shared" si="0"/>
        <v>2037</v>
      </c>
      <c r="AI2" s="2">
        <f t="shared" si="0"/>
        <v>2038</v>
      </c>
      <c r="AJ2" s="2">
        <f t="shared" si="0"/>
        <v>2039</v>
      </c>
      <c r="AK2" s="2">
        <f t="shared" si="0"/>
        <v>2040</v>
      </c>
      <c r="AL2" s="2">
        <f t="shared" si="0"/>
        <v>2041</v>
      </c>
      <c r="AM2" s="2">
        <f t="shared" si="0"/>
        <v>2042</v>
      </c>
      <c r="AN2" s="2">
        <f t="shared" si="0"/>
        <v>2043</v>
      </c>
      <c r="AO2" s="2">
        <f t="shared" si="0"/>
        <v>2044</v>
      </c>
      <c r="AP2" s="2">
        <f t="shared" si="0"/>
        <v>2045</v>
      </c>
      <c r="AQ2" s="2">
        <f t="shared" si="0"/>
        <v>2046</v>
      </c>
      <c r="AR2" s="2">
        <f t="shared" si="0"/>
        <v>2047</v>
      </c>
      <c r="AS2" s="2">
        <f t="shared" si="0"/>
        <v>2048</v>
      </c>
      <c r="AT2" s="2">
        <f t="shared" si="0"/>
        <v>2049</v>
      </c>
      <c r="AU2" s="2">
        <f t="shared" si="0"/>
        <v>2050</v>
      </c>
      <c r="AV2" s="2">
        <f t="shared" si="0"/>
        <v>2051</v>
      </c>
      <c r="AW2" s="2">
        <f t="shared" si="0"/>
        <v>2052</v>
      </c>
      <c r="AX2" s="2">
        <f t="shared" si="0"/>
        <v>2053</v>
      </c>
    </row>
    <row r="3" spans="2:50">
      <c r="B3" s="1" t="s">
        <v>21</v>
      </c>
      <c r="T3" s="1">
        <v>1792.153</v>
      </c>
      <c r="U3" s="1">
        <v>1622.8689999999999</v>
      </c>
      <c r="V3" s="1">
        <v>1699.4939999999999</v>
      </c>
    </row>
    <row r="4" spans="2:50">
      <c r="B4" s="1" t="s">
        <v>22</v>
      </c>
      <c r="T4" s="1">
        <v>961.28099999999995</v>
      </c>
      <c r="U4" s="1">
        <v>1207.752</v>
      </c>
      <c r="V4" s="1">
        <v>1468.67</v>
      </c>
    </row>
    <row r="5" spans="2:50" s="3" customFormat="1">
      <c r="B5" s="3" t="s">
        <v>23</v>
      </c>
      <c r="T5" s="3">
        <f>+SUM(T3:T4)</f>
        <v>2753.4340000000002</v>
      </c>
      <c r="U5" s="3">
        <f>+SUM(U3:U4)</f>
        <v>2830.6210000000001</v>
      </c>
      <c r="V5" s="3">
        <f>+SUM(V3:V4)</f>
        <v>3168.1639999999998</v>
      </c>
    </row>
    <row r="6" spans="2:50" s="6" customFormat="1">
      <c r="B6" s="6" t="s">
        <v>25</v>
      </c>
      <c r="T6" s="6">
        <v>569.79300000000001</v>
      </c>
      <c r="U6" s="6">
        <v>472.43</v>
      </c>
      <c r="V6" s="6">
        <v>575.34699999999998</v>
      </c>
    </row>
    <row r="7" spans="2:50" s="6" customFormat="1">
      <c r="B7" s="6" t="s">
        <v>26</v>
      </c>
      <c r="T7" s="6">
        <v>285.995</v>
      </c>
      <c r="U7" s="6">
        <v>337</v>
      </c>
      <c r="V7" s="6">
        <v>380.108</v>
      </c>
    </row>
    <row r="8" spans="2:50" s="6" customFormat="1">
      <c r="B8" s="6" t="s">
        <v>27</v>
      </c>
      <c r="T8" s="6">
        <v>692.52800000000002</v>
      </c>
      <c r="U8" s="6">
        <v>736.76400000000001</v>
      </c>
      <c r="V8" s="6">
        <v>804.40499999999997</v>
      </c>
    </row>
    <row r="9" spans="2:50" s="3" customFormat="1">
      <c r="B9" s="6" t="s">
        <v>28</v>
      </c>
      <c r="T9" s="6">
        <v>883.60900000000004</v>
      </c>
      <c r="U9" s="6">
        <v>945.02099999999996</v>
      </c>
      <c r="V9" s="6">
        <v>1020.914</v>
      </c>
    </row>
    <row r="10" spans="2:50" s="3" customFormat="1">
      <c r="B10" s="6" t="s">
        <v>29</v>
      </c>
      <c r="T10" s="6">
        <v>237.99600000000001</v>
      </c>
      <c r="U10" s="3">
        <v>252.24299999999999</v>
      </c>
      <c r="V10" s="6">
        <v>286.23099999999999</v>
      </c>
    </row>
    <row r="11" spans="2:50" s="3" customFormat="1">
      <c r="B11" s="3" t="s">
        <v>30</v>
      </c>
      <c r="T11" s="3">
        <f>+T5-SUM(T6:T10)</f>
        <v>83.51299999999992</v>
      </c>
      <c r="U11" s="3">
        <f>+U5-SUM(U6:U10)</f>
        <v>87.163000000000011</v>
      </c>
      <c r="V11" s="3">
        <f>+V5-SUM(V6:V10)</f>
        <v>101.15899999999965</v>
      </c>
    </row>
    <row r="12" spans="2:50" s="6" customFormat="1">
      <c r="B12" s="6" t="s">
        <v>31</v>
      </c>
      <c r="T12" s="6">
        <v>8.2949999999999999</v>
      </c>
      <c r="U12" s="6">
        <v>37.034999999999997</v>
      </c>
      <c r="V12" s="6">
        <v>62.576000000000001</v>
      </c>
    </row>
    <row r="13" spans="2:50">
      <c r="B13" s="1" t="s">
        <v>32</v>
      </c>
      <c r="V13" s="1">
        <f>+V11-V12</f>
        <v>38.58299999999965</v>
      </c>
    </row>
    <row r="14" spans="2:50">
      <c r="B14" s="1" t="s">
        <v>33</v>
      </c>
    </row>
    <row r="15" spans="2:50" s="3" customFormat="1">
      <c r="B15" s="3" t="s">
        <v>34</v>
      </c>
    </row>
    <row r="16" spans="2:50" s="3" customFormat="1"/>
    <row r="18" spans="2:22">
      <c r="B18" s="5" t="s">
        <v>24</v>
      </c>
    </row>
    <row r="19" spans="2:22" s="4" customFormat="1">
      <c r="B19" s="1" t="s">
        <v>21</v>
      </c>
      <c r="U19" s="4">
        <f>+U3/T3-1</f>
        <v>-9.4458453045024648E-2</v>
      </c>
      <c r="V19" s="4">
        <f>+V3/U3-1</f>
        <v>4.7215764180596143E-2</v>
      </c>
    </row>
    <row r="20" spans="2:22" s="4" customFormat="1">
      <c r="B20" s="1" t="s">
        <v>22</v>
      </c>
      <c r="U20" s="4">
        <f>+U4/T4-1</f>
        <v>0.25639849326055542</v>
      </c>
      <c r="V20" s="4">
        <f>+V4/U4-1</f>
        <v>0.21603607363101052</v>
      </c>
    </row>
    <row r="21" spans="2:22" s="4" customFormat="1">
      <c r="B21" s="3" t="s">
        <v>23</v>
      </c>
      <c r="U21" s="4">
        <f>+U5/T5-1</f>
        <v>2.8032994435312375E-2</v>
      </c>
      <c r="V21" s="4">
        <f>+V5/U5-1</f>
        <v>0.11924697795995987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2025-05-24T15:23:07Z</dcterms:created>
  <dcterms:modified xsi:type="dcterms:W3CDTF">2025-06-02T00:06:34Z</dcterms:modified>
</cp:coreProperties>
</file>