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F4966504-F94E-DC49-8A1A-3053206C4933}" xr6:coauthVersionLast="47" xr6:coauthVersionMax="47" xr10:uidLastSave="{00000000-0000-0000-0000-000000000000}"/>
  <bookViews>
    <workbookView xWindow="17560" yWindow="1480" windowWidth="27240" windowHeight="16440" xr2:uid="{DD87B6EB-8906-D340-BB3B-67D8AB43695F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D29" i="2"/>
  <c r="C29" i="2"/>
  <c r="K29" i="2"/>
  <c r="K27" i="2"/>
  <c r="K26" i="2"/>
  <c r="K25" i="2"/>
  <c r="J21" i="2"/>
  <c r="J29" i="2" s="1"/>
  <c r="I21" i="2"/>
  <c r="I29" i="2" s="1"/>
  <c r="E21" i="2"/>
  <c r="D21" i="2"/>
  <c r="C21" i="2"/>
  <c r="L21" i="2"/>
  <c r="L29" i="2" s="1"/>
  <c r="L28" i="2"/>
  <c r="L27" i="2"/>
  <c r="L26" i="2"/>
  <c r="L25" i="2"/>
  <c r="K7" i="2"/>
  <c r="K21" i="2" s="1"/>
  <c r="J7" i="2"/>
  <c r="I7" i="2"/>
  <c r="H7" i="2"/>
  <c r="H21" i="2" s="1"/>
  <c r="H29" i="2" s="1"/>
  <c r="G7" i="2"/>
  <c r="G21" i="2" s="1"/>
  <c r="G29" i="2" s="1"/>
  <c r="F7" i="2"/>
  <c r="F21" i="2" s="1"/>
  <c r="F29" i="2" s="1"/>
  <c r="E7" i="2"/>
  <c r="D7" i="2"/>
  <c r="C7" i="2"/>
  <c r="L7" i="2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K9" i="1"/>
  <c r="K8" i="1"/>
  <c r="K6" i="1"/>
  <c r="L8" i="1"/>
  <c r="L7" i="1"/>
  <c r="K28" i="2" l="1"/>
</calcChain>
</file>

<file path=xl/sharedStrings.xml><?xml version="1.0" encoding="utf-8"?>
<sst xmlns="http://schemas.openxmlformats.org/spreadsheetml/2006/main" count="47" uniqueCount="41">
  <si>
    <t>P</t>
  </si>
  <si>
    <t>S</t>
  </si>
  <si>
    <t>MC</t>
  </si>
  <si>
    <t>C</t>
  </si>
  <si>
    <t>D</t>
  </si>
  <si>
    <t>EV</t>
  </si>
  <si>
    <t>Q225</t>
  </si>
  <si>
    <t xml:space="preserve">CFO </t>
  </si>
  <si>
    <t xml:space="preserve">CEO </t>
  </si>
  <si>
    <t>Q123</t>
  </si>
  <si>
    <t>Q223</t>
  </si>
  <si>
    <t>Q323</t>
  </si>
  <si>
    <t>Q423</t>
  </si>
  <si>
    <t>Q124</t>
  </si>
  <si>
    <t>Q224</t>
  </si>
  <si>
    <t>Q324</t>
  </si>
  <si>
    <t>Q424</t>
  </si>
  <si>
    <t>Passenger</t>
  </si>
  <si>
    <t xml:space="preserve">Cargo </t>
  </si>
  <si>
    <t xml:space="preserve">Other </t>
  </si>
  <si>
    <t>Aircraft fuel</t>
  </si>
  <si>
    <t>Contracted services</t>
  </si>
  <si>
    <t>Landing fees</t>
  </si>
  <si>
    <t>Regional carrier</t>
  </si>
  <si>
    <t>Aircraft maintenance</t>
  </si>
  <si>
    <t>Passenger comms</t>
  </si>
  <si>
    <t>D&amp;A</t>
  </si>
  <si>
    <t>Passenger service</t>
  </si>
  <si>
    <t>Profit sharing</t>
  </si>
  <si>
    <t>Aircraft rent</t>
  </si>
  <si>
    <t xml:space="preserve">Operating Income </t>
  </si>
  <si>
    <t xml:space="preserve">Operating Revenue </t>
  </si>
  <si>
    <t>Salaries and related</t>
  </si>
  <si>
    <t>Q125</t>
  </si>
  <si>
    <t>Growth Y/Y</t>
  </si>
  <si>
    <t>OM%</t>
  </si>
  <si>
    <t>Ancillary businesses</t>
  </si>
  <si>
    <t>$M</t>
  </si>
  <si>
    <t>Press</t>
  </si>
  <si>
    <t xml:space="preserve">Ed Bastian </t>
  </si>
  <si>
    <t xml:space="preserve">Dan janki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</si>
</sst>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8DAE-11B6-384C-8CAA-49552669726E}">
  <dimension ref="B2:L9"/>
  <sheetViews>
    <sheetView tabSelected="1" workbookViewId="0">
      <selection activeCell="C4" sqref="C4"/>
    </sheetView>
  </sheetViews>
  <sheetFormatPr baseColWidth="10" defaultRowHeight="16" x14ac:dyDescent="0.2"/>
  <cols>
    <col min="1" max="1" width="3" style="1" customWidth="1"/>
    <col min="2" max="9" width="10.83203125" style="1"/>
    <col min="10" max="10" width="4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2" x14ac:dyDescent="0.2">
      <c r="B2" s="1" t="s">
        <v>8</v>
      </c>
      <c r="C2" s="1" t="s">
        <v>39</v>
      </c>
    </row>
    <row r="3" spans="2:12" x14ac:dyDescent="0.2">
      <c r="B3" s="1" t="s">
        <v>7</v>
      </c>
      <c r="C3" s="1" t="s">
        <v>40</v>
      </c>
    </row>
    <row r="4" spans="2:12" x14ac:dyDescent="0.2">
      <c r="J4" s="1" t="s">
        <v>0</v>
      </c>
      <c r="K4" s="1">
        <v>61.87</v>
      </c>
    </row>
    <row r="5" spans="2:12" x14ac:dyDescent="0.2">
      <c r="J5" s="1" t="s">
        <v>1</v>
      </c>
      <c r="K5" s="1">
        <v>652.94840199999999</v>
      </c>
      <c r="L5" s="1" t="s">
        <v>6</v>
      </c>
    </row>
    <row r="6" spans="2:12" x14ac:dyDescent="0.2">
      <c r="J6" s="2" t="s">
        <v>2</v>
      </c>
      <c r="K6" s="2">
        <f>+K4*K5</f>
        <v>40397.917631739998</v>
      </c>
    </row>
    <row r="7" spans="2:12" x14ac:dyDescent="0.2">
      <c r="B7" s="1" t="s">
        <v>38</v>
      </c>
      <c r="J7" s="1" t="s">
        <v>3</v>
      </c>
      <c r="K7" s="1">
        <v>3331</v>
      </c>
      <c r="L7" s="1" t="str">
        <f>+L5</f>
        <v>Q225</v>
      </c>
    </row>
    <row r="8" spans="2:12" x14ac:dyDescent="0.2">
      <c r="J8" s="1" t="s">
        <v>4</v>
      </c>
      <c r="K8" s="1">
        <f>2220+12836</f>
        <v>15056</v>
      </c>
      <c r="L8" s="1" t="str">
        <f>+L7</f>
        <v>Q225</v>
      </c>
    </row>
    <row r="9" spans="2:12" x14ac:dyDescent="0.2">
      <c r="J9" s="2" t="s">
        <v>5</v>
      </c>
      <c r="K9" s="2">
        <f>+K6-K7+K8</f>
        <v>52122.917631739998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3645-B55F-434B-BC4E-5B43F9E548E7}">
  <dimension ref="B2:AJ2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31" sqref="J31"/>
    </sheetView>
  </sheetViews>
  <sheetFormatPr baseColWidth="10" defaultRowHeight="16" x14ac:dyDescent="0.2"/>
  <cols>
    <col min="1" max="1" width="1.5" style="1" customWidth="1"/>
    <col min="2" max="2" width="19.33203125" style="1" bestFit="1" customWidth="1"/>
    <col min="3" max="6" width="5.5" style="1" bestFit="1" customWidth="1"/>
    <col min="7" max="8" width="6.6640625" style="1" bestFit="1" customWidth="1"/>
    <col min="9" max="10" width="5.5" style="1" bestFit="1" customWidth="1"/>
    <col min="11" max="12" width="6.6640625" style="1" bestFit="1" customWidth="1"/>
    <col min="13" max="14" width="10.83203125" style="1"/>
    <col min="15" max="36" width="5.1640625" style="1" bestFit="1" customWidth="1"/>
    <col min="37" max="16384" width="10.83203125" style="1"/>
  </cols>
  <sheetData>
    <row r="2" spans="2:36" x14ac:dyDescent="0.2">
      <c r="B2" s="1" t="s">
        <v>37</v>
      </c>
    </row>
    <row r="3" spans="2:36" s="3" customFormat="1" x14ac:dyDescent="0.2"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33</v>
      </c>
      <c r="L3" s="3" t="s">
        <v>6</v>
      </c>
      <c r="O3" s="3">
        <v>2018</v>
      </c>
      <c r="P3" s="3">
        <f>+O3+1</f>
        <v>2019</v>
      </c>
      <c r="Q3" s="3">
        <f>+P3+1</f>
        <v>2020</v>
      </c>
      <c r="R3" s="3">
        <f t="shared" ref="R3:AJ3" si="0">+Q3+1</f>
        <v>2021</v>
      </c>
      <c r="S3" s="3">
        <f t="shared" si="0"/>
        <v>2022</v>
      </c>
      <c r="T3" s="3">
        <f t="shared" si="0"/>
        <v>2023</v>
      </c>
      <c r="U3" s="3">
        <f t="shared" si="0"/>
        <v>2024</v>
      </c>
      <c r="V3" s="3">
        <f t="shared" si="0"/>
        <v>2025</v>
      </c>
      <c r="W3" s="3">
        <f t="shared" si="0"/>
        <v>2026</v>
      </c>
      <c r="X3" s="3">
        <f t="shared" si="0"/>
        <v>2027</v>
      </c>
      <c r="Y3" s="3">
        <f t="shared" si="0"/>
        <v>2028</v>
      </c>
      <c r="Z3" s="3">
        <f t="shared" si="0"/>
        <v>2029</v>
      </c>
      <c r="AA3" s="3">
        <f t="shared" si="0"/>
        <v>2030</v>
      </c>
      <c r="AB3" s="3">
        <f t="shared" si="0"/>
        <v>2031</v>
      </c>
      <c r="AC3" s="3">
        <f t="shared" si="0"/>
        <v>2032</v>
      </c>
      <c r="AD3" s="3">
        <f t="shared" si="0"/>
        <v>2033</v>
      </c>
      <c r="AE3" s="3">
        <f t="shared" si="0"/>
        <v>2034</v>
      </c>
      <c r="AF3" s="3">
        <f t="shared" si="0"/>
        <v>2035</v>
      </c>
      <c r="AG3" s="3">
        <f t="shared" si="0"/>
        <v>2036</v>
      </c>
      <c r="AH3" s="3">
        <f t="shared" si="0"/>
        <v>2037</v>
      </c>
      <c r="AI3" s="3">
        <f t="shared" si="0"/>
        <v>2038</v>
      </c>
      <c r="AJ3" s="3">
        <f t="shared" si="0"/>
        <v>2039</v>
      </c>
    </row>
    <row r="4" spans="2:36" x14ac:dyDescent="0.2">
      <c r="B4" s="1" t="s">
        <v>17</v>
      </c>
      <c r="G4" s="1">
        <v>11131</v>
      </c>
      <c r="H4" s="1">
        <v>13841</v>
      </c>
      <c r="K4" s="1">
        <v>11480</v>
      </c>
      <c r="L4" s="1">
        <v>13867</v>
      </c>
    </row>
    <row r="5" spans="2:36" x14ac:dyDescent="0.2">
      <c r="B5" s="1" t="s">
        <v>18</v>
      </c>
      <c r="G5" s="1">
        <v>178</v>
      </c>
      <c r="H5" s="1">
        <v>199</v>
      </c>
      <c r="K5" s="1">
        <v>208</v>
      </c>
      <c r="L5" s="1">
        <v>212</v>
      </c>
    </row>
    <row r="6" spans="2:36" x14ac:dyDescent="0.2">
      <c r="B6" s="1" t="s">
        <v>19</v>
      </c>
      <c r="G6" s="1">
        <v>2439</v>
      </c>
      <c r="H6" s="1">
        <v>2618</v>
      </c>
      <c r="K6" s="1">
        <v>2352</v>
      </c>
      <c r="L6" s="1">
        <v>2569</v>
      </c>
    </row>
    <row r="7" spans="2:36" x14ac:dyDescent="0.2">
      <c r="B7" s="1" t="s">
        <v>31</v>
      </c>
      <c r="C7" s="1">
        <f t="shared" ref="C7:K7" si="1">SUM(C4:C6)</f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13748</v>
      </c>
      <c r="H7" s="1">
        <f t="shared" si="1"/>
        <v>16658</v>
      </c>
      <c r="I7" s="1">
        <f t="shared" si="1"/>
        <v>0</v>
      </c>
      <c r="J7" s="1">
        <f t="shared" si="1"/>
        <v>0</v>
      </c>
      <c r="K7" s="1">
        <f t="shared" si="1"/>
        <v>14040</v>
      </c>
      <c r="L7" s="1">
        <f>SUM(L4:L6)</f>
        <v>16648</v>
      </c>
    </row>
    <row r="8" spans="2:36" x14ac:dyDescent="0.2">
      <c r="B8" s="4" t="s">
        <v>32</v>
      </c>
      <c r="G8" s="1">
        <v>3791</v>
      </c>
      <c r="H8" s="1">
        <v>4012</v>
      </c>
      <c r="K8" s="1">
        <v>4083</v>
      </c>
      <c r="L8" s="1">
        <v>4402</v>
      </c>
    </row>
    <row r="9" spans="2:36" x14ac:dyDescent="0.2">
      <c r="B9" s="4" t="s">
        <v>20</v>
      </c>
      <c r="G9" s="1">
        <v>2598</v>
      </c>
      <c r="H9" s="1">
        <v>2813</v>
      </c>
      <c r="K9" s="1">
        <v>2410</v>
      </c>
      <c r="L9" s="1">
        <v>2458</v>
      </c>
    </row>
    <row r="10" spans="2:36" x14ac:dyDescent="0.2">
      <c r="B10" s="4" t="s">
        <v>36</v>
      </c>
      <c r="G10" s="1">
        <v>1370</v>
      </c>
      <c r="H10" s="1">
        <v>1463</v>
      </c>
      <c r="K10" s="1">
        <v>1250</v>
      </c>
      <c r="L10" s="1">
        <v>1409</v>
      </c>
    </row>
    <row r="11" spans="2:36" x14ac:dyDescent="0.2">
      <c r="B11" s="4" t="s">
        <v>21</v>
      </c>
      <c r="G11" s="1">
        <v>1024</v>
      </c>
      <c r="H11" s="1">
        <v>1041</v>
      </c>
      <c r="K11" s="1">
        <v>1121</v>
      </c>
      <c r="L11" s="1">
        <v>1155</v>
      </c>
    </row>
    <row r="12" spans="2:36" x14ac:dyDescent="0.2">
      <c r="B12" s="4" t="s">
        <v>22</v>
      </c>
      <c r="G12" s="1">
        <v>748</v>
      </c>
      <c r="H12" s="1">
        <v>766</v>
      </c>
      <c r="K12" s="1">
        <v>851</v>
      </c>
      <c r="L12" s="1">
        <v>878</v>
      </c>
    </row>
    <row r="13" spans="2:36" x14ac:dyDescent="0.2">
      <c r="B13" s="4" t="s">
        <v>23</v>
      </c>
      <c r="G13" s="1">
        <v>679</v>
      </c>
      <c r="H13" s="1">
        <v>580</v>
      </c>
      <c r="K13" s="1">
        <v>646</v>
      </c>
      <c r="L13" s="1">
        <v>651</v>
      </c>
    </row>
    <row r="14" spans="2:36" x14ac:dyDescent="0.2">
      <c r="B14" s="4" t="s">
        <v>24</v>
      </c>
      <c r="G14" s="1">
        <v>550</v>
      </c>
      <c r="H14" s="1">
        <v>684</v>
      </c>
      <c r="K14" s="1">
        <v>613</v>
      </c>
      <c r="L14" s="1">
        <v>591</v>
      </c>
    </row>
    <row r="15" spans="2:36" x14ac:dyDescent="0.2">
      <c r="B15" s="4" t="s">
        <v>25</v>
      </c>
      <c r="G15" s="1">
        <v>615</v>
      </c>
      <c r="H15" s="1">
        <v>672</v>
      </c>
      <c r="K15" s="1">
        <v>607</v>
      </c>
      <c r="L15" s="1">
        <v>673</v>
      </c>
    </row>
    <row r="16" spans="2:36" x14ac:dyDescent="0.2">
      <c r="B16" s="4" t="s">
        <v>26</v>
      </c>
      <c r="G16" s="1">
        <v>55</v>
      </c>
      <c r="H16" s="1">
        <v>620</v>
      </c>
      <c r="K16" s="1">
        <v>552</v>
      </c>
      <c r="L16" s="1">
        <v>602</v>
      </c>
    </row>
    <row r="17" spans="2:12" x14ac:dyDescent="0.2">
      <c r="B17" s="4" t="s">
        <v>27</v>
      </c>
      <c r="G17" s="1">
        <v>413</v>
      </c>
      <c r="H17" s="1">
        <v>463</v>
      </c>
      <c r="K17" s="1">
        <v>430</v>
      </c>
      <c r="L17" s="1">
        <v>482</v>
      </c>
    </row>
    <row r="18" spans="2:12" x14ac:dyDescent="0.2">
      <c r="B18" s="4" t="s">
        <v>28</v>
      </c>
      <c r="G18" s="1">
        <v>136</v>
      </c>
      <c r="H18" s="1">
        <v>519</v>
      </c>
      <c r="K18" s="1">
        <v>137</v>
      </c>
      <c r="L18" s="1">
        <v>470</v>
      </c>
    </row>
    <row r="19" spans="2:12" x14ac:dyDescent="0.2">
      <c r="B19" s="4" t="s">
        <v>29</v>
      </c>
      <c r="G19" s="1">
        <v>125</v>
      </c>
      <c r="H19" s="1">
        <v>138</v>
      </c>
      <c r="K19" s="1">
        <v>124</v>
      </c>
      <c r="L19" s="1">
        <v>137</v>
      </c>
    </row>
    <row r="20" spans="2:12" x14ac:dyDescent="0.2">
      <c r="B20" s="4" t="s">
        <v>19</v>
      </c>
      <c r="G20" s="1">
        <v>535</v>
      </c>
      <c r="H20" s="1">
        <v>620</v>
      </c>
      <c r="K20" s="1">
        <v>647</v>
      </c>
      <c r="L20" s="1">
        <v>638</v>
      </c>
    </row>
    <row r="21" spans="2:12" x14ac:dyDescent="0.2">
      <c r="B21" s="1" t="s">
        <v>30</v>
      </c>
      <c r="C21" s="1">
        <f t="shared" ref="C21:K21" si="2">+C7-SUM(C8:C20)</f>
        <v>0</v>
      </c>
      <c r="D21" s="1">
        <f t="shared" si="2"/>
        <v>0</v>
      </c>
      <c r="E21" s="1">
        <f t="shared" si="2"/>
        <v>0</v>
      </c>
      <c r="F21" s="1">
        <f t="shared" si="2"/>
        <v>0</v>
      </c>
      <c r="G21" s="1">
        <f t="shared" si="2"/>
        <v>1109</v>
      </c>
      <c r="H21" s="1">
        <f t="shared" si="2"/>
        <v>2267</v>
      </c>
      <c r="I21" s="1">
        <f t="shared" si="2"/>
        <v>0</v>
      </c>
      <c r="J21" s="1">
        <f t="shared" si="2"/>
        <v>0</v>
      </c>
      <c r="K21" s="1">
        <f t="shared" si="2"/>
        <v>569</v>
      </c>
      <c r="L21" s="1">
        <f>+L7-SUM(L8:L20)</f>
        <v>2102</v>
      </c>
    </row>
    <row r="24" spans="2:12" x14ac:dyDescent="0.2">
      <c r="B24" s="5" t="s">
        <v>34</v>
      </c>
    </row>
    <row r="25" spans="2:12" s="6" customFormat="1" x14ac:dyDescent="0.2">
      <c r="B25" s="6" t="s">
        <v>17</v>
      </c>
      <c r="K25" s="6">
        <f t="shared" ref="K25:L28" si="3">+K4/G4-1</f>
        <v>3.1353876560955785E-2</v>
      </c>
      <c r="L25" s="6">
        <f t="shared" si="3"/>
        <v>1.8784769886568409E-3</v>
      </c>
    </row>
    <row r="26" spans="2:12" s="6" customFormat="1" x14ac:dyDescent="0.2">
      <c r="B26" s="6" t="s">
        <v>18</v>
      </c>
      <c r="K26" s="6">
        <f t="shared" si="3"/>
        <v>0.1685393258426966</v>
      </c>
      <c r="L26" s="6">
        <f t="shared" si="3"/>
        <v>6.5326633165829096E-2</v>
      </c>
    </row>
    <row r="27" spans="2:12" s="6" customFormat="1" x14ac:dyDescent="0.2">
      <c r="B27" s="6" t="s">
        <v>19</v>
      </c>
      <c r="K27" s="6">
        <f t="shared" si="3"/>
        <v>-3.5670356703566997E-2</v>
      </c>
      <c r="L27" s="6">
        <f t="shared" si="3"/>
        <v>-1.8716577540106916E-2</v>
      </c>
    </row>
    <row r="28" spans="2:12" s="6" customFormat="1" x14ac:dyDescent="0.2">
      <c r="B28" s="6" t="s">
        <v>31</v>
      </c>
      <c r="K28" s="7">
        <f t="shared" si="3"/>
        <v>2.1239453011347109E-2</v>
      </c>
      <c r="L28" s="7">
        <f t="shared" si="3"/>
        <v>-6.003121623243679E-4</v>
      </c>
    </row>
    <row r="29" spans="2:12" x14ac:dyDescent="0.2">
      <c r="B29" s="1" t="s">
        <v>35</v>
      </c>
      <c r="C29" s="6" t="e">
        <f t="shared" ref="C29:F29" si="4">+C21/C7</f>
        <v>#DIV/0!</v>
      </c>
      <c r="D29" s="6" t="e">
        <f t="shared" si="4"/>
        <v>#DIV/0!</v>
      </c>
      <c r="E29" s="6" t="e">
        <f t="shared" si="4"/>
        <v>#DIV/0!</v>
      </c>
      <c r="F29" s="6" t="e">
        <f t="shared" si="4"/>
        <v>#DIV/0!</v>
      </c>
      <c r="G29" s="6">
        <f t="shared" ref="G29:L29" si="5">+G21/G7</f>
        <v>8.0666278731451851E-2</v>
      </c>
      <c r="H29" s="6">
        <f t="shared" si="5"/>
        <v>0.13609076719894345</v>
      </c>
      <c r="I29" s="6" t="e">
        <f t="shared" si="5"/>
        <v>#DIV/0!</v>
      </c>
      <c r="J29" s="6" t="e">
        <f t="shared" si="5"/>
        <v>#DIV/0!</v>
      </c>
      <c r="K29" s="6">
        <f t="shared" si="5"/>
        <v>4.0527065527065524E-2</v>
      </c>
      <c r="L29" s="6">
        <f t="shared" si="5"/>
        <v>0.1262614127823162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2025-08-29T02:42:48Z</dcterms:created>
  <dcterms:modified xsi:type="dcterms:W3CDTF">2025-08-29T15:09:53Z</dcterms:modified>
</cp:coreProperties>
</file>