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B82BE20A-5BDF-6144-B400-836E346EBC7E}" xr6:coauthVersionLast="47" xr6:coauthVersionMax="47" xr10:uidLastSave="{00000000-0000-0000-0000-000000000000}"/>
  <bookViews>
    <workbookView xWindow="17460" yWindow="780" windowWidth="27200" windowHeight="24420" xr2:uid="{67CD0976-ECEC-2C48-8EDD-73C94A5FCBBA}"/>
  </bookViews>
  <sheets>
    <sheet name="Main" sheetId="1" r:id="rId1"/>
    <sheet name="Model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" l="1"/>
  <c r="G10" i="2"/>
  <c r="O2" i="2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H8" i="1"/>
  <c r="H6" i="1"/>
  <c r="H5" i="1"/>
</calcChain>
</file>

<file path=xl/sharedStrings.xml><?xml version="1.0" encoding="utf-8"?>
<sst xmlns="http://schemas.openxmlformats.org/spreadsheetml/2006/main" count="26" uniqueCount="23">
  <si>
    <t>P</t>
  </si>
  <si>
    <t>S</t>
  </si>
  <si>
    <t>MC</t>
  </si>
  <si>
    <t>C</t>
  </si>
  <si>
    <t>D</t>
  </si>
  <si>
    <t>EV</t>
  </si>
  <si>
    <t>Q224</t>
  </si>
  <si>
    <t>Q225</t>
  </si>
  <si>
    <t>Q124</t>
  </si>
  <si>
    <t>Q324</t>
  </si>
  <si>
    <t>Q424</t>
  </si>
  <si>
    <t>Q125</t>
  </si>
  <si>
    <t>Q325</t>
  </si>
  <si>
    <t>Q425</t>
  </si>
  <si>
    <t>Licensing</t>
  </si>
  <si>
    <t>Royalties</t>
  </si>
  <si>
    <t>Total Revenues</t>
  </si>
  <si>
    <t>CoR</t>
  </si>
  <si>
    <t xml:space="preserve">Gross Profit </t>
  </si>
  <si>
    <t>R&amp;D</t>
  </si>
  <si>
    <t>S&amp;M</t>
  </si>
  <si>
    <t>G&amp;A</t>
  </si>
  <si>
    <t xml:space="preserve">Operating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</si>
</sst>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5D5D-965E-5643-B066-A43F34999505}">
  <dimension ref="G3:I8"/>
  <sheetViews>
    <sheetView tabSelected="1" topLeftCell="B1" zoomScale="293" workbookViewId="0">
      <selection activeCell="H10" sqref="H10"/>
    </sheetView>
  </sheetViews>
  <sheetFormatPr baseColWidth="10" defaultRowHeight="16" x14ac:dyDescent="0.2"/>
  <cols>
    <col min="1" max="6" width="10.83203125" style="1"/>
    <col min="7" max="7" width="4" style="1" bestFit="1" customWidth="1"/>
    <col min="8" max="8" width="5.6640625" style="1" bestFit="1" customWidth="1"/>
    <col min="9" max="9" width="5.5" style="1" bestFit="1" customWidth="1"/>
    <col min="10" max="16384" width="10.83203125" style="1"/>
  </cols>
  <sheetData>
    <row r="3" spans="7:9" x14ac:dyDescent="0.2">
      <c r="G3" s="1" t="s">
        <v>0</v>
      </c>
      <c r="H3" s="2">
        <v>23.71</v>
      </c>
    </row>
    <row r="4" spans="7:9" x14ac:dyDescent="0.2">
      <c r="G4" s="1" t="s">
        <v>1</v>
      </c>
      <c r="H4" s="2">
        <v>23.882242999999999</v>
      </c>
      <c r="I4" s="1" t="s">
        <v>7</v>
      </c>
    </row>
    <row r="5" spans="7:9" x14ac:dyDescent="0.2">
      <c r="G5" s="1" t="s">
        <v>2</v>
      </c>
      <c r="H5" s="2">
        <f>+H3*H4</f>
        <v>566.24798152999995</v>
      </c>
    </row>
    <row r="6" spans="7:9" x14ac:dyDescent="0.2">
      <c r="G6" s="1" t="s">
        <v>3</v>
      </c>
      <c r="H6" s="2">
        <f>29.082+2.854+125.568</f>
        <v>157.50399999999999</v>
      </c>
      <c r="I6" s="1" t="s">
        <v>7</v>
      </c>
    </row>
    <row r="7" spans="7:9" x14ac:dyDescent="0.2">
      <c r="G7" s="1" t="s">
        <v>4</v>
      </c>
      <c r="H7" s="2">
        <v>0</v>
      </c>
      <c r="I7" s="1" t="s">
        <v>7</v>
      </c>
    </row>
    <row r="8" spans="7:9" x14ac:dyDescent="0.2">
      <c r="G8" s="1" t="s">
        <v>5</v>
      </c>
      <c r="H8" s="2">
        <f>+H5-H6+H7</f>
        <v>408.74398152999993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0F01-3558-2D4E-AA12-9B52CE10D5B3}">
  <dimension ref="B2:AG12"/>
  <sheetViews>
    <sheetView zoomScale="169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N9" sqref="M9:N9"/>
    </sheetView>
  </sheetViews>
  <sheetFormatPr baseColWidth="10" defaultRowHeight="16" x14ac:dyDescent="0.2"/>
  <cols>
    <col min="1" max="1" width="1.5" style="1" customWidth="1"/>
    <col min="2" max="2" width="15.83203125" style="1" bestFit="1" customWidth="1"/>
    <col min="3" max="8" width="5.6640625" style="1" bestFit="1" customWidth="1"/>
    <col min="9" max="10" width="5.5" style="1" bestFit="1" customWidth="1"/>
    <col min="11" max="13" width="5.33203125" style="1" customWidth="1"/>
    <col min="14" max="18" width="5.33203125" style="1" bestFit="1" customWidth="1"/>
    <col min="19" max="21" width="5.6640625" style="1" bestFit="1" customWidth="1"/>
    <col min="22" max="22" width="5.33203125" style="1" bestFit="1" customWidth="1"/>
    <col min="23" max="23" width="5.6640625" style="1" bestFit="1" customWidth="1"/>
    <col min="24" max="33" width="5.1640625" style="1" bestFit="1" customWidth="1"/>
    <col min="34" max="16384" width="10.83203125" style="1"/>
  </cols>
  <sheetData>
    <row r="2" spans="2:33" s="3" customFormat="1" x14ac:dyDescent="0.2">
      <c r="C2" s="3" t="s">
        <v>8</v>
      </c>
      <c r="D2" s="3" t="s">
        <v>6</v>
      </c>
      <c r="E2" s="3" t="s">
        <v>9</v>
      </c>
      <c r="F2" s="3" t="s">
        <v>10</v>
      </c>
      <c r="G2" s="3" t="s">
        <v>11</v>
      </c>
      <c r="H2" s="3" t="s">
        <v>7</v>
      </c>
      <c r="I2" s="3" t="s">
        <v>12</v>
      </c>
      <c r="J2" s="3" t="s">
        <v>13</v>
      </c>
      <c r="N2" s="3">
        <v>2015</v>
      </c>
      <c r="O2" s="3">
        <f>+N2+1</f>
        <v>2016</v>
      </c>
      <c r="P2" s="3">
        <f t="shared" ref="P2:AG2" si="0">+O2+1</f>
        <v>2017</v>
      </c>
      <c r="Q2" s="3">
        <f t="shared" si="0"/>
        <v>2018</v>
      </c>
      <c r="R2" s="3">
        <f t="shared" si="0"/>
        <v>2019</v>
      </c>
      <c r="S2" s="3">
        <f t="shared" si="0"/>
        <v>2020</v>
      </c>
      <c r="T2" s="3">
        <f t="shared" si="0"/>
        <v>2021</v>
      </c>
      <c r="U2" s="3">
        <f t="shared" si="0"/>
        <v>2022</v>
      </c>
      <c r="V2" s="3">
        <f t="shared" si="0"/>
        <v>2023</v>
      </c>
      <c r="W2" s="3">
        <f t="shared" si="0"/>
        <v>2024</v>
      </c>
      <c r="X2" s="3">
        <f t="shared" si="0"/>
        <v>2025</v>
      </c>
      <c r="Y2" s="3">
        <f t="shared" si="0"/>
        <v>2026</v>
      </c>
      <c r="Z2" s="3">
        <f t="shared" si="0"/>
        <v>2027</v>
      </c>
      <c r="AA2" s="3">
        <f t="shared" si="0"/>
        <v>2028</v>
      </c>
      <c r="AB2" s="3">
        <f t="shared" si="0"/>
        <v>2029</v>
      </c>
      <c r="AC2" s="3">
        <f t="shared" si="0"/>
        <v>2030</v>
      </c>
      <c r="AD2" s="3">
        <f t="shared" si="0"/>
        <v>2031</v>
      </c>
      <c r="AE2" s="3">
        <f t="shared" si="0"/>
        <v>2032</v>
      </c>
      <c r="AF2" s="3">
        <f t="shared" si="0"/>
        <v>2033</v>
      </c>
      <c r="AG2" s="3">
        <f t="shared" si="0"/>
        <v>2034</v>
      </c>
    </row>
    <row r="3" spans="2:33" x14ac:dyDescent="0.2">
      <c r="B3" s="1" t="s">
        <v>14</v>
      </c>
    </row>
    <row r="4" spans="2:33" x14ac:dyDescent="0.2">
      <c r="B4" s="1" t="s">
        <v>15</v>
      </c>
    </row>
    <row r="5" spans="2:33" s="2" customFormat="1" x14ac:dyDescent="0.2">
      <c r="B5" s="2" t="s">
        <v>16</v>
      </c>
      <c r="C5" s="2">
        <v>22.1</v>
      </c>
      <c r="D5" s="2">
        <v>28.4</v>
      </c>
      <c r="E5" s="2">
        <v>27.2</v>
      </c>
      <c r="F5" s="2">
        <v>29.2</v>
      </c>
      <c r="G5" s="2">
        <v>24.2</v>
      </c>
      <c r="H5" s="2">
        <v>25.7</v>
      </c>
      <c r="N5" s="2">
        <v>59.5</v>
      </c>
      <c r="O5" s="2">
        <v>72.7</v>
      </c>
      <c r="P5" s="2">
        <v>87.5</v>
      </c>
      <c r="Q5" s="2">
        <v>77.900000000000006</v>
      </c>
      <c r="R5" s="2">
        <v>87.2</v>
      </c>
      <c r="S5" s="2">
        <v>100.3</v>
      </c>
      <c r="T5" s="2">
        <v>113.8</v>
      </c>
      <c r="U5" s="2">
        <v>120.6</v>
      </c>
      <c r="V5" s="2">
        <v>97.4</v>
      </c>
      <c r="W5" s="2">
        <v>106.9</v>
      </c>
    </row>
    <row r="6" spans="2:33" x14ac:dyDescent="0.2">
      <c r="B6" s="1" t="s">
        <v>17</v>
      </c>
    </row>
    <row r="7" spans="2:33" x14ac:dyDescent="0.2">
      <c r="B7" s="1" t="s">
        <v>18</v>
      </c>
    </row>
    <row r="8" spans="2:33" x14ac:dyDescent="0.2">
      <c r="B8" s="1" t="s">
        <v>19</v>
      </c>
    </row>
    <row r="9" spans="2:33" x14ac:dyDescent="0.2">
      <c r="B9" s="1" t="s">
        <v>20</v>
      </c>
    </row>
    <row r="10" spans="2:33" x14ac:dyDescent="0.2">
      <c r="B10" s="1" t="s">
        <v>21</v>
      </c>
      <c r="G10" s="4">
        <f>SUM(C5:D5)/W5</f>
        <v>0.47240411599625814</v>
      </c>
    </row>
    <row r="11" spans="2:33" x14ac:dyDescent="0.2">
      <c r="B11" s="1" t="s">
        <v>22</v>
      </c>
    </row>
    <row r="12" spans="2:33" x14ac:dyDescent="0.2">
      <c r="H12" s="2">
        <f>SUM(G5:H5)/G10</f>
        <v>105.62990099009902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2025-08-14T02:19:57Z</dcterms:created>
  <dcterms:modified xsi:type="dcterms:W3CDTF">2025-08-18T01:51:37Z</dcterms:modified>
</cp:coreProperties>
</file>