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75E6BE68-DDFD-0043-B02F-F1D28C02390A}" xr6:coauthVersionLast="47" xr6:coauthVersionMax="47" xr10:uidLastSave="{00000000-0000-0000-0000-000000000000}"/>
  <bookViews>
    <workbookView xWindow="21920" yWindow="500" windowWidth="22480" windowHeight="24120" xr2:uid="{B37CBDC6-F9B1-4147-9806-4DBA42FEE232}"/>
  </bookViews>
  <sheets>
    <sheet name="Main" sheetId="1" r:id="rId1"/>
    <sheet name="Revenue" sheetId="5" r:id="rId2"/>
    <sheet name="2025 Hitlsit" sheetId="3" r:id="rId3"/>
    <sheet name="Landscape" sheetId="4" r:id="rId4"/>
    <sheet name="Not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I6" i="1" s="1"/>
  <c r="F5" i="1"/>
  <c r="I5" i="1" s="1"/>
  <c r="F4" i="1"/>
  <c r="I4" i="1" s="1"/>
  <c r="F3" i="1"/>
  <c r="I3" i="1" s="1"/>
  <c r="F13" i="1" l="1"/>
  <c r="I13" i="1" s="1"/>
  <c r="F11" i="1"/>
  <c r="I11" i="1" s="1"/>
  <c r="N73" i="1" l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41" i="1"/>
  <c r="M41" i="1"/>
  <c r="L41" i="1"/>
  <c r="K41" i="1"/>
  <c r="N55" i="1"/>
  <c r="M55" i="1"/>
  <c r="L55" i="1"/>
  <c r="K55" i="1"/>
  <c r="N56" i="1"/>
  <c r="M56" i="1"/>
  <c r="L56" i="1"/>
  <c r="K56" i="1"/>
  <c r="N53" i="1"/>
  <c r="M53" i="1"/>
  <c r="L53" i="1"/>
  <c r="K53" i="1"/>
  <c r="N51" i="1"/>
  <c r="M51" i="1"/>
  <c r="L51" i="1"/>
  <c r="K51" i="1"/>
  <c r="N52" i="1"/>
  <c r="M52" i="1"/>
  <c r="L52" i="1"/>
  <c r="K52" i="1"/>
  <c r="N48" i="1"/>
  <c r="M48" i="1"/>
  <c r="L48" i="1"/>
  <c r="K48" i="1"/>
  <c r="N49" i="1"/>
  <c r="M49" i="1"/>
  <c r="L49" i="1"/>
  <c r="K49" i="1"/>
  <c r="N50" i="1"/>
  <c r="M50" i="1"/>
  <c r="L50" i="1"/>
  <c r="K50" i="1"/>
  <c r="N47" i="1"/>
  <c r="M47" i="1"/>
  <c r="L47" i="1"/>
  <c r="K47" i="1"/>
  <c r="N46" i="1"/>
  <c r="M46" i="1"/>
  <c r="L46" i="1"/>
  <c r="K46" i="1"/>
  <c r="N43" i="1"/>
  <c r="M43" i="1"/>
  <c r="L43" i="1"/>
  <c r="K43" i="1"/>
  <c r="N45" i="1"/>
  <c r="M45" i="1"/>
  <c r="L45" i="1"/>
  <c r="K45" i="1"/>
  <c r="N44" i="1"/>
  <c r="M44" i="1"/>
  <c r="L44" i="1"/>
  <c r="K44" i="1"/>
  <c r="N42" i="1"/>
  <c r="M42" i="1"/>
  <c r="L42" i="1"/>
  <c r="K42" i="1"/>
  <c r="N54" i="1"/>
  <c r="M54" i="1"/>
  <c r="L54" i="1"/>
  <c r="K54" i="1"/>
  <c r="N40" i="1"/>
  <c r="M40" i="1"/>
  <c r="L40" i="1"/>
  <c r="K40" i="1"/>
  <c r="N36" i="1"/>
  <c r="M36" i="1"/>
  <c r="L36" i="1"/>
  <c r="K36" i="1"/>
  <c r="N39" i="1"/>
  <c r="M39" i="1"/>
  <c r="L39" i="1"/>
  <c r="K39" i="1"/>
  <c r="N38" i="1"/>
  <c r="M38" i="1"/>
  <c r="L38" i="1"/>
  <c r="K38" i="1"/>
  <c r="N37" i="1"/>
  <c r="M37" i="1"/>
  <c r="L37" i="1"/>
  <c r="K37" i="1"/>
  <c r="N27" i="1"/>
  <c r="M27" i="1"/>
  <c r="L27" i="1"/>
  <c r="K27" i="1"/>
  <c r="N25" i="1"/>
  <c r="M25" i="1"/>
  <c r="L25" i="1"/>
  <c r="K25" i="1"/>
  <c r="N17" i="1"/>
  <c r="M17" i="1"/>
  <c r="L17" i="1"/>
  <c r="K17" i="1"/>
  <c r="N22" i="1"/>
  <c r="M22" i="1"/>
  <c r="L22" i="1"/>
  <c r="K22" i="1"/>
  <c r="N24" i="1"/>
  <c r="M24" i="1"/>
  <c r="L24" i="1"/>
  <c r="K24" i="1"/>
  <c r="N26" i="1"/>
  <c r="M26" i="1"/>
  <c r="L26" i="1"/>
  <c r="K26" i="1"/>
  <c r="N18" i="1"/>
  <c r="M18" i="1"/>
  <c r="L18" i="1"/>
  <c r="K18" i="1"/>
  <c r="N16" i="1"/>
  <c r="M16" i="1"/>
  <c r="L16" i="1"/>
  <c r="K16" i="1"/>
  <c r="N20" i="1"/>
  <c r="M20" i="1"/>
  <c r="L20" i="1"/>
  <c r="K20" i="1"/>
  <c r="N21" i="1"/>
  <c r="M21" i="1"/>
  <c r="L21" i="1"/>
  <c r="K21" i="1"/>
  <c r="N14" i="1"/>
  <c r="M14" i="1"/>
  <c r="L14" i="1"/>
  <c r="K14" i="1"/>
  <c r="N35" i="1"/>
  <c r="M35" i="1"/>
  <c r="L35" i="1"/>
  <c r="K35" i="1"/>
  <c r="N23" i="1"/>
  <c r="M23" i="1"/>
  <c r="L23" i="1"/>
  <c r="K23" i="1"/>
  <c r="M13" i="1"/>
  <c r="L13" i="1"/>
  <c r="K13" i="1"/>
  <c r="N15" i="1"/>
  <c r="M15" i="1"/>
  <c r="L15" i="1"/>
  <c r="K15" i="1"/>
  <c r="N11" i="1"/>
  <c r="M11" i="1"/>
  <c r="L11" i="1"/>
  <c r="K11" i="1"/>
  <c r="N10" i="1"/>
  <c r="M10" i="1"/>
  <c r="L10" i="1"/>
  <c r="K10" i="1"/>
  <c r="N31" i="1"/>
  <c r="M31" i="1"/>
  <c r="L31" i="1"/>
  <c r="K31" i="1"/>
  <c r="N33" i="1"/>
  <c r="M33" i="1"/>
  <c r="L33" i="1"/>
  <c r="K33" i="1"/>
  <c r="N28" i="1"/>
  <c r="M28" i="1"/>
  <c r="L28" i="1"/>
  <c r="K28" i="1"/>
  <c r="N34" i="1"/>
  <c r="M34" i="1"/>
  <c r="L34" i="1"/>
  <c r="K34" i="1"/>
  <c r="N29" i="1"/>
  <c r="M29" i="1"/>
  <c r="L29" i="1"/>
  <c r="K29" i="1"/>
  <c r="N32" i="1"/>
  <c r="M32" i="1"/>
  <c r="L32" i="1"/>
  <c r="K32" i="1"/>
  <c r="N30" i="1"/>
  <c r="M30" i="1"/>
  <c r="L30" i="1"/>
  <c r="K30" i="1"/>
  <c r="N19" i="1"/>
  <c r="M19" i="1"/>
  <c r="L19" i="1"/>
  <c r="K19" i="1"/>
  <c r="N12" i="1"/>
  <c r="M12" i="1"/>
  <c r="L12" i="1"/>
  <c r="K12" i="1"/>
  <c r="N9" i="1"/>
  <c r="M9" i="1"/>
  <c r="L9" i="1"/>
  <c r="K9" i="1"/>
  <c r="N7" i="1"/>
  <c r="M7" i="1"/>
  <c r="L7" i="1"/>
  <c r="K7" i="1"/>
  <c r="N8" i="1"/>
  <c r="M8" i="1"/>
  <c r="L8" i="1"/>
  <c r="K8" i="1"/>
  <c r="T3" i="5" l="1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F5" i="3" l="1"/>
  <c r="H5" i="3"/>
  <c r="I5" i="3"/>
  <c r="F10" i="1"/>
  <c r="G5" i="3" s="1"/>
  <c r="I10" i="1" l="1"/>
  <c r="J5" i="3" s="1"/>
  <c r="I4" i="3"/>
  <c r="H4" i="3"/>
  <c r="F4" i="3"/>
  <c r="E10" i="3"/>
  <c r="E9" i="3"/>
  <c r="E8" i="3"/>
  <c r="E7" i="3"/>
  <c r="E6" i="3"/>
  <c r="E13" i="3"/>
  <c r="E12" i="3"/>
  <c r="E11" i="3"/>
  <c r="E5" i="3"/>
  <c r="E4" i="3"/>
  <c r="C4" i="3"/>
  <c r="C10" i="3"/>
  <c r="C9" i="3"/>
  <c r="C8" i="3"/>
  <c r="C7" i="3"/>
  <c r="C6" i="3"/>
  <c r="C13" i="3"/>
  <c r="C12" i="3"/>
  <c r="C11" i="3"/>
  <c r="C5" i="3"/>
  <c r="F9" i="1"/>
  <c r="O7" i="1"/>
  <c r="F7" i="1"/>
  <c r="I7" i="1" s="1"/>
  <c r="O42" i="1"/>
  <c r="I9" i="1" l="1"/>
  <c r="F8" i="1" l="1"/>
  <c r="I8" i="1" l="1"/>
  <c r="G4" i="3"/>
  <c r="F12" i="1"/>
  <c r="I12" i="1" s="1"/>
  <c r="J4" i="3" l="1"/>
  <c r="F19" i="1"/>
  <c r="I19" i="1" s="1"/>
  <c r="F42" i="1"/>
  <c r="I42" i="1" s="1"/>
  <c r="F30" i="1" l="1"/>
  <c r="I30" i="1" s="1"/>
  <c r="F32" i="1" l="1"/>
  <c r="I32" i="1" s="1"/>
  <c r="F29" i="1"/>
  <c r="I29" i="1" s="1"/>
  <c r="F34" i="1"/>
  <c r="I34" i="1" s="1"/>
  <c r="F28" i="1" l="1"/>
  <c r="I28" i="1" s="1"/>
  <c r="H33" i="1" l="1"/>
  <c r="E33" i="1"/>
  <c r="F33" i="1" s="1"/>
  <c r="I33" i="1" s="1"/>
  <c r="F31" i="1" l="1"/>
  <c r="I31" i="1" s="1"/>
</calcChain>
</file>

<file path=xl/sharedStrings.xml><?xml version="1.0" encoding="utf-8"?>
<sst xmlns="http://schemas.openxmlformats.org/spreadsheetml/2006/main" count="706" uniqueCount="469">
  <si>
    <t>P</t>
  </si>
  <si>
    <t>S</t>
  </si>
  <si>
    <t>MC</t>
  </si>
  <si>
    <t>C</t>
  </si>
  <si>
    <t>D</t>
  </si>
  <si>
    <t>EV</t>
  </si>
  <si>
    <t>Ticker</t>
  </si>
  <si>
    <t>Company</t>
  </si>
  <si>
    <t>NVDA</t>
  </si>
  <si>
    <t>NVIDIA Corp</t>
  </si>
  <si>
    <t>AVGO</t>
  </si>
  <si>
    <t>Broadcom Inc</t>
  </si>
  <si>
    <t>QCOM</t>
  </si>
  <si>
    <t>Qualcomm, Inc</t>
  </si>
  <si>
    <t>AMD</t>
  </si>
  <si>
    <t>Advanced Micro Devices Inc</t>
  </si>
  <si>
    <t>TXN</t>
  </si>
  <si>
    <t>Texas Instruments Inc</t>
  </si>
  <si>
    <t>ADI</t>
  </si>
  <si>
    <t>Analog Devices Inc</t>
  </si>
  <si>
    <t>MU</t>
  </si>
  <si>
    <t>Micron Technology Inc</t>
  </si>
  <si>
    <t>INTC</t>
  </si>
  <si>
    <t>Intel Corp</t>
  </si>
  <si>
    <t>MRVL</t>
  </si>
  <si>
    <t>Marvell Technology Inc</t>
  </si>
  <si>
    <t>MCHP</t>
  </si>
  <si>
    <t>Microchip Technology, Inc</t>
  </si>
  <si>
    <t>MPWR</t>
  </si>
  <si>
    <t>Monolithic Power System Inc</t>
  </si>
  <si>
    <t>ON</t>
  </si>
  <si>
    <t>ON Semiconductor Corp</t>
  </si>
  <si>
    <t>GFS</t>
  </si>
  <si>
    <t>GlobalFoundries Inc</t>
  </si>
  <si>
    <t>SWKS</t>
  </si>
  <si>
    <t>Skyworks Solutions, Inc</t>
  </si>
  <si>
    <t>ALAB</t>
  </si>
  <si>
    <t>Astera Labs Inc</t>
  </si>
  <si>
    <t>MTSI</t>
  </si>
  <si>
    <t>MACOM Technology Solutions Holdings Inc</t>
  </si>
  <si>
    <t>QRVO</t>
  </si>
  <si>
    <t>Qorvo Inc</t>
  </si>
  <si>
    <t>LSCC</t>
  </si>
  <si>
    <t>Lattice Semiconductor Corp</t>
  </si>
  <si>
    <t>RMBS</t>
  </si>
  <si>
    <t>Rambus Inc</t>
  </si>
  <si>
    <t>CRUS</t>
  </si>
  <si>
    <t>Cirrus Logic, Inc</t>
  </si>
  <si>
    <t>SMTC</t>
  </si>
  <si>
    <t>Semtech Corp</t>
  </si>
  <si>
    <t>SITM</t>
  </si>
  <si>
    <t>SiTime Corp</t>
  </si>
  <si>
    <t>SLAB</t>
  </si>
  <si>
    <t>Silicon Laboratories Inc</t>
  </si>
  <si>
    <t>ALGM</t>
  </si>
  <si>
    <t>Allegro Microsystems Inc</t>
  </si>
  <si>
    <t>PI</t>
  </si>
  <si>
    <t>Impinj Inc</t>
  </si>
  <si>
    <t>POWI</t>
  </si>
  <si>
    <t>Power Integrations Inc</t>
  </si>
  <si>
    <t>SYNA</t>
  </si>
  <si>
    <t>Synaptics Inc</t>
  </si>
  <si>
    <t>DIOD</t>
  </si>
  <si>
    <t>Diodes, Inc</t>
  </si>
  <si>
    <t>VSH</t>
  </si>
  <si>
    <t>Vishay Intertechnology, Inc</t>
  </si>
  <si>
    <t>MXL</t>
  </si>
  <si>
    <t>MaxLinear Inc</t>
  </si>
  <si>
    <t>AOSL</t>
  </si>
  <si>
    <t>Alpha &amp; Omega Semiconductor Ltd</t>
  </si>
  <si>
    <t>WOLF</t>
  </si>
  <si>
    <t>Wolfspeed Inc</t>
  </si>
  <si>
    <t>CEVA</t>
  </si>
  <si>
    <t>Ceva Inc</t>
  </si>
  <si>
    <t>NVTS</t>
  </si>
  <si>
    <t>Navitas Semiconductor Corp</t>
  </si>
  <si>
    <t>LASR</t>
  </si>
  <si>
    <t>nLIGHT Inc</t>
  </si>
  <si>
    <t>SKYT</t>
  </si>
  <si>
    <t>SkyWater Technology Inc</t>
  </si>
  <si>
    <t>AIP</t>
  </si>
  <si>
    <t>Arteris Inc</t>
  </si>
  <si>
    <t>NVEC</t>
  </si>
  <si>
    <t>NVE Corp</t>
  </si>
  <si>
    <t>MRAM</t>
  </si>
  <si>
    <t>Everspin Technologies Inc</t>
  </si>
  <si>
    <t>QUIK</t>
  </si>
  <si>
    <t>Quicklogic Corp</t>
  </si>
  <si>
    <t>GCTS</t>
  </si>
  <si>
    <t>GCT Semiconductor Holding Inc</t>
  </si>
  <si>
    <t>GSIT</t>
  </si>
  <si>
    <t>GSI Technology Inc</t>
  </si>
  <si>
    <t>WISA</t>
  </si>
  <si>
    <t>WiSA Technologies Inc</t>
  </si>
  <si>
    <t>PXLW</t>
  </si>
  <si>
    <t>Pixelworks Inc</t>
  </si>
  <si>
    <t>MOBX</t>
  </si>
  <si>
    <t>Mobix Labs Inc</t>
  </si>
  <si>
    <t>PRSO</t>
  </si>
  <si>
    <t>Peraso Inc</t>
  </si>
  <si>
    <t>Fabless</t>
  </si>
  <si>
    <t>TSMC</t>
  </si>
  <si>
    <t>2023R</t>
  </si>
  <si>
    <t>2024R</t>
  </si>
  <si>
    <t>2025R</t>
  </si>
  <si>
    <t>TTM R</t>
  </si>
  <si>
    <t>Used In</t>
  </si>
  <si>
    <t>Performance &amp; Power Efficiency</t>
  </si>
  <si>
    <t>180nm</t>
  </si>
  <si>
    <t>Older embedded systems, basic microcontrollers</t>
  </si>
  <si>
    <t>Very low performance, high power consumption</t>
  </si>
  <si>
    <t>90nm</t>
  </si>
  <si>
    <t>Legacy processors, early 2000s CPUs</t>
  </si>
  <si>
    <t>Low efficiency, outdated</t>
  </si>
  <si>
    <t>45nm - 28nm</t>
  </si>
  <si>
    <t>Older CPUs (Intel Core 2 Duo, early Xeon), some automotive chips</t>
  </si>
  <si>
    <t>Much better than 180nm but inefficient by modern standards</t>
  </si>
  <si>
    <t>16nm - 10nm</t>
  </si>
  <si>
    <t>Mid-2010s GPUs, mobile processors</t>
  </si>
  <si>
    <t>Good efficiency but not cutting-edge</t>
  </si>
  <si>
    <t>7nm</t>
  </si>
  <si>
    <t>AMD Ryzen 5000, Apple A13/A14, some AI chips</t>
  </si>
  <si>
    <t>High efficiency, widely used</t>
  </si>
  <si>
    <t>5nm</t>
  </si>
  <si>
    <t>Apple M1/M2, AMD Ryzen 7000, NVIDIA RTX 4000 GPUs</t>
  </si>
  <si>
    <t>Very efficient, leading-edge</t>
  </si>
  <si>
    <t>3nm</t>
  </si>
  <si>
    <t>Apple M3, upcoming AMD/NVIDIA/Intel chips</t>
  </si>
  <si>
    <t>Most advanced commercially available today</t>
  </si>
  <si>
    <t>Nanometer (nm)</t>
  </si>
  <si>
    <t>Equivalent in Angstrom (Å)</t>
  </si>
  <si>
    <t>Industry Naming Example</t>
  </si>
  <si>
    <t>30Å</t>
  </si>
  <si>
    <t>TSMC 3nm (N3)</t>
  </si>
  <si>
    <t>2nm</t>
  </si>
  <si>
    <t>20Å</t>
  </si>
  <si>
    <t>Intel 20A (2nm)</t>
  </si>
  <si>
    <t>1.8nm</t>
  </si>
  <si>
    <t>18Å</t>
  </si>
  <si>
    <t>Intel 18A</t>
  </si>
  <si>
    <t>1.5nm</t>
  </si>
  <si>
    <t>15Å</t>
  </si>
  <si>
    <t>Future Node</t>
  </si>
  <si>
    <t>1nm</t>
  </si>
  <si>
    <t>10Å</t>
  </si>
  <si>
    <t>Theoretical Limit of Silicon</t>
  </si>
  <si>
    <t>0.9nm</t>
  </si>
  <si>
    <t>9Å</t>
  </si>
  <si>
    <t>Beyond Silicon</t>
  </si>
  <si>
    <t>0.7nm</t>
  </si>
  <si>
    <t>7Å</t>
  </si>
  <si>
    <t>Atomic-scale Computing</t>
  </si>
  <si>
    <t># **Semiconductor Elements**</t>
  </si>
  <si>
    <t># **Group IV Elements (Intrinsic Semiconductors)**</t>
  </si>
  <si>
    <t>Silicon (Si)</t>
  </si>
  <si>
    <t>Germanium (Ge)</t>
  </si>
  <si>
    <t>Carbon (C) - in the form of Diamond or Graphene</t>
  </si>
  <si>
    <t># **Compound Semiconductors (Binary, Ternary, and Quaternary)**</t>
  </si>
  <si>
    <t>Gallium (Ga)</t>
  </si>
  <si>
    <t>Arsenic (As)</t>
  </si>
  <si>
    <t>Indium (In)</t>
  </si>
  <si>
    <t>Phosphorus (P)</t>
  </si>
  <si>
    <t>Antimony (Sb)</t>
  </si>
  <si>
    <t>Aluminum (Al)</t>
  </si>
  <si>
    <t>Nitrogen (N)</t>
  </si>
  <si>
    <t># **Dopants (Used for N-type and P-type Semiconductors)**</t>
  </si>
  <si>
    <t>Boron (B) - P-type dopant</t>
  </si>
  <si>
    <t>Phosphorus (P) - N-type dopant</t>
  </si>
  <si>
    <t>Arsenic (As) - N-type dopant</t>
  </si>
  <si>
    <t>Antimony (Sb) - N-type dopant</t>
  </si>
  <si>
    <t># **Wide Bandgap &amp; Advanced Semiconductor Materials**</t>
  </si>
  <si>
    <t>Gallium Nitride (GaN)</t>
  </si>
  <si>
    <t>Silicon Carbide (SiC)</t>
  </si>
  <si>
    <t>Zinc Oxide (ZnO)</t>
  </si>
  <si>
    <t>Aluminum Nitride (AlN)</t>
  </si>
  <si>
    <t>Boron Nitride (BN)</t>
  </si>
  <si>
    <t>Diamond (C)</t>
  </si>
  <si>
    <t># **Superconductors &amp; Next-Gen Materials**</t>
  </si>
  <si>
    <t>Niobium (Nb)</t>
  </si>
  <si>
    <t>Tantalum (Ta)</t>
  </si>
  <si>
    <t>Hafnium (Hf) - Used in high-k dielectrics</t>
  </si>
  <si>
    <t>Titanium (Ti) - Used in metal-semiconductor interfaces</t>
  </si>
  <si>
    <t>Tellurium (Te) - Used in phase-change memory (PCM)</t>
  </si>
  <si>
    <t># **Rare Earth &amp; Exotic Semiconductor Elements**</t>
  </si>
  <si>
    <t>Lanthanum (La) - Used in high-k dielectrics</t>
  </si>
  <si>
    <t>Yttrium (Y) - Used in Yttrium Barium Copper Oxide (YBCO) superconductors</t>
  </si>
  <si>
    <t>Scandium (Sc) - Used in GaN applications</t>
  </si>
  <si>
    <t>Cadmium (Cd) - Used in Cadmium Telluride (CdTe) solar cells</t>
  </si>
  <si>
    <t>Mercury (Hg) - Used in Mercury Cadmium Telluride (HgCdTe) infrared detectors</t>
  </si>
  <si>
    <t># **Topological Insulators &amp; Quantum Materials**</t>
  </si>
  <si>
    <t>Bismuth (Bi)</t>
  </si>
  <si>
    <t>Tellurium (Te)</t>
  </si>
  <si>
    <t>Selenium (Se)</t>
  </si>
  <si>
    <t># **Chalcogenides (Used in Memory &amp; Optoelectronics)**</t>
  </si>
  <si>
    <t>Sulfur (S)</t>
  </si>
  <si>
    <t>Taiwan</t>
  </si>
  <si>
    <t>2022R</t>
  </si>
  <si>
    <t>AMAT</t>
  </si>
  <si>
    <t>LRCX</t>
  </si>
  <si>
    <t>KLAC</t>
  </si>
  <si>
    <t>TER</t>
  </si>
  <si>
    <t>ASML</t>
  </si>
  <si>
    <t>Starting 8/9/25</t>
  </si>
  <si>
    <t>Price</t>
  </si>
  <si>
    <t xml:space="preserve">About </t>
  </si>
  <si>
    <t>TSM</t>
  </si>
  <si>
    <t>ASML Holding</t>
  </si>
  <si>
    <t>Lam Research</t>
  </si>
  <si>
    <t>Process Node (nm)</t>
  </si>
  <si>
    <t>Capex</t>
  </si>
  <si>
    <t xml:space="preserve">Microsoft </t>
  </si>
  <si>
    <t>Amazon</t>
  </si>
  <si>
    <t>Google</t>
  </si>
  <si>
    <t>Meta</t>
  </si>
  <si>
    <t xml:space="preserve">Oracle </t>
  </si>
  <si>
    <t>MSFT</t>
  </si>
  <si>
    <t>AMZN</t>
  </si>
  <si>
    <t>GOOG</t>
  </si>
  <si>
    <t>META</t>
  </si>
  <si>
    <t>ORCL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</si>
  <si>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</si>
  <si>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</si>
  <si>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</si>
  <si>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</si>
  <si>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</si>
  <si>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</si>
  <si>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</si>
  <si>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</si>
  <si>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</si>
  <si>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</si>
  <si>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</si>
  <si>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</si>
  <si>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AAPL</t>
  </si>
  <si>
    <t xml:space="preserve">Apple </t>
  </si>
  <si>
    <t>Readings</t>
  </si>
  <si>
    <t>Intel "Making of a Chip" 22nm 3D/Trigate Transistors - 2012</t>
  </si>
  <si>
    <t xml:space="preserve">Total </t>
  </si>
  <si>
    <t>CDNS</t>
  </si>
  <si>
    <t>Cadence Design Systems</t>
  </si>
  <si>
    <t>SNPS</t>
  </si>
  <si>
    <t>Synopsys</t>
  </si>
  <si>
    <t xml:space="preserve">Toykyo Electron </t>
  </si>
  <si>
    <t>8035 JP</t>
  </si>
  <si>
    <t xml:space="preserve">Samsung Electronics </t>
  </si>
  <si>
    <t>ASX</t>
  </si>
  <si>
    <t>AMKR</t>
  </si>
  <si>
    <t xml:space="preserve">Amkor Tech </t>
  </si>
  <si>
    <t>Xiaomi</t>
  </si>
  <si>
    <t>Toyota</t>
  </si>
  <si>
    <t xml:space="preserve">Value Stage </t>
  </si>
  <si>
    <t>IDM</t>
  </si>
  <si>
    <t>EDA</t>
  </si>
  <si>
    <t>OSAT</t>
  </si>
  <si>
    <t>OEM</t>
  </si>
  <si>
    <t>OEM/Cloud</t>
  </si>
  <si>
    <t>HPQ</t>
  </si>
  <si>
    <t xml:space="preserve">Value Chain Stage </t>
  </si>
  <si>
    <t xml:space="preserve">Role </t>
  </si>
  <si>
    <t>Core Business</t>
  </si>
  <si>
    <t>Upstream (key types/partners)</t>
  </si>
  <si>
    <t>Downstream (key customers)</t>
  </si>
  <si>
    <t>005930.KS</t>
  </si>
  <si>
    <t>GM</t>
  </si>
  <si>
    <t>TM</t>
  </si>
  <si>
    <t>TSLA</t>
  </si>
  <si>
    <t>GOOGL</t>
  </si>
  <si>
    <t>Lenovo</t>
  </si>
  <si>
    <t>SMCI</t>
  </si>
  <si>
    <t>DELL</t>
  </si>
  <si>
    <t xml:space="preserve">Foundry/IDM </t>
  </si>
  <si>
    <t>Consumers</t>
  </si>
  <si>
    <t>Consumers/fleet</t>
  </si>
  <si>
    <t>Cloud customers/consumers</t>
  </si>
  <si>
    <t>Consumers; enterprise</t>
  </si>
  <si>
    <t>EDA/IP</t>
  </si>
  <si>
    <t>WFE</t>
  </si>
  <si>
    <t xml:space="preserve">Assembly/Test </t>
  </si>
  <si>
    <t>Cloud/OEM</t>
  </si>
  <si>
    <t>OEM (Primary); 2 Design (Secondary)</t>
  </si>
  <si>
    <t>Foundry (specialty)</t>
  </si>
  <si>
    <t>IP Licensing</t>
  </si>
  <si>
    <t>Specialty manufacturer</t>
  </si>
  <si>
    <t>Fab‚Äëlite memory</t>
  </si>
  <si>
    <t>Foundry (pure-play)</t>
  </si>
  <si>
    <t>Equipment</t>
  </si>
  <si>
    <t>Test Equipment</t>
  </si>
  <si>
    <t>EDA + IP</t>
  </si>
  <si>
    <t>IDM + Foundry + OEM</t>
  </si>
  <si>
    <t>Cloud + OEM</t>
  </si>
  <si>
    <t>OEM + Fabless design</t>
  </si>
  <si>
    <t>GPUs, AI accelerators, networking</t>
  </si>
  <si>
    <t>Mobile SoCs, modems, RF</t>
  </si>
  <si>
    <t>Networking/optical/RF; custom ASIC; VMware/infra software</t>
  </si>
  <si>
    <t>Data center interconnect, storage, 5G/auto</t>
  </si>
  <si>
    <t>Intel: CPUs/AI + IFS foundry business</t>
  </si>
  <si>
    <t>Silicon Labs: IoT wireless (BT, Zigbee, Thread)</t>
  </si>
  <si>
    <t>QuickLogic: low-power FPGA, eFPGA IP</t>
  </si>
  <si>
    <t>GCT Semiconductor: 4G/5G baseband/modem SoCs</t>
  </si>
  <si>
    <t>High-speed SRAM/associative memory</t>
  </si>
  <si>
    <t>Wireless audio ICs/modules</t>
  </si>
  <si>
    <t>Video &amp; image processing semis</t>
  </si>
  <si>
    <t>Mobix Labs: RF/mixed-signal, optical links</t>
  </si>
  <si>
    <t>Peraso: mmWave (WiGig) chipsets</t>
  </si>
  <si>
    <t>CPUs, GPUs, AI accelerators</t>
  </si>
  <si>
    <t>Analog &amp; embedded; owns fabs</t>
  </si>
  <si>
    <t>Analog/mixed-signal, power, RF</t>
  </si>
  <si>
    <t>DRAM &amp; NAND memory</t>
  </si>
  <si>
    <t>MCUs, analog, memory</t>
  </si>
  <si>
    <t>Power management ICs</t>
  </si>
  <si>
    <t>Power semis, sensors, auto</t>
  </si>
  <si>
    <t>GlobalFoundries: specialty/process foundry</t>
  </si>
  <si>
    <t>RF front-end modules</t>
  </si>
  <si>
    <t>Astera Labs: AI/datacenter connectivity (PCIe/CXL)</t>
  </si>
  <si>
    <t>RF/microwave ICs</t>
  </si>
  <si>
    <t>RF solutions (handset, defense)</t>
  </si>
  <si>
    <t>Low-power FPGAs</t>
  </si>
  <si>
    <t>Memory interface chips &amp; IP</t>
  </si>
  <si>
    <t>Audio/voice ICs</t>
  </si>
  <si>
    <t>Semtech: Analog/mixed-signal; LoRa IoT</t>
  </si>
  <si>
    <t>Timing ICs (MEMS oscillators)</t>
  </si>
  <si>
    <t>Allegro Micro: Hall sensors, power ICs</t>
  </si>
  <si>
    <t>Impinj: RAIN RFID reader/endpoint ICs</t>
  </si>
  <si>
    <t>Power conversion ICs</t>
  </si>
  <si>
    <t>Touch/display, biometrics</t>
  </si>
  <si>
    <t>Discrete, analog, logic devices</t>
  </si>
  <si>
    <t>Discretes, passives</t>
  </si>
  <si>
    <t>Broadband &amp; RF ICs</t>
  </si>
  <si>
    <t>Power MOSFETs/ICs; some internal capacity</t>
  </si>
  <si>
    <t>SiC materials &amp; power devices</t>
  </si>
  <si>
    <t>DSP/AI core IP; licenses, not chips</t>
  </si>
  <si>
    <t>GaN power semiconductors</t>
  </si>
  <si>
    <t>SkyWater: US specialty foundry (rad-hard, 90nm+)</t>
  </si>
  <si>
    <t>Arteris: Network-on-Chip (NoC) interconnect IP</t>
  </si>
  <si>
    <t>Spintronics-based sensors/couplers</t>
  </si>
  <si>
    <t>Everspin: MRAM products</t>
  </si>
  <si>
    <t>TSMC: leading-edge logic foundry</t>
  </si>
  <si>
    <t>Deposition, etch, CMP, inspection</t>
  </si>
  <si>
    <t>Etch &amp; deposition</t>
  </si>
  <si>
    <t>Inspection &amp; metrology</t>
  </si>
  <si>
    <t>China‚Äôs leading logic foundry (lagging nodes)</t>
  </si>
  <si>
    <t>Teradyne: wafer &amp; final test systems</t>
  </si>
  <si>
    <t>Lithography (EUV/DUV)</t>
  </si>
  <si>
    <t>Electronic Design Automation tools (design/verification)</t>
  </si>
  <si>
    <t>EDA tools; silicon IP (interfaces, processors)</t>
  </si>
  <si>
    <t>Tokyo Electron: deposition, etch, coat/develop</t>
  </si>
  <si>
    <t>Samsung Electronics: logic foundry; DRAM/NAND; consumer devices</t>
  </si>
  <si>
    <t>ASE Technology: outsourced assembly &amp; test</t>
  </si>
  <si>
    <t>Amkor: outsourced packaging &amp; test</t>
  </si>
  <si>
    <t>PCs, servers, storage</t>
  </si>
  <si>
    <t>PCs, printers</t>
  </si>
  <si>
    <t>PCs, laptops, servers</t>
  </si>
  <si>
    <t>AI/data center servers</t>
  </si>
  <si>
    <t>Smartphones, IoT</t>
  </si>
  <si>
    <t>EVs, energy</t>
  </si>
  <si>
    <t>Autos (Toyota)</t>
  </si>
  <si>
    <t>Autos (GM)</t>
  </si>
  <si>
    <t>AWS servers; consumer devices</t>
  </si>
  <si>
    <t>GCP servers; Pixel devices</t>
  </si>
  <si>
    <t>Azure servers; Surface/Xbox</t>
  </si>
  <si>
    <t>Consumer devices; designs A/M/R-series</t>
  </si>
  <si>
    <t>TSMC (foundry); upstream WFE: ASML/AMAT/LRCX/KLAC</t>
  </si>
  <si>
    <t>TSMC/Samsung Foundry</t>
  </si>
  <si>
    <t>TSMC/Samsung</t>
  </si>
  <si>
    <t>WFE &amp; materials</t>
  </si>
  <si>
    <t>TSMC/others</t>
  </si>
  <si>
    <t>Foundry partners</t>
  </si>
  <si>
    <t>GF/TSMC</t>
  </si>
  <si>
    <t>TSMC; (legacy GF)</t>
  </si>
  <si>
    <t>TSMC/GF/others</t>
  </si>
  <si>
    <t>TSMC/UMC</t>
  </si>
  <si>
    <t>TSMC/GF</t>
  </si>
  <si>
    <t>TSMC/Win, etc.</t>
  </si>
  <si>
    <t>TSMC/TSMC OSAT partners</t>
  </si>
  <si>
    <t>TSMC/TSMC MEMS partners</t>
  </si>
  <si>
    <t>Materials</t>
  </si>
  <si>
    <t>Upstream WFE/materials</t>
  </si>
  <si>
    <t>Foundry partners (GF); materials</t>
  </si>
  <si>
    <t>Components/subsystems</t>
  </si>
  <si>
    <t>Materials &amp; subsystem suppliers</t>
  </si>
  <si>
    <t>Materials, equipment (AMAT/LRCX/TEL)</t>
  </si>
  <si>
    <t>Materials, equipment</t>
  </si>
  <si>
    <t>Upstream: chips from NVDA/AMD/INTC/etc.</t>
  </si>
  <si>
    <t>Chips from INTC/AMD/etc.</t>
  </si>
  <si>
    <t>Chips from INTC/AMD/NVDA</t>
  </si>
  <si>
    <t>Chips from NVDA/AMD; NICs/CPUs</t>
  </si>
  <si>
    <t>Chips from QCOM/MediaTek</t>
  </si>
  <si>
    <t>Power/RF/MCUs from ON, NVDA, etc.</t>
  </si>
  <si>
    <t>Power/MCUs from ON, TXN, etc.</t>
  </si>
  <si>
    <t>Chips from NVDA/AMD/INTC; in-house Graviton/Trainium (fabless via TSMC)</t>
  </si>
  <si>
    <t>Chips from NVDA/AMD; in-house TPU/Tensor (fabless via TSMC/Samsung)</t>
  </si>
  <si>
    <t>Chips from NVDA/AMD; in-house Maia/Cobalt (fabless via TSMC)</t>
  </si>
  <si>
    <t>TSMC; suppliers QCOM/SWKS/AVGO/Sony</t>
  </si>
  <si>
    <t>Cloud (AMZN/MSFT/GOOGL), OEMs (AAPL, Dell, SMCI)</t>
  </si>
  <si>
    <t>Smartphone OEMs (AAPL*, Samsung, Xiaomi)</t>
  </si>
  <si>
    <t>Cloud &amp; networking OEMs (CSCO, hyperscalers), AAPL</t>
  </si>
  <si>
    <t>Cloud, carriers, auto Tier-1s</t>
  </si>
  <si>
    <t>PC OEMs, cloud; foundry customers</t>
  </si>
  <si>
    <t>IoT/smart-home/industrial</t>
  </si>
  <si>
    <t>Embedded/edge OEMs</t>
  </si>
  <si>
    <t>Handset/CPE OEMs</t>
  </si>
  <si>
    <t>Networking, A&amp;D</t>
  </si>
  <si>
    <t>Audio OEMs</t>
  </si>
  <si>
    <t>Mobile/ARVR/projectors</t>
  </si>
  <si>
    <t>Comms, data center</t>
  </si>
  <si>
    <t>Wireless OEMs</t>
  </si>
  <si>
    <t>PC OEMs, cloud providers</t>
  </si>
  <si>
    <t>Industrial/auto OEMs</t>
  </si>
  <si>
    <t>Industrial/auto/comms OEMs</t>
  </si>
  <si>
    <t>OEMs/cloud</t>
  </si>
  <si>
    <t>Industrial, auto, consumer OEMs</t>
  </si>
  <si>
    <t>Computing, auto, industrial OEMs</t>
  </si>
  <si>
    <t>Auto/industrial OEMs</t>
  </si>
  <si>
    <t>Fabless (QCOM, SWKS, etc.)</t>
  </si>
  <si>
    <t>Mobile OEMs (AAPL, Samsung)</t>
  </si>
  <si>
    <t>Hyperscalers, server OEMs</t>
  </si>
  <si>
    <t>A&amp;D, telecom OEMs</t>
  </si>
  <si>
    <t>Mobile OEMs, defense</t>
  </si>
  <si>
    <t>Industrial, comms, consumer OEMs</t>
  </si>
  <si>
    <t>Memory makers, data center</t>
  </si>
  <si>
    <t>Consumer OEMs (incl. AAPL)</t>
  </si>
  <si>
    <t>IoT/industrial OEMs</t>
  </si>
  <si>
    <t>Broad OEM base</t>
  </si>
  <si>
    <t>Retail/industrial OEMs</t>
  </si>
  <si>
    <t>Consumer/industrial OEMs</t>
  </si>
  <si>
    <t>PC/mobile OEMs</t>
  </si>
  <si>
    <t>Broadband CPE, infrastructure</t>
  </si>
  <si>
    <t>Power electronics OEMs</t>
  </si>
  <si>
    <t>Auto/infrastructure</t>
  </si>
  <si>
    <t>Fabless &amp; IDMs</t>
  </si>
  <si>
    <t>Fabless customers (defense/industrial)</t>
  </si>
  <si>
    <t>Industrial/medical OEMs</t>
  </si>
  <si>
    <t>Fabless (NVDA/AMD/AVGO/QCOM/etc.)</t>
  </si>
  <si>
    <t>Global fabs &amp; foundries</t>
  </si>
  <si>
    <t>Fabless customers (China/global)</t>
  </si>
  <si>
    <t>Fabs &amp; OSATs</t>
  </si>
  <si>
    <t>Fabs: TSMC, Samsung, INTC, etc.</t>
  </si>
  <si>
    <t>Fabless customers; consumers</t>
  </si>
  <si>
    <t>End customers/enterprise</t>
  </si>
  <si>
    <t>Consumers/enterprise</t>
  </si>
  <si>
    <t>Cloud/enterprise</t>
  </si>
  <si>
    <t xml:space="preserve">Fabless Design </t>
  </si>
  <si>
    <t>Fabless + Software</t>
  </si>
  <si>
    <t>IDM + Foundry</t>
  </si>
  <si>
    <t>IDM (Analog)</t>
  </si>
  <si>
    <t>IDM (Memory)</t>
  </si>
  <si>
    <t>Fabless (some in-house)</t>
  </si>
  <si>
    <t>IDM (Power/Sensing)</t>
  </si>
  <si>
    <t>Fabless + IP</t>
  </si>
  <si>
    <t>IDM (passives + semis)</t>
  </si>
  <si>
    <t>IDM (fab‚Äëlite)</t>
  </si>
  <si>
    <t>IDM (SiC)</t>
  </si>
  <si>
    <t>Tesla</t>
  </si>
  <si>
    <t>General Motors</t>
  </si>
  <si>
    <t>HP</t>
  </si>
  <si>
    <t>Dell</t>
  </si>
  <si>
    <t>KLA Corporation</t>
  </si>
  <si>
    <t>Teradyne</t>
  </si>
  <si>
    <t xml:space="preserve">Ase Technology Holding </t>
  </si>
  <si>
    <t>Super Micro Computer</t>
  </si>
  <si>
    <t>Xiaomi Corporation</t>
  </si>
  <si>
    <t>981 HK</t>
  </si>
  <si>
    <t xml:space="preserve">Semiconductor Manufacturing International </t>
  </si>
  <si>
    <t>NPV</t>
  </si>
  <si>
    <t xml:space="preserve"> </t>
  </si>
  <si>
    <t>IoT</t>
  </si>
  <si>
    <t>Last Updaed</t>
  </si>
  <si>
    <t>Employees</t>
  </si>
  <si>
    <t xml:space="preserve">Event 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</si>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</sst>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rgb="FF000000"/>
      <name val="ArialMT"/>
      <family val="2"/>
    </font>
    <font>
      <sz val="10"/>
      <color rgb="FF000000"/>
      <name val="ArialMT"/>
      <family val="2"/>
    </font>
    <font>
      <i/>
      <sz val="10"/>
      <color theme="1"/>
      <name val="ArialMT"/>
    </font>
    <font>
      <b/>
      <sz val="10"/>
      <color theme="1"/>
      <name val="ArialMT"/>
    </font>
    <font>
      <sz val="11"/>
      <color rgb="FF000000"/>
      <name val="Aptos"/>
    </font>
    <font>
      <sz val="10"/>
      <color theme="1"/>
      <name val="Aptos"/>
    </font>
    <font>
      <u/>
      <sz val="10"/>
      <color theme="10"/>
      <name val="Aptos"/>
    </font>
    <font>
      <sz val="15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3" fontId="1" fillId="0" borderId="0" xfId="1" applyNumberFormat="1"/>
    <xf numFmtId="0" fontId="2" fillId="0" borderId="0" xfId="0" applyFont="1"/>
    <xf numFmtId="0" fontId="3" fillId="0" borderId="0" xfId="0" applyFont="1"/>
    <xf numFmtId="3" fontId="4" fillId="0" borderId="0" xfId="0" applyNumberFormat="1" applyFont="1" applyBorder="1"/>
    <xf numFmtId="3" fontId="0" fillId="0" borderId="0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1" fillId="0" borderId="0" xfId="1"/>
    <xf numFmtId="0" fontId="0" fillId="0" borderId="0" xfId="0" applyFont="1"/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0" fontId="0" fillId="0" borderId="0" xfId="0" applyFill="1" applyBorder="1"/>
    <xf numFmtId="0" fontId="5" fillId="0" borderId="0" xfId="0" applyFont="1" applyFill="1" applyBorder="1"/>
    <xf numFmtId="3" fontId="5" fillId="0" borderId="0" xfId="0" applyNumberFormat="1" applyFont="1" applyFill="1" applyBorder="1"/>
    <xf numFmtId="0" fontId="6" fillId="0" borderId="0" xfId="0" applyFont="1"/>
    <xf numFmtId="3" fontId="7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left"/>
    </xf>
    <xf numFmtId="3" fontId="8" fillId="0" borderId="0" xfId="1" applyNumberFormat="1" applyFont="1"/>
    <xf numFmtId="3" fontId="7" fillId="2" borderId="0" xfId="0" applyNumberFormat="1" applyFont="1" applyFill="1"/>
    <xf numFmtId="3" fontId="9" fillId="0" borderId="0" xfId="0" applyNumberFormat="1" applyFont="1" applyAlignment="1">
      <alignment horizontal="center"/>
    </xf>
    <xf numFmtId="3" fontId="7" fillId="3" borderId="0" xfId="0" applyNumberFormat="1" applyFont="1" applyFill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123724</xdr:colOff>
      <xdr:row>30</xdr:row>
      <xdr:rowOff>9407</xdr:rowOff>
    </xdr:from>
    <xdr:to>
      <xdr:col>15</xdr:col>
      <xdr:colOff>406400</xdr:colOff>
      <xdr:row>50</xdr:row>
      <xdr:rowOff>19605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33A9C-FE9E-E313-B84E-E41AE9153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2465" y="5089407"/>
          <a:ext cx="3706972" cy="3396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TC.xlsx" TargetMode="External"/><Relationship Id="rId13" Type="http://schemas.openxmlformats.org/officeDocument/2006/relationships/hyperlink" Target="ASML.xlsx" TargetMode="External"/><Relationship Id="rId18" Type="http://schemas.openxmlformats.org/officeDocument/2006/relationships/hyperlink" Target="QRVO.xlsx" TargetMode="External"/><Relationship Id="rId3" Type="http://schemas.openxmlformats.org/officeDocument/2006/relationships/hyperlink" Target="PXLW.xlsx" TargetMode="External"/><Relationship Id="rId21" Type="http://schemas.openxmlformats.org/officeDocument/2006/relationships/hyperlink" Target="CDNS.xlsx" TargetMode="External"/><Relationship Id="rId7" Type="http://schemas.openxmlformats.org/officeDocument/2006/relationships/hyperlink" Target="QUIK.xlsx" TargetMode="External"/><Relationship Id="rId12" Type="http://schemas.openxmlformats.org/officeDocument/2006/relationships/hyperlink" Target="AMD.xlsx" TargetMode="External"/><Relationship Id="rId17" Type="http://schemas.openxmlformats.org/officeDocument/2006/relationships/hyperlink" Target="SWKS.xlsx" TargetMode="External"/><Relationship Id="rId2" Type="http://schemas.openxmlformats.org/officeDocument/2006/relationships/hyperlink" Target="MOBX.xlsx" TargetMode="External"/><Relationship Id="rId16" Type="http://schemas.openxmlformats.org/officeDocument/2006/relationships/hyperlink" Target="MCHP.xlsx" TargetMode="External"/><Relationship Id="rId20" Type="http://schemas.openxmlformats.org/officeDocument/2006/relationships/hyperlink" Target="AIP.xlsx" TargetMode="External"/><Relationship Id="rId1" Type="http://schemas.openxmlformats.org/officeDocument/2006/relationships/hyperlink" Target="PRSO.xlsx" TargetMode="External"/><Relationship Id="rId6" Type="http://schemas.openxmlformats.org/officeDocument/2006/relationships/hyperlink" Target="GCTS.xlsx" TargetMode="External"/><Relationship Id="rId11" Type="http://schemas.openxmlformats.org/officeDocument/2006/relationships/hyperlink" Target="NVDA.xlsx" TargetMode="External"/><Relationship Id="rId5" Type="http://schemas.openxmlformats.org/officeDocument/2006/relationships/hyperlink" Target="GSIT.xlsx" TargetMode="External"/><Relationship Id="rId15" Type="http://schemas.openxmlformats.org/officeDocument/2006/relationships/hyperlink" Target="AVGO.xlsx" TargetMode="External"/><Relationship Id="rId10" Type="http://schemas.openxmlformats.org/officeDocument/2006/relationships/hyperlink" Target="MRVL.xlsx" TargetMode="External"/><Relationship Id="rId19" Type="http://schemas.openxmlformats.org/officeDocument/2006/relationships/hyperlink" Target="CEVA.xlsx" TargetMode="External"/><Relationship Id="rId4" Type="http://schemas.openxmlformats.org/officeDocument/2006/relationships/hyperlink" Target="WISA.xlsx" TargetMode="External"/><Relationship Id="rId9" Type="http://schemas.openxmlformats.org/officeDocument/2006/relationships/hyperlink" Target="SLAB.xlsx" TargetMode="External"/><Relationship Id="rId14" Type="http://schemas.openxmlformats.org/officeDocument/2006/relationships/hyperlink" Target="QCOMM.xlsx" TargetMode="External"/><Relationship Id="rId22" Type="http://schemas.openxmlformats.org/officeDocument/2006/relationships/hyperlink" Target="SNP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wnload.intel.com/newsroom/kits/chipmaking/pdfs/Sand-to-Silicon_22nm-Vers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1595-A9A6-5D49-A28D-3F537DB8C9FF}">
  <dimension ref="A1:X77"/>
  <sheetViews>
    <sheetView tabSelected="1" zoomScale="144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8" sqref="I8"/>
    </sheetView>
  </sheetViews>
  <sheetFormatPr baseColWidth="10" defaultRowHeight="14"/>
  <cols>
    <col min="1" max="1" width="1.83203125" style="18" customWidth="1"/>
    <col min="2" max="2" width="34" style="18" bestFit="1" customWidth="1"/>
    <col min="3" max="3" width="8.6640625" style="18" bestFit="1" customWidth="1"/>
    <col min="4" max="4" width="5" style="19" bestFit="1" customWidth="1"/>
    <col min="5" max="5" width="5.83203125" style="19" bestFit="1" customWidth="1"/>
    <col min="6" max="6" width="8" style="19" bestFit="1" customWidth="1"/>
    <col min="7" max="8" width="5.83203125" style="19" bestFit="1" customWidth="1"/>
    <col min="9" max="10" width="8" style="19" bestFit="1" customWidth="1"/>
    <col min="11" max="13" width="5.83203125" style="19" bestFit="1" customWidth="1"/>
    <col min="14" max="15" width="6.6640625" style="19" bestFit="1" customWidth="1"/>
    <col min="16" max="16" width="6.6640625" style="26" customWidth="1"/>
    <col min="17" max="17" width="9.5" style="19" bestFit="1" customWidth="1"/>
    <col min="18" max="18" width="10" style="19" bestFit="1" customWidth="1"/>
    <col min="19" max="19" width="28.1640625" style="19" bestFit="1" customWidth="1"/>
    <col min="20" max="20" width="19.33203125" style="20" bestFit="1" customWidth="1"/>
    <col min="21" max="21" width="53" style="19" bestFit="1" customWidth="1"/>
    <col min="22" max="22" width="58" style="19" bestFit="1" customWidth="1"/>
    <col min="23" max="23" width="41.83203125" style="18" bestFit="1" customWidth="1"/>
    <col min="24" max="24" width="10.83203125" style="25"/>
    <col min="25" max="16384" width="10.83203125" style="18"/>
  </cols>
  <sheetData>
    <row r="1" spans="1:24" ht="15">
      <c r="B1" s="17"/>
    </row>
    <row r="2" spans="1:24">
      <c r="B2" s="18" t="s">
        <v>7</v>
      </c>
      <c r="C2" s="18" t="s">
        <v>6</v>
      </c>
      <c r="D2" s="19" t="s">
        <v>0</v>
      </c>
      <c r="E2" s="19" t="s">
        <v>1</v>
      </c>
      <c r="F2" s="19" t="s">
        <v>2</v>
      </c>
      <c r="G2" s="19" t="s">
        <v>3</v>
      </c>
      <c r="H2" s="19" t="s">
        <v>4</v>
      </c>
      <c r="I2" s="19" t="s">
        <v>5</v>
      </c>
      <c r="J2" s="19" t="s">
        <v>462</v>
      </c>
      <c r="K2" s="19" t="s">
        <v>196</v>
      </c>
      <c r="L2" s="19" t="s">
        <v>102</v>
      </c>
      <c r="M2" s="19" t="s">
        <v>103</v>
      </c>
      <c r="N2" s="19" t="s">
        <v>104</v>
      </c>
      <c r="O2" s="19" t="s">
        <v>105</v>
      </c>
      <c r="P2" s="26" t="s">
        <v>467</v>
      </c>
      <c r="Q2" s="19" t="s">
        <v>466</v>
      </c>
      <c r="R2" s="19" t="s">
        <v>249</v>
      </c>
      <c r="S2" s="19" t="s">
        <v>256</v>
      </c>
      <c r="T2" s="20" t="s">
        <v>257</v>
      </c>
      <c r="U2" t="s">
        <v>258</v>
      </c>
      <c r="V2" t="s">
        <v>259</v>
      </c>
      <c r="W2" t="s">
        <v>260</v>
      </c>
      <c r="X2" s="25" t="s">
        <v>465</v>
      </c>
    </row>
    <row r="3" spans="1:24">
      <c r="B3" s="2" t="s">
        <v>73</v>
      </c>
      <c r="C3" s="18" t="s">
        <v>72</v>
      </c>
      <c r="D3" s="19">
        <v>23.7</v>
      </c>
      <c r="E3" s="19">
        <v>23.9</v>
      </c>
      <c r="F3" s="19">
        <f>+E3*D3</f>
        <v>566.42999999999995</v>
      </c>
      <c r="G3" s="19">
        <v>157.5</v>
      </c>
      <c r="H3" s="19">
        <v>0</v>
      </c>
      <c r="I3" s="19">
        <f>+F3-G3+H3</f>
        <v>408.92999999999995</v>
      </c>
      <c r="R3" s="19">
        <v>1</v>
      </c>
      <c r="S3" s="19" t="s">
        <v>274</v>
      </c>
      <c r="T3" s="20" t="s">
        <v>280</v>
      </c>
      <c r="U3" s="20" t="s">
        <v>329</v>
      </c>
      <c r="V3" s="20"/>
      <c r="W3" s="20" t="s">
        <v>428</v>
      </c>
    </row>
    <row r="4" spans="1:24">
      <c r="B4" s="2" t="s">
        <v>81</v>
      </c>
      <c r="C4" s="18" t="s">
        <v>80</v>
      </c>
      <c r="D4" s="19">
        <v>9.35</v>
      </c>
      <c r="E4" s="19">
        <v>42.64</v>
      </c>
      <c r="F4" s="19">
        <f>+E4*D4</f>
        <v>398.68399999999997</v>
      </c>
      <c r="G4" s="19">
        <v>37.957000000000001</v>
      </c>
      <c r="H4" s="19">
        <v>0</v>
      </c>
      <c r="I4" s="19">
        <f>+F4-G4+H4</f>
        <v>360.72699999999998</v>
      </c>
      <c r="P4" s="26">
        <v>45890</v>
      </c>
      <c r="R4" s="19">
        <v>1</v>
      </c>
      <c r="S4" s="19" t="s">
        <v>274</v>
      </c>
      <c r="T4" s="20" t="s">
        <v>280</v>
      </c>
      <c r="U4" s="20" t="s">
        <v>332</v>
      </c>
      <c r="V4" s="20"/>
      <c r="W4" s="20" t="s">
        <v>428</v>
      </c>
    </row>
    <row r="5" spans="1:24">
      <c r="B5" s="2" t="s">
        <v>238</v>
      </c>
      <c r="C5" s="18" t="s">
        <v>237</v>
      </c>
      <c r="D5" s="19">
        <v>350</v>
      </c>
      <c r="E5" s="19">
        <v>272</v>
      </c>
      <c r="F5" s="19">
        <f>+E5*D5</f>
        <v>95200</v>
      </c>
      <c r="G5" s="19">
        <v>2823</v>
      </c>
      <c r="H5" s="19">
        <v>2478</v>
      </c>
      <c r="I5" s="19">
        <f>+F5-G5+H5</f>
        <v>94855</v>
      </c>
      <c r="R5" s="19">
        <v>1</v>
      </c>
      <c r="S5" s="19" t="s">
        <v>274</v>
      </c>
      <c r="T5" s="20" t="s">
        <v>251</v>
      </c>
      <c r="U5" s="20" t="s">
        <v>342</v>
      </c>
      <c r="V5" s="20"/>
      <c r="W5" s="20" t="s">
        <v>428</v>
      </c>
    </row>
    <row r="6" spans="1:24">
      <c r="B6" s="2" t="s">
        <v>240</v>
      </c>
      <c r="C6" s="18" t="s">
        <v>239</v>
      </c>
      <c r="D6" s="19">
        <v>619</v>
      </c>
      <c r="E6" s="19">
        <v>156</v>
      </c>
      <c r="F6" s="19">
        <f>+E6*D6</f>
        <v>96564</v>
      </c>
      <c r="G6" s="19">
        <v>14264</v>
      </c>
      <c r="H6" s="19">
        <v>10051</v>
      </c>
      <c r="I6" s="19">
        <f>+F6-G6+H6</f>
        <v>92351</v>
      </c>
      <c r="P6" s="26">
        <v>45909</v>
      </c>
      <c r="R6" s="19">
        <v>1</v>
      </c>
      <c r="S6" s="19" t="s">
        <v>274</v>
      </c>
      <c r="T6" s="20" t="s">
        <v>286</v>
      </c>
      <c r="U6" s="20" t="s">
        <v>343</v>
      </c>
      <c r="V6" s="20"/>
      <c r="W6" s="20" t="s">
        <v>428</v>
      </c>
    </row>
    <row r="7" spans="1:24">
      <c r="B7" s="2" t="s">
        <v>11</v>
      </c>
      <c r="C7" s="22" t="s">
        <v>10</v>
      </c>
      <c r="D7" s="19">
        <v>225</v>
      </c>
      <c r="E7" s="19">
        <v>4703</v>
      </c>
      <c r="F7" s="19">
        <f>+E7*D7</f>
        <v>1058175</v>
      </c>
      <c r="G7" s="19">
        <v>9472</v>
      </c>
      <c r="H7" s="19">
        <v>67282</v>
      </c>
      <c r="I7" s="19">
        <f>+F7-G7+H7</f>
        <v>1115985</v>
      </c>
      <c r="J7" s="19">
        <v>1111185</v>
      </c>
      <c r="K7" s="19">
        <f>_xlfn.XLOOKUP($C7,Revenue!$B:$B,Revenue!Q:Q,0)</f>
        <v>33203</v>
      </c>
      <c r="L7" s="19">
        <f>_xlfn.XLOOKUP($C7,Revenue!$B:$B,Revenue!R:R,0)</f>
        <v>35819</v>
      </c>
      <c r="M7" s="19">
        <f>_xlfn.XLOOKUP($C7,Revenue!$B:$B,Revenue!S:S,0)</f>
        <v>51574</v>
      </c>
      <c r="N7" s="19">
        <f>_xlfn.XLOOKUP($C7,Revenue!$B:$B,Revenue!T:T,0)</f>
        <v>0</v>
      </c>
      <c r="O7" s="19">
        <f>+N7</f>
        <v>0</v>
      </c>
      <c r="P7" s="26">
        <v>45904</v>
      </c>
      <c r="R7" s="19">
        <v>2</v>
      </c>
      <c r="S7" s="19" t="s">
        <v>440</v>
      </c>
      <c r="T7" s="20" t="s">
        <v>441</v>
      </c>
      <c r="U7" s="20" t="s">
        <v>292</v>
      </c>
      <c r="V7" s="20" t="s">
        <v>101</v>
      </c>
      <c r="W7" s="20" t="s">
        <v>394</v>
      </c>
      <c r="X7" s="25">
        <v>45885</v>
      </c>
    </row>
    <row r="8" spans="1:24">
      <c r="B8" s="21" t="s">
        <v>9</v>
      </c>
      <c r="C8" s="22" t="s">
        <v>8</v>
      </c>
      <c r="D8" s="19">
        <v>182</v>
      </c>
      <c r="E8" s="19">
        <v>24400</v>
      </c>
      <c r="F8" s="19">
        <f>+E8*D8</f>
        <v>4440800</v>
      </c>
      <c r="G8" s="19">
        <v>53691</v>
      </c>
      <c r="H8" s="19">
        <v>8464</v>
      </c>
      <c r="I8" s="19">
        <f>+F8-G8+H8</f>
        <v>4395573</v>
      </c>
      <c r="K8" s="19">
        <f>_xlfn.XLOOKUP($C8,Revenue!$B:$B,Revenue!Q:Q,0)</f>
        <v>17475</v>
      </c>
      <c r="L8" s="19">
        <f>_xlfn.XLOOKUP($C8,Revenue!$B:$B,Revenue!R:R,0)</f>
        <v>15356</v>
      </c>
      <c r="M8" s="19">
        <f>_xlfn.XLOOKUP($C8,Revenue!$B:$B,Revenue!S:S,0)</f>
        <v>44301</v>
      </c>
      <c r="N8" s="19">
        <f>_xlfn.XLOOKUP($C8,Revenue!$B:$B,Revenue!T:T,0)</f>
        <v>97858</v>
      </c>
      <c r="O8" s="19">
        <v>176000</v>
      </c>
      <c r="P8" s="26">
        <v>45896</v>
      </c>
      <c r="R8" s="19">
        <v>2</v>
      </c>
      <c r="S8" s="19" t="s">
        <v>440</v>
      </c>
      <c r="T8" s="20" t="s">
        <v>100</v>
      </c>
      <c r="U8" s="20" t="s">
        <v>290</v>
      </c>
      <c r="V8" s="20" t="s">
        <v>360</v>
      </c>
      <c r="W8" s="20" t="s">
        <v>392</v>
      </c>
      <c r="X8" s="25">
        <v>45885</v>
      </c>
    </row>
    <row r="9" spans="1:24">
      <c r="B9" s="2" t="s">
        <v>13</v>
      </c>
      <c r="C9" s="18" t="s">
        <v>12</v>
      </c>
      <c r="D9" s="19">
        <v>156</v>
      </c>
      <c r="E9" s="19">
        <v>1079</v>
      </c>
      <c r="F9" s="19">
        <f>+E9*D9</f>
        <v>168324</v>
      </c>
      <c r="G9" s="19">
        <v>53691</v>
      </c>
      <c r="H9" s="19">
        <v>14788</v>
      </c>
      <c r="I9" s="19">
        <f>+F9-G9+H9</f>
        <v>129421</v>
      </c>
      <c r="J9" s="19">
        <v>203722</v>
      </c>
      <c r="K9" s="19">
        <f>_xlfn.XLOOKUP($C9,Revenue!$B:$B,Revenue!Q:Q,0)</f>
        <v>44200</v>
      </c>
      <c r="L9" s="19">
        <f>_xlfn.XLOOKUP($C9,Revenue!$B:$B,Revenue!R:R,0)</f>
        <v>35820</v>
      </c>
      <c r="M9" s="19">
        <f>_xlfn.XLOOKUP($C9,Revenue!$B:$B,Revenue!S:S,0)</f>
        <v>38962</v>
      </c>
      <c r="N9" s="19">
        <f>_xlfn.XLOOKUP($C9,Revenue!$B:$B,Revenue!T:T,0)</f>
        <v>0</v>
      </c>
      <c r="O9" s="19">
        <v>43258</v>
      </c>
      <c r="P9" s="26">
        <v>45923</v>
      </c>
      <c r="R9" s="19">
        <v>2</v>
      </c>
      <c r="S9" s="19" t="s">
        <v>440</v>
      </c>
      <c r="T9" s="20" t="s">
        <v>100</v>
      </c>
      <c r="U9" s="20" t="s">
        <v>291</v>
      </c>
      <c r="V9" s="20" t="s">
        <v>361</v>
      </c>
      <c r="W9" s="20" t="s">
        <v>393</v>
      </c>
      <c r="X9" s="25">
        <v>45885</v>
      </c>
    </row>
    <row r="10" spans="1:24">
      <c r="A10" s="24"/>
      <c r="B10" s="21" t="s">
        <v>15</v>
      </c>
      <c r="C10" s="22" t="s">
        <v>14</v>
      </c>
      <c r="D10" s="19">
        <v>173</v>
      </c>
      <c r="E10" s="19">
        <v>1623</v>
      </c>
      <c r="F10" s="19">
        <f>+E10*D10</f>
        <v>280779</v>
      </c>
      <c r="G10" s="19">
        <v>5867</v>
      </c>
      <c r="H10" s="19">
        <v>3218</v>
      </c>
      <c r="I10" s="19">
        <f>+F10-G10+H10</f>
        <v>278130</v>
      </c>
      <c r="K10" s="19">
        <f>_xlfn.XLOOKUP($C10,Revenue!$B:$B,Revenue!Q:Q,0)</f>
        <v>23601</v>
      </c>
      <c r="L10" s="19">
        <f>_xlfn.XLOOKUP($C10,Revenue!$B:$B,Revenue!R:R,0)</f>
        <v>22680</v>
      </c>
      <c r="M10" s="19">
        <f>_xlfn.XLOOKUP($C10,Revenue!$B:$B,Revenue!S:S,0)</f>
        <v>25785</v>
      </c>
      <c r="N10" s="19">
        <f>_xlfn.XLOOKUP($C10,Revenue!$B:$B,Revenue!T:T,0)</f>
        <v>0</v>
      </c>
      <c r="P10" s="26">
        <v>45903</v>
      </c>
      <c r="R10" s="19">
        <v>2</v>
      </c>
      <c r="S10" s="19" t="s">
        <v>440</v>
      </c>
      <c r="T10" s="20" t="s">
        <v>100</v>
      </c>
      <c r="U10" s="20" t="s">
        <v>303</v>
      </c>
      <c r="V10" s="20" t="s">
        <v>367</v>
      </c>
      <c r="W10" s="20" t="s">
        <v>405</v>
      </c>
    </row>
    <row r="11" spans="1:24">
      <c r="A11" s="18" t="s">
        <v>464</v>
      </c>
      <c r="B11" s="2" t="s">
        <v>27</v>
      </c>
      <c r="C11" s="18" t="s">
        <v>26</v>
      </c>
      <c r="D11" s="19">
        <v>66</v>
      </c>
      <c r="E11" s="19">
        <v>540</v>
      </c>
      <c r="F11" s="19">
        <f>+D11*E11</f>
        <v>35640</v>
      </c>
      <c r="G11" s="19">
        <v>567</v>
      </c>
      <c r="H11" s="19">
        <v>5458</v>
      </c>
      <c r="I11" s="19">
        <f>+F11-G11+H11</f>
        <v>40531</v>
      </c>
      <c r="K11" s="19">
        <f>_xlfn.XLOOKUP($C11,Revenue!$B:$B,Revenue!Q:Q,0)</f>
        <v>6820.9</v>
      </c>
      <c r="L11" s="19">
        <f>_xlfn.XLOOKUP($C11,Revenue!$B:$B,Revenue!R:R,0)</f>
        <v>8438.7000000000007</v>
      </c>
      <c r="M11" s="19">
        <f>_xlfn.XLOOKUP($C11,Revenue!$B:$B,Revenue!S:S,0)</f>
        <v>7634.4</v>
      </c>
      <c r="N11" s="19">
        <f>_xlfn.XLOOKUP($C11,Revenue!$B:$B,Revenue!T:T,0)</f>
        <v>4401.6000000000004</v>
      </c>
      <c r="P11" s="26">
        <v>45888</v>
      </c>
      <c r="R11" s="19">
        <v>2</v>
      </c>
      <c r="S11" s="19" t="s">
        <v>440</v>
      </c>
      <c r="T11" s="20" t="s">
        <v>445</v>
      </c>
      <c r="U11" s="20" t="s">
        <v>307</v>
      </c>
      <c r="V11" s="20" t="s">
        <v>368</v>
      </c>
      <c r="W11" s="20" t="s">
        <v>409</v>
      </c>
    </row>
    <row r="12" spans="1:24">
      <c r="B12" s="2" t="s">
        <v>25</v>
      </c>
      <c r="C12" s="22" t="s">
        <v>24</v>
      </c>
      <c r="D12" s="19">
        <v>123</v>
      </c>
      <c r="E12" s="19">
        <v>862</v>
      </c>
      <c r="F12" s="19">
        <f>+D12*E12</f>
        <v>106026</v>
      </c>
      <c r="G12" s="19">
        <v>886</v>
      </c>
      <c r="H12" s="19">
        <v>4233</v>
      </c>
      <c r="I12" s="19">
        <f>+F12-G12+H12</f>
        <v>109373</v>
      </c>
      <c r="K12" s="19">
        <f>_xlfn.XLOOKUP($C12,Revenue!$B:$B,Revenue!Q:Q,0)</f>
        <v>4462.3999999999996</v>
      </c>
      <c r="L12" s="19">
        <f>_xlfn.XLOOKUP($C12,Revenue!$B:$B,Revenue!R:R,0)</f>
        <v>5919.6</v>
      </c>
      <c r="M12" s="19">
        <f>_xlfn.XLOOKUP($C12,Revenue!$B:$B,Revenue!S:S,0)</f>
        <v>5507.7</v>
      </c>
      <c r="N12" s="19">
        <f>_xlfn.XLOOKUP($C12,Revenue!$B:$B,Revenue!T:T,0)</f>
        <v>5767.3</v>
      </c>
      <c r="O12" s="19">
        <v>5750</v>
      </c>
      <c r="P12" s="26">
        <v>45897</v>
      </c>
      <c r="R12" s="19">
        <v>2</v>
      </c>
      <c r="S12" s="19" t="s">
        <v>440</v>
      </c>
      <c r="T12" s="20" t="s">
        <v>100</v>
      </c>
      <c r="U12" s="20" t="s">
        <v>293</v>
      </c>
      <c r="V12" s="20" t="s">
        <v>362</v>
      </c>
      <c r="W12" s="20" t="s">
        <v>395</v>
      </c>
      <c r="X12" s="25">
        <v>45885</v>
      </c>
    </row>
    <row r="13" spans="1:24">
      <c r="B13" s="2" t="s">
        <v>35</v>
      </c>
      <c r="C13" s="18" t="s">
        <v>34</v>
      </c>
      <c r="D13" s="19">
        <v>75</v>
      </c>
      <c r="E13" s="19">
        <v>148</v>
      </c>
      <c r="F13" s="19">
        <f>+D13*E13</f>
        <v>11100</v>
      </c>
      <c r="G13" s="19">
        <v>1318</v>
      </c>
      <c r="H13" s="19">
        <v>995</v>
      </c>
      <c r="I13" s="19">
        <f>+F13-G13+H13</f>
        <v>10777</v>
      </c>
      <c r="J13" s="19">
        <v>10805</v>
      </c>
      <c r="K13" s="19">
        <f>_xlfn.XLOOKUP($C13,Revenue!$B:$B,Revenue!Q:Q,0)</f>
        <v>5485.5</v>
      </c>
      <c r="L13" s="19">
        <f>_xlfn.XLOOKUP($C13,Revenue!$B:$B,Revenue!R:R,0)</f>
        <v>4772.3999999999996</v>
      </c>
      <c r="M13" s="19">
        <f>_xlfn.XLOOKUP($C13,Revenue!$B:$B,Revenue!S:S,0)</f>
        <v>4178</v>
      </c>
      <c r="N13" s="19">
        <v>4001.7</v>
      </c>
      <c r="R13" s="19">
        <v>2</v>
      </c>
      <c r="S13" s="19" t="s">
        <v>440</v>
      </c>
      <c r="T13" s="20" t="s">
        <v>100</v>
      </c>
      <c r="U13" s="20" t="s">
        <v>311</v>
      </c>
      <c r="V13" s="20" t="s">
        <v>370</v>
      </c>
      <c r="W13" s="20" t="s">
        <v>413</v>
      </c>
    </row>
    <row r="14" spans="1:24">
      <c r="B14" s="2" t="s">
        <v>41</v>
      </c>
      <c r="C14" s="18" t="s">
        <v>40</v>
      </c>
      <c r="D14" s="19">
        <v>89.83</v>
      </c>
      <c r="K14" s="19">
        <f>_xlfn.XLOOKUP($C14,Revenue!$B:$B,Revenue!Q:Q,0)</f>
        <v>4645.7</v>
      </c>
      <c r="L14" s="19">
        <f>_xlfn.XLOOKUP($C14,Revenue!$B:$B,Revenue!R:R,0)</f>
        <v>3569.4</v>
      </c>
      <c r="M14" s="19">
        <f>_xlfn.XLOOKUP($C14,Revenue!$B:$B,Revenue!S:S,0)</f>
        <v>3769.5</v>
      </c>
      <c r="N14" s="19">
        <f>_xlfn.XLOOKUP($C14,Revenue!$B:$B,Revenue!T:T,0)</f>
        <v>3719</v>
      </c>
      <c r="R14" s="19">
        <v>2</v>
      </c>
      <c r="S14" s="19" t="s">
        <v>440</v>
      </c>
      <c r="T14" s="20" t="s">
        <v>100</v>
      </c>
      <c r="U14" s="20" t="s">
        <v>314</v>
      </c>
      <c r="V14" s="20" t="s">
        <v>370</v>
      </c>
      <c r="W14" s="20" t="s">
        <v>416</v>
      </c>
    </row>
    <row r="15" spans="1:24">
      <c r="B15" s="18" t="s">
        <v>29</v>
      </c>
      <c r="C15" s="18" t="s">
        <v>28</v>
      </c>
      <c r="D15" s="19">
        <v>830</v>
      </c>
      <c r="K15" s="19">
        <f>_xlfn.XLOOKUP($C15,Revenue!$B:$B,Revenue!Q:Q,0)</f>
        <v>1794.1</v>
      </c>
      <c r="L15" s="19">
        <f>_xlfn.XLOOKUP($C15,Revenue!$B:$B,Revenue!R:R,0)</f>
        <v>1821.1</v>
      </c>
      <c r="M15" s="19">
        <f>_xlfn.XLOOKUP($C15,Revenue!$B:$B,Revenue!S:S,0)</f>
        <v>2207.1</v>
      </c>
      <c r="N15" s="19">
        <f>_xlfn.XLOOKUP($C15,Revenue!$B:$B,Revenue!T:T,0)</f>
        <v>0</v>
      </c>
      <c r="R15" s="19">
        <v>2</v>
      </c>
      <c r="S15" s="19" t="s">
        <v>440</v>
      </c>
      <c r="T15" s="20" t="s">
        <v>100</v>
      </c>
      <c r="U15" s="20" t="s">
        <v>308</v>
      </c>
      <c r="V15" s="20" t="s">
        <v>369</v>
      </c>
      <c r="W15" s="20" t="s">
        <v>410</v>
      </c>
    </row>
    <row r="16" spans="1:24">
      <c r="B16" s="18" t="s">
        <v>47</v>
      </c>
      <c r="C16" s="18" t="s">
        <v>46</v>
      </c>
      <c r="D16" s="19">
        <v>111.06</v>
      </c>
      <c r="E16" s="19" t="s">
        <v>468</v>
      </c>
      <c r="K16" s="19">
        <f>_xlfn.XLOOKUP($C16,Revenue!$B:$B,Revenue!Q:Q,0)</f>
        <v>1781.5</v>
      </c>
      <c r="L16" s="19">
        <f>_xlfn.XLOOKUP($C16,Revenue!$B:$B,Revenue!R:R,0)</f>
        <v>1897.6</v>
      </c>
      <c r="M16" s="19">
        <f>_xlfn.XLOOKUP($C16,Revenue!$B:$B,Revenue!S:S,0)</f>
        <v>1788.9</v>
      </c>
      <c r="N16" s="19">
        <f>_xlfn.XLOOKUP($C16,Revenue!$B:$B,Revenue!T:T,0)</f>
        <v>1896.1</v>
      </c>
      <c r="R16" s="19">
        <v>2</v>
      </c>
      <c r="S16" s="19" t="s">
        <v>440</v>
      </c>
      <c r="T16" s="20" t="s">
        <v>100</v>
      </c>
      <c r="U16" s="20" t="s">
        <v>317</v>
      </c>
      <c r="V16" s="20" t="s">
        <v>101</v>
      </c>
      <c r="W16" s="20" t="s">
        <v>419</v>
      </c>
    </row>
    <row r="17" spans="2:24">
      <c r="B17" s="18" t="s">
        <v>61</v>
      </c>
      <c r="C17" s="18" t="s">
        <v>60</v>
      </c>
      <c r="D17" s="19">
        <v>66.8</v>
      </c>
      <c r="K17" s="19">
        <f>_xlfn.XLOOKUP($C17,Revenue!$B:$B,Revenue!Q:Q,0)</f>
        <v>1739.7</v>
      </c>
      <c r="L17" s="19">
        <f>_xlfn.XLOOKUP($C17,Revenue!$B:$B,Revenue!R:R,0)</f>
        <v>1355.1</v>
      </c>
      <c r="M17" s="19">
        <f>_xlfn.XLOOKUP($C17,Revenue!$B:$B,Revenue!S:S,0)</f>
        <v>959.4</v>
      </c>
      <c r="N17" s="19">
        <f>_xlfn.XLOOKUP($C17,Revenue!$B:$B,Revenue!T:T,0)</f>
        <v>0</v>
      </c>
      <c r="R17" s="19">
        <v>2</v>
      </c>
      <c r="S17" s="19" t="s">
        <v>440</v>
      </c>
      <c r="T17" s="20" t="s">
        <v>100</v>
      </c>
      <c r="U17" s="20" t="s">
        <v>323</v>
      </c>
      <c r="V17" s="20" t="s">
        <v>101</v>
      </c>
      <c r="W17" s="20" t="s">
        <v>424</v>
      </c>
    </row>
    <row r="18" spans="2:24">
      <c r="B18" s="18" t="s">
        <v>49</v>
      </c>
      <c r="C18" s="18" t="s">
        <v>48</v>
      </c>
      <c r="D18" s="19">
        <v>49.8</v>
      </c>
      <c r="K18" s="19">
        <f>_xlfn.XLOOKUP($C18,Revenue!$B:$B,Revenue!Q:Q,0)</f>
        <v>740.9</v>
      </c>
      <c r="L18" s="19">
        <f>_xlfn.XLOOKUP($C18,Revenue!$B:$B,Revenue!R:R,0)</f>
        <v>756.5</v>
      </c>
      <c r="M18" s="19">
        <f>_xlfn.XLOOKUP($C18,Revenue!$B:$B,Revenue!S:S,0)</f>
        <v>868.8</v>
      </c>
      <c r="N18" s="19">
        <f>_xlfn.XLOOKUP($C18,Revenue!$B:$B,Revenue!T:T,0)</f>
        <v>909.3</v>
      </c>
      <c r="R18" s="19">
        <v>2</v>
      </c>
      <c r="S18" s="19" t="s">
        <v>440</v>
      </c>
      <c r="T18" s="20" t="s">
        <v>100</v>
      </c>
      <c r="U18" s="20" t="s">
        <v>318</v>
      </c>
      <c r="V18" s="20" t="s">
        <v>372</v>
      </c>
      <c r="W18" s="20" t="s">
        <v>420</v>
      </c>
    </row>
    <row r="19" spans="2:24">
      <c r="B19" s="2" t="s">
        <v>53</v>
      </c>
      <c r="C19" s="18" t="s">
        <v>52</v>
      </c>
      <c r="D19" s="19">
        <v>128</v>
      </c>
      <c r="E19" s="19">
        <v>416</v>
      </c>
      <c r="F19" s="19">
        <f>+D19*E19</f>
        <v>53248</v>
      </c>
      <c r="G19" s="19">
        <v>416</v>
      </c>
      <c r="H19" s="19">
        <v>0</v>
      </c>
      <c r="I19" s="19">
        <f>+F19-G19+H19</f>
        <v>52832</v>
      </c>
      <c r="J19" s="19" t="s">
        <v>463</v>
      </c>
      <c r="K19" s="19">
        <f>_xlfn.XLOOKUP($C19,Revenue!$B:$B,Revenue!Q:Q,0)</f>
        <v>1024.0999999999999</v>
      </c>
      <c r="L19" s="19">
        <f>_xlfn.XLOOKUP($C19,Revenue!$B:$B,Revenue!R:R,0)</f>
        <v>782.3</v>
      </c>
      <c r="M19" s="19">
        <f>_xlfn.XLOOKUP($C19,Revenue!$B:$B,Revenue!S:S,0)</f>
        <v>584.4</v>
      </c>
      <c r="N19" s="19">
        <f>_xlfn.XLOOKUP($C19,Revenue!$B:$B,Revenue!T:T,0)</f>
        <v>0</v>
      </c>
      <c r="O19" s="19">
        <v>584.13499999999999</v>
      </c>
      <c r="R19" s="19">
        <v>2</v>
      </c>
      <c r="S19" s="19" t="s">
        <v>440</v>
      </c>
      <c r="T19" s="20" t="s">
        <v>100</v>
      </c>
      <c r="U19" s="20" t="s">
        <v>295</v>
      </c>
      <c r="V19" s="20" t="s">
        <v>101</v>
      </c>
      <c r="W19" s="20" t="s">
        <v>397</v>
      </c>
      <c r="X19" s="25">
        <v>45885</v>
      </c>
    </row>
    <row r="20" spans="2:24">
      <c r="B20" s="18" t="s">
        <v>45</v>
      </c>
      <c r="C20" s="18" t="s">
        <v>44</v>
      </c>
      <c r="K20" s="19">
        <f>_xlfn.XLOOKUP($C20,Revenue!$B:$B,Revenue!Q:Q,0)</f>
        <v>454.8</v>
      </c>
      <c r="L20" s="19">
        <f>_xlfn.XLOOKUP($C20,Revenue!$B:$B,Revenue!R:R,0)</f>
        <v>461.1</v>
      </c>
      <c r="M20" s="19">
        <f>_xlfn.XLOOKUP($C20,Revenue!$B:$B,Revenue!S:S,0)</f>
        <v>556.6</v>
      </c>
      <c r="N20" s="19">
        <f>_xlfn.XLOOKUP($C20,Revenue!$B:$B,Revenue!T:T,0)</f>
        <v>0</v>
      </c>
      <c r="R20" s="19">
        <v>2</v>
      </c>
      <c r="S20" s="19" t="s">
        <v>440</v>
      </c>
      <c r="T20" s="20" t="s">
        <v>447</v>
      </c>
      <c r="U20" s="20" t="s">
        <v>316</v>
      </c>
      <c r="V20" s="20" t="s">
        <v>101</v>
      </c>
      <c r="W20" s="20" t="s">
        <v>418</v>
      </c>
    </row>
    <row r="21" spans="2:24">
      <c r="B21" s="18" t="s">
        <v>43</v>
      </c>
      <c r="C21" s="18" t="s">
        <v>42</v>
      </c>
      <c r="K21" s="19">
        <f>_xlfn.XLOOKUP($C21,Revenue!$B:$B,Revenue!Q:Q,0)</f>
        <v>660.4</v>
      </c>
      <c r="L21" s="19">
        <f>_xlfn.XLOOKUP($C21,Revenue!$B:$B,Revenue!R:R,0)</f>
        <v>737.2</v>
      </c>
      <c r="M21" s="19">
        <f>_xlfn.XLOOKUP($C21,Revenue!$B:$B,Revenue!S:S,0)</f>
        <v>509.1</v>
      </c>
      <c r="N21" s="19">
        <f>_xlfn.XLOOKUP($C21,Revenue!$B:$B,Revenue!T:T,0)</f>
        <v>0</v>
      </c>
      <c r="R21" s="19">
        <v>2</v>
      </c>
      <c r="S21" s="19" t="s">
        <v>440</v>
      </c>
      <c r="T21" s="20" t="s">
        <v>100</v>
      </c>
      <c r="U21" s="20" t="s">
        <v>315</v>
      </c>
      <c r="V21" s="20" t="s">
        <v>101</v>
      </c>
      <c r="W21" s="20" t="s">
        <v>417</v>
      </c>
    </row>
    <row r="22" spans="2:24">
      <c r="B22" s="18" t="s">
        <v>59</v>
      </c>
      <c r="C22" s="18" t="s">
        <v>58</v>
      </c>
      <c r="K22" s="19">
        <f>_xlfn.XLOOKUP($C22,Revenue!$B:$B,Revenue!Q:Q,0)</f>
        <v>651.1</v>
      </c>
      <c r="L22" s="19">
        <f>_xlfn.XLOOKUP($C22,Revenue!$B:$B,Revenue!R:R,0)</f>
        <v>444.5</v>
      </c>
      <c r="M22" s="19">
        <f>_xlfn.XLOOKUP($C22,Revenue!$B:$B,Revenue!S:S,0)</f>
        <v>419</v>
      </c>
      <c r="N22" s="19">
        <f>_xlfn.XLOOKUP($C22,Revenue!$B:$B,Revenue!T:T,0)</f>
        <v>0</v>
      </c>
      <c r="R22" s="19">
        <v>2</v>
      </c>
      <c r="S22" s="19" t="s">
        <v>440</v>
      </c>
      <c r="T22" s="20" t="s">
        <v>100</v>
      </c>
      <c r="U22" s="20" t="s">
        <v>322</v>
      </c>
      <c r="V22" s="20" t="s">
        <v>369</v>
      </c>
      <c r="W22" s="20" t="s">
        <v>423</v>
      </c>
    </row>
    <row r="23" spans="2:24">
      <c r="B23" s="18" t="s">
        <v>37</v>
      </c>
      <c r="C23" s="18" t="s">
        <v>36</v>
      </c>
      <c r="K23" s="19">
        <f>_xlfn.XLOOKUP($C23,Revenue!$B:$B,Revenue!Q:Q,0)</f>
        <v>0</v>
      </c>
      <c r="L23" s="19">
        <f>_xlfn.XLOOKUP($C23,Revenue!$B:$B,Revenue!R:R,0)</f>
        <v>0</v>
      </c>
      <c r="M23" s="19">
        <f>_xlfn.XLOOKUP($C23,Revenue!$B:$B,Revenue!S:S,0)</f>
        <v>396.3</v>
      </c>
      <c r="N23" s="19">
        <f>_xlfn.XLOOKUP($C23,Revenue!$B:$B,Revenue!T:T,0)</f>
        <v>0</v>
      </c>
      <c r="R23" s="19">
        <v>2</v>
      </c>
      <c r="S23" s="19" t="s">
        <v>440</v>
      </c>
      <c r="T23" s="20" t="s">
        <v>100</v>
      </c>
      <c r="U23" s="20" t="s">
        <v>312</v>
      </c>
      <c r="V23" s="20" t="s">
        <v>101</v>
      </c>
      <c r="W23" s="20" t="s">
        <v>414</v>
      </c>
    </row>
    <row r="24" spans="2:24">
      <c r="B24" s="18" t="s">
        <v>57</v>
      </c>
      <c r="C24" s="18" t="s">
        <v>56</v>
      </c>
      <c r="K24" s="19">
        <f>_xlfn.XLOOKUP($C24,Revenue!$B:$B,Revenue!Q:Q,0)</f>
        <v>257.8</v>
      </c>
      <c r="L24" s="19">
        <f>_xlfn.XLOOKUP($C24,Revenue!$B:$B,Revenue!R:R,0)</f>
        <v>307.5</v>
      </c>
      <c r="M24" s="19">
        <f>_xlfn.XLOOKUP($C24,Revenue!$B:$B,Revenue!S:S,0)</f>
        <v>366.1</v>
      </c>
      <c r="N24" s="19">
        <f>_xlfn.XLOOKUP($C24,Revenue!$B:$B,Revenue!T:T,0)</f>
        <v>0</v>
      </c>
      <c r="R24" s="19">
        <v>2</v>
      </c>
      <c r="S24" s="19" t="s">
        <v>440</v>
      </c>
      <c r="T24" s="20" t="s">
        <v>100</v>
      </c>
      <c r="U24" s="20" t="s">
        <v>321</v>
      </c>
      <c r="V24" s="20" t="s">
        <v>101</v>
      </c>
      <c r="W24" s="20" t="s">
        <v>422</v>
      </c>
    </row>
    <row r="25" spans="2:24">
      <c r="B25" s="18" t="s">
        <v>67</v>
      </c>
      <c r="C25" s="18" t="s">
        <v>66</v>
      </c>
      <c r="K25" s="19">
        <f>_xlfn.XLOOKUP($C25,Revenue!$B:$B,Revenue!Q:Q,0)</f>
        <v>1120.3</v>
      </c>
      <c r="L25" s="19">
        <f>_xlfn.XLOOKUP($C25,Revenue!$B:$B,Revenue!R:R,0)</f>
        <v>693.3</v>
      </c>
      <c r="M25" s="19">
        <f>_xlfn.XLOOKUP($C25,Revenue!$B:$B,Revenue!S:S,0)</f>
        <v>360.5</v>
      </c>
      <c r="N25" s="19">
        <f>_xlfn.XLOOKUP($C25,Revenue!$B:$B,Revenue!T:T,0)</f>
        <v>0</v>
      </c>
      <c r="R25" s="19">
        <v>2</v>
      </c>
      <c r="S25" s="19" t="s">
        <v>440</v>
      </c>
      <c r="T25" s="20" t="s">
        <v>100</v>
      </c>
      <c r="U25" s="20" t="s">
        <v>326</v>
      </c>
      <c r="V25" s="20" t="s">
        <v>370</v>
      </c>
      <c r="W25" s="20" t="s">
        <v>425</v>
      </c>
    </row>
    <row r="26" spans="2:24">
      <c r="B26" s="18" t="s">
        <v>51</v>
      </c>
      <c r="C26" s="18" t="s">
        <v>50</v>
      </c>
      <c r="K26" s="19">
        <f>_xlfn.XLOOKUP($C26,Revenue!$B:$B,Revenue!Q:Q,0)</f>
        <v>283.60000000000002</v>
      </c>
      <c r="L26" s="19">
        <f>_xlfn.XLOOKUP($C26,Revenue!$B:$B,Revenue!R:R,0)</f>
        <v>144</v>
      </c>
      <c r="M26" s="19">
        <f>_xlfn.XLOOKUP($C26,Revenue!$B:$B,Revenue!S:S,0)</f>
        <v>202.7</v>
      </c>
      <c r="N26" s="19">
        <f>_xlfn.XLOOKUP($C26,Revenue!$B:$B,Revenue!T:T,0)</f>
        <v>0</v>
      </c>
      <c r="R26" s="19">
        <v>2</v>
      </c>
      <c r="S26" s="19" t="s">
        <v>440</v>
      </c>
      <c r="T26" s="20" t="s">
        <v>100</v>
      </c>
      <c r="U26" s="20" t="s">
        <v>319</v>
      </c>
      <c r="V26" s="20" t="s">
        <v>373</v>
      </c>
      <c r="W26" s="20" t="s">
        <v>421</v>
      </c>
    </row>
    <row r="27" spans="2:24">
      <c r="B27" s="18" t="s">
        <v>75</v>
      </c>
      <c r="C27" s="18" t="s">
        <v>74</v>
      </c>
      <c r="K27" s="19">
        <f>_xlfn.XLOOKUP($C27,Revenue!$B:$B,Revenue!Q:Q,0)</f>
        <v>37.9</v>
      </c>
      <c r="L27" s="19">
        <f>_xlfn.XLOOKUP($C27,Revenue!$B:$B,Revenue!R:R,0)</f>
        <v>79.5</v>
      </c>
      <c r="M27" s="19">
        <f>_xlfn.XLOOKUP($C27,Revenue!$B:$B,Revenue!S:S,0)</f>
        <v>83.3</v>
      </c>
      <c r="N27" s="19">
        <f>_xlfn.XLOOKUP($C27,Revenue!$B:$B,Revenue!T:T,0)</f>
        <v>0</v>
      </c>
      <c r="R27" s="19">
        <v>2</v>
      </c>
      <c r="S27" s="19" t="s">
        <v>440</v>
      </c>
      <c r="T27" s="20" t="s">
        <v>100</v>
      </c>
      <c r="U27" s="20" t="s">
        <v>330</v>
      </c>
      <c r="V27" s="20" t="s">
        <v>364</v>
      </c>
      <c r="W27" s="20" t="s">
        <v>426</v>
      </c>
    </row>
    <row r="28" spans="2:24">
      <c r="B28" s="21" t="s">
        <v>95</v>
      </c>
      <c r="C28" s="18" t="s">
        <v>94</v>
      </c>
      <c r="D28" s="19">
        <v>0.89</v>
      </c>
      <c r="E28" s="19">
        <v>59</v>
      </c>
      <c r="F28" s="19">
        <f>+E28*D28</f>
        <v>52.51</v>
      </c>
      <c r="G28" s="19">
        <v>29</v>
      </c>
      <c r="H28" s="19">
        <v>0</v>
      </c>
      <c r="I28" s="19">
        <f>+F28-G28+H28</f>
        <v>23.509999999999998</v>
      </c>
      <c r="K28" s="19">
        <f>_xlfn.XLOOKUP($C28,Revenue!$B:$B,Revenue!Q:Q,0)</f>
        <v>70.099999999999994</v>
      </c>
      <c r="L28" s="19">
        <f>_xlfn.XLOOKUP($C28,Revenue!$B:$B,Revenue!R:R,0)</f>
        <v>59.7</v>
      </c>
      <c r="M28" s="19">
        <f>_xlfn.XLOOKUP($C28,Revenue!$B:$B,Revenue!S:S,0)</f>
        <v>43.2</v>
      </c>
      <c r="N28" s="19">
        <f>_xlfn.XLOOKUP($C28,Revenue!$B:$B,Revenue!T:T,0)</f>
        <v>0</v>
      </c>
      <c r="R28" s="19">
        <v>2</v>
      </c>
      <c r="S28" s="19" t="s">
        <v>440</v>
      </c>
      <c r="T28" s="20" t="s">
        <v>100</v>
      </c>
      <c r="U28" s="20" t="s">
        <v>300</v>
      </c>
      <c r="V28" s="20" t="s">
        <v>101</v>
      </c>
      <c r="W28" s="20" t="s">
        <v>402</v>
      </c>
    </row>
    <row r="29" spans="2:24">
      <c r="B29" s="21" t="s">
        <v>91</v>
      </c>
      <c r="C29" s="18" t="s">
        <v>90</v>
      </c>
      <c r="D29" s="19">
        <v>2.8</v>
      </c>
      <c r="E29" s="19">
        <v>25.5</v>
      </c>
      <c r="F29" s="19">
        <f>+E29*D29</f>
        <v>71.399999999999991</v>
      </c>
      <c r="G29" s="19">
        <v>18.100000000000001</v>
      </c>
      <c r="H29" s="19">
        <v>0</v>
      </c>
      <c r="I29" s="19">
        <f>+F29-G29+H29</f>
        <v>53.29999999999999</v>
      </c>
      <c r="K29" s="19">
        <f>_xlfn.XLOOKUP($C29,Revenue!$B:$B,Revenue!Q:Q,0)</f>
        <v>33.4</v>
      </c>
      <c r="L29" s="19">
        <f>_xlfn.XLOOKUP($C29,Revenue!$B:$B,Revenue!R:R,0)</f>
        <v>29.7</v>
      </c>
      <c r="M29" s="19">
        <f>_xlfn.XLOOKUP($C29,Revenue!$B:$B,Revenue!S:S,0)</f>
        <v>21.8</v>
      </c>
      <c r="N29" s="19">
        <f>_xlfn.XLOOKUP($C29,Revenue!$B:$B,Revenue!T:T,0)</f>
        <v>20.5</v>
      </c>
      <c r="O29" s="19">
        <v>19.786999999999999</v>
      </c>
      <c r="R29" s="19">
        <v>2</v>
      </c>
      <c r="S29" s="19" t="s">
        <v>440</v>
      </c>
      <c r="T29" s="20" t="s">
        <v>100</v>
      </c>
      <c r="U29" s="20" t="s">
        <v>298</v>
      </c>
      <c r="V29" s="20" t="s">
        <v>101</v>
      </c>
      <c r="W29" s="20" t="s">
        <v>400</v>
      </c>
    </row>
    <row r="30" spans="2:24">
      <c r="B30" s="2" t="s">
        <v>87</v>
      </c>
      <c r="C30" s="18" t="s">
        <v>86</v>
      </c>
      <c r="D30" s="19">
        <v>5.62</v>
      </c>
      <c r="E30" s="19">
        <v>16</v>
      </c>
      <c r="F30" s="19">
        <f>+E30*D30</f>
        <v>89.92</v>
      </c>
      <c r="G30" s="19">
        <v>19</v>
      </c>
      <c r="H30" s="19">
        <v>17</v>
      </c>
      <c r="I30" s="19">
        <f>+F30-G30+H30</f>
        <v>87.92</v>
      </c>
      <c r="J30" s="19">
        <v>87.382000000000005</v>
      </c>
      <c r="K30" s="19">
        <f>_xlfn.XLOOKUP($C30,Revenue!$B:$B,Revenue!Q:Q,0)</f>
        <v>16.2</v>
      </c>
      <c r="L30" s="19">
        <f>_xlfn.XLOOKUP($C30,Revenue!$B:$B,Revenue!R:R,0)</f>
        <v>21.2</v>
      </c>
      <c r="M30" s="19">
        <f>_xlfn.XLOOKUP($C30,Revenue!$B:$B,Revenue!S:S,0)</f>
        <v>20.100000000000001</v>
      </c>
      <c r="N30" s="19">
        <f>_xlfn.XLOOKUP($C30,Revenue!$B:$B,Revenue!T:T,0)</f>
        <v>0</v>
      </c>
      <c r="O30" s="19">
        <v>18.722999999999999</v>
      </c>
      <c r="R30" s="19">
        <v>2</v>
      </c>
      <c r="S30" s="19" t="s">
        <v>440</v>
      </c>
      <c r="T30" s="20" t="s">
        <v>100</v>
      </c>
      <c r="U30" s="20" t="s">
        <v>296</v>
      </c>
      <c r="V30" s="20" t="s">
        <v>101</v>
      </c>
      <c r="W30" s="20" t="s">
        <v>398</v>
      </c>
      <c r="X30" s="25">
        <v>45885</v>
      </c>
    </row>
    <row r="31" spans="2:24">
      <c r="B31" s="21" t="s">
        <v>99</v>
      </c>
      <c r="C31" s="18" t="s">
        <v>98</v>
      </c>
      <c r="D31" s="19">
        <v>0.83</v>
      </c>
      <c r="E31" s="19">
        <v>3.4299590000000002</v>
      </c>
      <c r="F31" s="19">
        <f>+E31*D31</f>
        <v>2.8468659700000001</v>
      </c>
      <c r="G31" s="19">
        <v>1.3</v>
      </c>
      <c r="H31" s="19">
        <v>0</v>
      </c>
      <c r="I31" s="19">
        <f>+F31-G31+H31</f>
        <v>1.54686597</v>
      </c>
      <c r="K31" s="19">
        <f>_xlfn.XLOOKUP($C31,Revenue!$B:$B,Revenue!Q:Q,0)</f>
        <v>14.9</v>
      </c>
      <c r="L31" s="19">
        <f>_xlfn.XLOOKUP($C31,Revenue!$B:$B,Revenue!R:R,0)</f>
        <v>13.7</v>
      </c>
      <c r="M31" s="19">
        <f>_xlfn.XLOOKUP($C31,Revenue!$B:$B,Revenue!S:S,0)</f>
        <v>14.6</v>
      </c>
      <c r="N31" s="19">
        <f>_xlfn.XLOOKUP($C31,Revenue!$B:$B,Revenue!T:T,0)</f>
        <v>0</v>
      </c>
      <c r="O31" s="19">
        <v>14.358000000000001</v>
      </c>
      <c r="R31" s="19">
        <v>2</v>
      </c>
      <c r="S31" s="19" t="s">
        <v>440</v>
      </c>
      <c r="T31" s="20" t="s">
        <v>100</v>
      </c>
      <c r="U31" s="20" t="s">
        <v>302</v>
      </c>
      <c r="V31" s="20" t="s">
        <v>366</v>
      </c>
      <c r="W31" s="20" t="s">
        <v>404</v>
      </c>
    </row>
    <row r="32" spans="2:24">
      <c r="B32" s="21" t="s">
        <v>89</v>
      </c>
      <c r="C32" s="18" t="s">
        <v>88</v>
      </c>
      <c r="D32" s="19">
        <v>2.16</v>
      </c>
      <c r="E32" s="19">
        <v>48</v>
      </c>
      <c r="F32" s="19">
        <f>+E32*D32</f>
        <v>103.68</v>
      </c>
      <c r="G32" s="19">
        <v>2</v>
      </c>
      <c r="H32" s="19">
        <v>37</v>
      </c>
      <c r="I32" s="19">
        <f>+F32-G32+H32</f>
        <v>138.68</v>
      </c>
      <c r="K32" s="19">
        <f>_xlfn.XLOOKUP($C32,Revenue!$B:$B,Revenue!Q:Q,0)</f>
        <v>0</v>
      </c>
      <c r="L32" s="19">
        <f>_xlfn.XLOOKUP($C32,Revenue!$B:$B,Revenue!R:R,0)</f>
        <v>0</v>
      </c>
      <c r="M32" s="19">
        <f>_xlfn.XLOOKUP($C32,Revenue!$B:$B,Revenue!S:S,0)</f>
        <v>9.1</v>
      </c>
      <c r="N32" s="19">
        <f>_xlfn.XLOOKUP($C32,Revenue!$B:$B,Revenue!T:T,0)</f>
        <v>0</v>
      </c>
      <c r="O32" s="19">
        <v>9.7910000000000004</v>
      </c>
      <c r="R32" s="19">
        <v>2</v>
      </c>
      <c r="S32" s="19" t="s">
        <v>440</v>
      </c>
      <c r="T32" s="20" t="s">
        <v>100</v>
      </c>
      <c r="U32" s="20" t="s">
        <v>297</v>
      </c>
      <c r="V32" s="20" t="s">
        <v>364</v>
      </c>
      <c r="W32" s="20" t="s">
        <v>399</v>
      </c>
    </row>
    <row r="33" spans="2:23">
      <c r="B33" s="21" t="s">
        <v>97</v>
      </c>
      <c r="C33" s="18" t="s">
        <v>96</v>
      </c>
      <c r="D33" s="19">
        <v>1.25</v>
      </c>
      <c r="E33" s="19">
        <f>+ 33.681049 + 2.129901</f>
        <v>35.810949999999998</v>
      </c>
      <c r="F33" s="19">
        <f>+E33*D33</f>
        <v>44.763687499999996</v>
      </c>
      <c r="G33" s="19">
        <v>0.26600000000000001</v>
      </c>
      <c r="H33" s="19">
        <f>0.398 + 1.743 + 0.2 + 1.082</f>
        <v>3.423</v>
      </c>
      <c r="I33" s="19">
        <f>+F33-G33+H33</f>
        <v>47.9206875</v>
      </c>
      <c r="K33" s="19">
        <f>_xlfn.XLOOKUP($C33,Revenue!$B:$B,Revenue!Q:Q,0)</f>
        <v>0</v>
      </c>
      <c r="L33" s="19">
        <f>_xlfn.XLOOKUP($C33,Revenue!$B:$B,Revenue!R:R,0)</f>
        <v>1.2</v>
      </c>
      <c r="M33" s="19">
        <f>_xlfn.XLOOKUP($C33,Revenue!$B:$B,Revenue!S:S,0)</f>
        <v>6.4</v>
      </c>
      <c r="N33" s="19">
        <f>_xlfn.XLOOKUP($C33,Revenue!$B:$B,Revenue!T:T,0)</f>
        <v>0</v>
      </c>
      <c r="O33" s="19">
        <v>6.4420000000000002</v>
      </c>
      <c r="R33" s="19">
        <v>2</v>
      </c>
      <c r="S33" s="19" t="s">
        <v>440</v>
      </c>
      <c r="T33" s="20" t="s">
        <v>100</v>
      </c>
      <c r="U33" s="20" t="s">
        <v>301</v>
      </c>
      <c r="V33" s="20" t="s">
        <v>365</v>
      </c>
      <c r="W33" s="20" t="s">
        <v>403</v>
      </c>
    </row>
    <row r="34" spans="2:23">
      <c r="B34" s="21" t="s">
        <v>93</v>
      </c>
      <c r="C34" s="18" t="s">
        <v>92</v>
      </c>
      <c r="D34" s="19">
        <v>1.35</v>
      </c>
      <c r="E34" s="19">
        <v>48</v>
      </c>
      <c r="F34" s="19">
        <f>+E34*D34</f>
        <v>64.800000000000011</v>
      </c>
      <c r="G34" s="19">
        <v>4</v>
      </c>
      <c r="H34" s="19">
        <v>0</v>
      </c>
      <c r="I34" s="19">
        <f>+F34-G34+H34</f>
        <v>60.800000000000011</v>
      </c>
      <c r="K34" s="19">
        <f>_xlfn.XLOOKUP($C34,Revenue!$B:$B,Revenue!Q:Q,0)</f>
        <v>0</v>
      </c>
      <c r="L34" s="19">
        <f>_xlfn.XLOOKUP($C34,Revenue!$B:$B,Revenue!R:R,0)</f>
        <v>0</v>
      </c>
      <c r="M34" s="19">
        <f>_xlfn.XLOOKUP($C34,Revenue!$B:$B,Revenue!S:S,0)</f>
        <v>0</v>
      </c>
      <c r="N34" s="19">
        <f>_xlfn.XLOOKUP($C34,Revenue!$B:$B,Revenue!T:T,0)</f>
        <v>0</v>
      </c>
      <c r="O34" s="19">
        <v>2.1920000000000002</v>
      </c>
      <c r="R34" s="19">
        <v>2</v>
      </c>
      <c r="S34" s="19" t="s">
        <v>440</v>
      </c>
      <c r="T34" s="20" t="s">
        <v>100</v>
      </c>
      <c r="U34" s="20" t="s">
        <v>299</v>
      </c>
      <c r="V34" s="20" t="s">
        <v>365</v>
      </c>
      <c r="W34" s="20" t="s">
        <v>401</v>
      </c>
    </row>
    <row r="35" spans="2:23">
      <c r="B35" s="18" t="s">
        <v>39</v>
      </c>
      <c r="C35" s="18" t="s">
        <v>38</v>
      </c>
      <c r="K35" s="19">
        <f>_xlfn.XLOOKUP($C35,Revenue!$B:$B,Revenue!Q:Q,0)</f>
        <v>0</v>
      </c>
      <c r="L35" s="19">
        <f>_xlfn.XLOOKUP($C35,Revenue!$B:$B,Revenue!R:R,0)</f>
        <v>0</v>
      </c>
      <c r="M35" s="19">
        <f>_xlfn.XLOOKUP($C35,Revenue!$B:$B,Revenue!S:S,0)</f>
        <v>0</v>
      </c>
      <c r="N35" s="19">
        <f>_xlfn.XLOOKUP($C35,Revenue!$B:$B,Revenue!T:T,0)</f>
        <v>0</v>
      </c>
      <c r="R35" s="19">
        <v>2</v>
      </c>
      <c r="S35" s="19" t="s">
        <v>440</v>
      </c>
      <c r="T35" s="20" t="s">
        <v>100</v>
      </c>
      <c r="U35" s="20" t="s">
        <v>313</v>
      </c>
      <c r="V35" s="20" t="s">
        <v>371</v>
      </c>
      <c r="W35" s="20" t="s">
        <v>415</v>
      </c>
    </row>
    <row r="36" spans="2:23">
      <c r="B36" s="21" t="s">
        <v>206</v>
      </c>
      <c r="C36" s="22" t="s">
        <v>201</v>
      </c>
      <c r="K36" s="19">
        <f>_xlfn.XLOOKUP($C36,Revenue!$B:$B,Revenue!Q:Q,0)</f>
        <v>22651.3</v>
      </c>
      <c r="L36" s="19">
        <f>_xlfn.XLOOKUP($C36,Revenue!$B:$B,Revenue!R:R,0)</f>
        <v>30485.200000000001</v>
      </c>
      <c r="M36" s="19">
        <f>_xlfn.XLOOKUP($C36,Revenue!$B:$B,Revenue!S:S,0)</f>
        <v>29254.9</v>
      </c>
      <c r="N36" s="19">
        <f>_xlfn.XLOOKUP($C36,Revenue!$B:$B,Revenue!T:T,0)</f>
        <v>0</v>
      </c>
      <c r="R36" s="19">
        <v>3</v>
      </c>
      <c r="S36" s="19" t="s">
        <v>275</v>
      </c>
      <c r="T36" s="20" t="s">
        <v>284</v>
      </c>
      <c r="U36" s="20" t="s">
        <v>341</v>
      </c>
      <c r="V36" s="20" t="s">
        <v>378</v>
      </c>
      <c r="W36" s="20" t="s">
        <v>435</v>
      </c>
    </row>
    <row r="37" spans="2:23">
      <c r="B37" s="18" t="s">
        <v>197</v>
      </c>
      <c r="C37" s="22" t="s">
        <v>197</v>
      </c>
      <c r="K37" s="19">
        <f>_xlfn.XLOOKUP($C37,Revenue!$B:$B,Revenue!Q:Q,0)</f>
        <v>25785</v>
      </c>
      <c r="L37" s="19">
        <f>_xlfn.XLOOKUP($C37,Revenue!$B:$B,Revenue!R:R,0)</f>
        <v>26517</v>
      </c>
      <c r="M37" s="19">
        <f>_xlfn.XLOOKUP($C37,Revenue!$B:$B,Revenue!S:S,0)</f>
        <v>27176</v>
      </c>
      <c r="N37" s="19">
        <f>_xlfn.XLOOKUP($C37,Revenue!$B:$B,Revenue!T:T,0)</f>
        <v>0</v>
      </c>
      <c r="R37" s="19">
        <v>3</v>
      </c>
      <c r="S37" s="19" t="s">
        <v>275</v>
      </c>
      <c r="T37" s="20" t="s">
        <v>284</v>
      </c>
      <c r="U37" s="20" t="s">
        <v>336</v>
      </c>
      <c r="V37" s="20"/>
      <c r="W37" s="20" t="s">
        <v>432</v>
      </c>
    </row>
    <row r="38" spans="2:23">
      <c r="B38" s="18" t="s">
        <v>207</v>
      </c>
      <c r="C38" s="22" t="s">
        <v>198</v>
      </c>
      <c r="K38" s="19">
        <f>_xlfn.XLOOKUP($C38,Revenue!$B:$B,Revenue!Q:Q,0)</f>
        <v>17227</v>
      </c>
      <c r="L38" s="19">
        <f>_xlfn.XLOOKUP($C38,Revenue!$B:$B,Revenue!R:R,0)</f>
        <v>17428.5</v>
      </c>
      <c r="M38" s="19">
        <f>_xlfn.XLOOKUP($C38,Revenue!$B:$B,Revenue!S:S,0)</f>
        <v>14905.4</v>
      </c>
      <c r="N38" s="19">
        <f>_xlfn.XLOOKUP($C38,Revenue!$B:$B,Revenue!T:T,0)</f>
        <v>18435.599999999999</v>
      </c>
      <c r="R38" s="19">
        <v>3</v>
      </c>
      <c r="S38" s="19" t="s">
        <v>275</v>
      </c>
      <c r="T38" s="20" t="s">
        <v>284</v>
      </c>
      <c r="U38" s="20" t="s">
        <v>337</v>
      </c>
      <c r="V38" s="20"/>
      <c r="W38" s="20" t="s">
        <v>432</v>
      </c>
    </row>
    <row r="39" spans="2:23">
      <c r="B39" s="18" t="s">
        <v>455</v>
      </c>
      <c r="C39" s="18" t="s">
        <v>199</v>
      </c>
      <c r="K39" s="19">
        <f>_xlfn.XLOOKUP($C39,Revenue!$B:$B,Revenue!Q:Q,0)</f>
        <v>9211.9</v>
      </c>
      <c r="L39" s="19">
        <f>_xlfn.XLOOKUP($C39,Revenue!$B:$B,Revenue!R:R,0)</f>
        <v>10496.1</v>
      </c>
      <c r="M39" s="19">
        <f>_xlfn.XLOOKUP($C39,Revenue!$B:$B,Revenue!S:S,0)</f>
        <v>9812.2000000000007</v>
      </c>
      <c r="N39" s="19">
        <f>_xlfn.XLOOKUP($C39,Revenue!$B:$B,Revenue!T:T,0)</f>
        <v>12156.2</v>
      </c>
      <c r="R39" s="19">
        <v>3</v>
      </c>
      <c r="S39" s="19" t="s">
        <v>275</v>
      </c>
      <c r="T39" s="20" t="s">
        <v>284</v>
      </c>
      <c r="U39" s="20" t="s">
        <v>338</v>
      </c>
      <c r="V39" s="20"/>
      <c r="W39" s="20" t="s">
        <v>432</v>
      </c>
    </row>
    <row r="40" spans="2:23">
      <c r="B40" s="18" t="s">
        <v>241</v>
      </c>
      <c r="C40" s="18" t="s">
        <v>242</v>
      </c>
      <c r="K40" s="19">
        <f>_xlfn.XLOOKUP($C40,Revenue!$B:$B,Revenue!Q:Q,0)</f>
        <v>0</v>
      </c>
      <c r="L40" s="19">
        <f>_xlfn.XLOOKUP($C40,Revenue!$B:$B,Revenue!R:R,0)</f>
        <v>0</v>
      </c>
      <c r="M40" s="19">
        <f>_xlfn.XLOOKUP($C40,Revenue!$B:$B,Revenue!S:S,0)</f>
        <v>0</v>
      </c>
      <c r="N40" s="19">
        <f>_xlfn.XLOOKUP($C40,Revenue!$B:$B,Revenue!T:T,0)</f>
        <v>0</v>
      </c>
      <c r="R40" s="19">
        <v>3</v>
      </c>
      <c r="S40" s="19" t="s">
        <v>275</v>
      </c>
      <c r="T40" s="20" t="s">
        <v>284</v>
      </c>
      <c r="U40" s="20" t="s">
        <v>344</v>
      </c>
      <c r="V40" s="20"/>
      <c r="W40" s="20" t="s">
        <v>432</v>
      </c>
    </row>
    <row r="41" spans="2:23">
      <c r="B41" s="18" t="s">
        <v>195</v>
      </c>
      <c r="C41" s="22" t="s">
        <v>205</v>
      </c>
      <c r="K41" s="19">
        <f>_xlfn.XLOOKUP($C41,Revenue!$B:$B,Revenue!Q:Q,0)</f>
        <v>73670.399999999994</v>
      </c>
      <c r="L41" s="19">
        <f>_xlfn.XLOOKUP($C41,Revenue!$B:$B,Revenue!R:R,0)</f>
        <v>70598.8</v>
      </c>
      <c r="M41" s="19">
        <f>_xlfn.XLOOKUP($C41,Revenue!$B:$B,Revenue!S:S,0)</f>
        <v>88012.452000000005</v>
      </c>
      <c r="N41" s="19">
        <f>_xlfn.XLOOKUP($C41,Revenue!$B:$B,Revenue!T:T,0)</f>
        <v>0</v>
      </c>
      <c r="R41" s="19">
        <v>4</v>
      </c>
      <c r="S41" s="19" t="s">
        <v>269</v>
      </c>
      <c r="T41" s="20" t="s">
        <v>283</v>
      </c>
      <c r="U41" s="20" t="s">
        <v>335</v>
      </c>
      <c r="V41" s="20" t="s">
        <v>363</v>
      </c>
      <c r="W41" s="20" t="s">
        <v>431</v>
      </c>
    </row>
    <row r="42" spans="2:23">
      <c r="B42" s="2" t="s">
        <v>23</v>
      </c>
      <c r="C42" s="22" t="s">
        <v>22</v>
      </c>
      <c r="D42" s="19">
        <v>25</v>
      </c>
      <c r="E42" s="19">
        <v>4377</v>
      </c>
      <c r="F42" s="19">
        <f>+D42*E42</f>
        <v>109425</v>
      </c>
      <c r="G42" s="19">
        <v>21206</v>
      </c>
      <c r="H42" s="19">
        <v>50757</v>
      </c>
      <c r="I42" s="19">
        <f>+F42-G42+H42</f>
        <v>138976</v>
      </c>
      <c r="J42" s="19">
        <v>126566</v>
      </c>
      <c r="K42" s="19">
        <f>_xlfn.XLOOKUP($C42,Revenue!$B:$B,Revenue!Q:Q,0)</f>
        <v>63054</v>
      </c>
      <c r="L42" s="19">
        <f>_xlfn.XLOOKUP($C42,Revenue!$B:$B,Revenue!R:R,0)</f>
        <v>54228</v>
      </c>
      <c r="M42" s="19">
        <f>_xlfn.XLOOKUP($C42,Revenue!$B:$B,Revenue!S:S,0)</f>
        <v>53101</v>
      </c>
      <c r="N42" s="19">
        <f>_xlfn.XLOOKUP($C42,Revenue!$B:$B,Revenue!T:T,0)</f>
        <v>0</v>
      </c>
      <c r="O42" s="19">
        <f>+N42</f>
        <v>0</v>
      </c>
      <c r="R42" s="19">
        <v>4</v>
      </c>
      <c r="S42" s="19" t="s">
        <v>269</v>
      </c>
      <c r="T42" s="20" t="s">
        <v>442</v>
      </c>
      <c r="U42" s="20" t="s">
        <v>294</v>
      </c>
      <c r="V42" s="20" t="s">
        <v>363</v>
      </c>
      <c r="W42" s="20" t="s">
        <v>396</v>
      </c>
    </row>
    <row r="43" spans="2:23">
      <c r="B43" s="18" t="s">
        <v>21</v>
      </c>
      <c r="C43" s="22" t="s">
        <v>20</v>
      </c>
      <c r="K43" s="19">
        <f>_xlfn.XLOOKUP($C43,Revenue!$B:$B,Revenue!Q:Q,0)</f>
        <v>30758</v>
      </c>
      <c r="L43" s="19">
        <f>_xlfn.XLOOKUP($C43,Revenue!$B:$B,Revenue!R:R,0)</f>
        <v>15540</v>
      </c>
      <c r="M43" s="19">
        <f>_xlfn.XLOOKUP($C43,Revenue!$B:$B,Revenue!S:S,0)</f>
        <v>25111</v>
      </c>
      <c r="N43" s="19">
        <f>_xlfn.XLOOKUP($C43,Revenue!$B:$B,Revenue!T:T,0)</f>
        <v>0</v>
      </c>
      <c r="R43" s="19">
        <v>4</v>
      </c>
      <c r="S43" s="19" t="s">
        <v>269</v>
      </c>
      <c r="T43" s="20" t="s">
        <v>444</v>
      </c>
      <c r="U43" s="20" t="s">
        <v>306</v>
      </c>
      <c r="V43" s="20" t="s">
        <v>363</v>
      </c>
      <c r="W43" s="20" t="s">
        <v>408</v>
      </c>
    </row>
    <row r="44" spans="2:23">
      <c r="B44" s="18" t="s">
        <v>17</v>
      </c>
      <c r="C44" s="18" t="s">
        <v>16</v>
      </c>
      <c r="K44" s="19">
        <f>_xlfn.XLOOKUP($C44,Revenue!$B:$B,Revenue!Q:Q,0)</f>
        <v>20028</v>
      </c>
      <c r="L44" s="19">
        <f>_xlfn.XLOOKUP($C44,Revenue!$B:$B,Revenue!R:R,0)</f>
        <v>17519</v>
      </c>
      <c r="M44" s="19">
        <f>_xlfn.XLOOKUP($C44,Revenue!$B:$B,Revenue!S:S,0)</f>
        <v>15641</v>
      </c>
      <c r="N44" s="19">
        <f>_xlfn.XLOOKUP($C44,Revenue!$B:$B,Revenue!T:T,0)</f>
        <v>0</v>
      </c>
      <c r="R44" s="19">
        <v>4</v>
      </c>
      <c r="S44" s="19" t="s">
        <v>269</v>
      </c>
      <c r="T44" s="20" t="s">
        <v>443</v>
      </c>
      <c r="U44" s="20" t="s">
        <v>304</v>
      </c>
      <c r="V44" s="20" t="s">
        <v>363</v>
      </c>
      <c r="W44" s="20" t="s">
        <v>406</v>
      </c>
    </row>
    <row r="45" spans="2:23" ht="20">
      <c r="B45" s="18" t="s">
        <v>19</v>
      </c>
      <c r="C45" s="18" t="s">
        <v>18</v>
      </c>
      <c r="E45" s="23"/>
      <c r="K45" s="19">
        <f>_xlfn.XLOOKUP($C45,Revenue!$B:$B,Revenue!Q:Q,0)</f>
        <v>7318.3</v>
      </c>
      <c r="L45" s="19">
        <f>_xlfn.XLOOKUP($C45,Revenue!$B:$B,Revenue!R:R,0)</f>
        <v>12014</v>
      </c>
      <c r="M45" s="19">
        <f>_xlfn.XLOOKUP($C45,Revenue!$B:$B,Revenue!S:S,0)</f>
        <v>12305.5</v>
      </c>
      <c r="N45" s="19">
        <f>_xlfn.XLOOKUP($C45,Revenue!$B:$B,Revenue!T:T,0)</f>
        <v>9427.2000000000007</v>
      </c>
      <c r="R45" s="19">
        <v>4</v>
      </c>
      <c r="S45" s="19" t="s">
        <v>269</v>
      </c>
      <c r="T45" s="20" t="s">
        <v>443</v>
      </c>
      <c r="U45" s="20" t="s">
        <v>305</v>
      </c>
      <c r="V45" s="20" t="s">
        <v>363</v>
      </c>
      <c r="W45" s="20" t="s">
        <v>407</v>
      </c>
    </row>
    <row r="46" spans="2:23">
      <c r="B46" s="18" t="s">
        <v>31</v>
      </c>
      <c r="C46" s="18" t="s">
        <v>30</v>
      </c>
      <c r="K46" s="19">
        <f>_xlfn.XLOOKUP($C46,Revenue!$B:$B,Revenue!Q:Q,0)</f>
        <v>8326.2000000000007</v>
      </c>
      <c r="L46" s="19">
        <f>_xlfn.XLOOKUP($C46,Revenue!$B:$B,Revenue!R:R,0)</f>
        <v>8253</v>
      </c>
      <c r="M46" s="19">
        <f>_xlfn.XLOOKUP($C46,Revenue!$B:$B,Revenue!S:S,0)</f>
        <v>7082.3</v>
      </c>
      <c r="N46" s="19">
        <f>_xlfn.XLOOKUP($C46,Revenue!$B:$B,Revenue!T:T,0)</f>
        <v>0</v>
      </c>
      <c r="R46" s="19">
        <v>4</v>
      </c>
      <c r="S46" s="19" t="s">
        <v>269</v>
      </c>
      <c r="T46" s="20" t="s">
        <v>446</v>
      </c>
      <c r="U46" s="20" t="s">
        <v>309</v>
      </c>
      <c r="V46" s="20" t="s">
        <v>363</v>
      </c>
      <c r="W46" s="20" t="s">
        <v>411</v>
      </c>
    </row>
    <row r="47" spans="2:23">
      <c r="B47" s="18" t="s">
        <v>33</v>
      </c>
      <c r="C47" s="18" t="s">
        <v>32</v>
      </c>
      <c r="K47" s="19">
        <f>_xlfn.XLOOKUP($C47,Revenue!$B:$B,Revenue!Q:Q,0)</f>
        <v>8159</v>
      </c>
      <c r="L47" s="19">
        <f>_xlfn.XLOOKUP($C47,Revenue!$B:$B,Revenue!R:R,0)</f>
        <v>7392</v>
      </c>
      <c r="M47" s="19">
        <f>_xlfn.XLOOKUP($C47,Revenue!$B:$B,Revenue!S:S,0)</f>
        <v>6951</v>
      </c>
      <c r="N47" s="19">
        <f>_xlfn.XLOOKUP($C47,Revenue!$B:$B,Revenue!T:T,0)</f>
        <v>0</v>
      </c>
      <c r="R47" s="19">
        <v>4</v>
      </c>
      <c r="S47" s="19" t="s">
        <v>269</v>
      </c>
      <c r="T47" s="20" t="s">
        <v>283</v>
      </c>
      <c r="U47" s="20" t="s">
        <v>310</v>
      </c>
      <c r="V47" s="20" t="s">
        <v>363</v>
      </c>
      <c r="W47" s="20" t="s">
        <v>412</v>
      </c>
    </row>
    <row r="48" spans="2:23">
      <c r="B48" s="18" t="s">
        <v>65</v>
      </c>
      <c r="C48" s="18" t="s">
        <v>64</v>
      </c>
      <c r="K48" s="19">
        <f>_xlfn.XLOOKUP($C48,Revenue!$B:$B,Revenue!Q:Q,0)</f>
        <v>3497.4</v>
      </c>
      <c r="L48" s="19">
        <f>_xlfn.XLOOKUP($C48,Revenue!$B:$B,Revenue!R:R,0)</f>
        <v>3402</v>
      </c>
      <c r="M48" s="19">
        <f>_xlfn.XLOOKUP($C48,Revenue!$B:$B,Revenue!S:S,0)</f>
        <v>2937.6</v>
      </c>
      <c r="N48" s="19">
        <f>_xlfn.XLOOKUP($C48,Revenue!$B:$B,Revenue!T:T,0)</f>
        <v>0</v>
      </c>
      <c r="R48" s="19">
        <v>4</v>
      </c>
      <c r="S48" s="19" t="s">
        <v>269</v>
      </c>
      <c r="T48" s="20" t="s">
        <v>448</v>
      </c>
      <c r="U48" s="20" t="s">
        <v>325</v>
      </c>
      <c r="V48" s="20" t="s">
        <v>374</v>
      </c>
      <c r="W48" s="20" t="s">
        <v>421</v>
      </c>
    </row>
    <row r="49" spans="2:23">
      <c r="B49" s="18" t="s">
        <v>63</v>
      </c>
      <c r="C49" s="18" t="s">
        <v>62</v>
      </c>
      <c r="K49" s="19">
        <f>_xlfn.XLOOKUP($C49,Revenue!$B:$B,Revenue!Q:Q,0)</f>
        <v>2000.6</v>
      </c>
      <c r="L49" s="19">
        <f>_xlfn.XLOOKUP($C49,Revenue!$B:$B,Revenue!R:R,0)</f>
        <v>1661.7</v>
      </c>
      <c r="M49" s="19">
        <f>_xlfn.XLOOKUP($C49,Revenue!$B:$B,Revenue!S:S,0)</f>
        <v>1311.1</v>
      </c>
      <c r="N49" s="19">
        <f>_xlfn.XLOOKUP($C49,Revenue!$B:$B,Revenue!T:T,0)</f>
        <v>0</v>
      </c>
      <c r="R49" s="19">
        <v>4</v>
      </c>
      <c r="S49" s="19" t="s">
        <v>269</v>
      </c>
      <c r="T49" s="20" t="s">
        <v>250</v>
      </c>
      <c r="U49" s="20" t="s">
        <v>324</v>
      </c>
      <c r="V49" s="20" t="s">
        <v>363</v>
      </c>
      <c r="W49" s="20" t="s">
        <v>421</v>
      </c>
    </row>
    <row r="50" spans="2:23">
      <c r="B50" s="18" t="s">
        <v>55</v>
      </c>
      <c r="C50" s="18" t="s">
        <v>54</v>
      </c>
      <c r="K50" s="19">
        <f>_xlfn.XLOOKUP($C50,Revenue!$B:$B,Revenue!Q:Q,0)</f>
        <v>768.7</v>
      </c>
      <c r="L50" s="19">
        <f>_xlfn.XLOOKUP($C50,Revenue!$B:$B,Revenue!R:R,0)</f>
        <v>973.7</v>
      </c>
      <c r="M50" s="19">
        <f>_xlfn.XLOOKUP($C50,Revenue!$B:$B,Revenue!S:S,0)</f>
        <v>1049.4000000000001</v>
      </c>
      <c r="N50" s="19">
        <f>_xlfn.XLOOKUP($C50,Revenue!$B:$B,Revenue!T:T,0)</f>
        <v>725</v>
      </c>
      <c r="R50" s="19">
        <v>4</v>
      </c>
      <c r="S50" s="19" t="s">
        <v>269</v>
      </c>
      <c r="T50" s="20" t="s">
        <v>250</v>
      </c>
      <c r="U50" s="20" t="s">
        <v>320</v>
      </c>
      <c r="V50" s="20" t="s">
        <v>363</v>
      </c>
      <c r="W50" s="20" t="s">
        <v>411</v>
      </c>
    </row>
    <row r="51" spans="2:23">
      <c r="B51" s="18" t="s">
        <v>71</v>
      </c>
      <c r="C51" s="18" t="s">
        <v>70</v>
      </c>
      <c r="K51" s="19">
        <f>_xlfn.XLOOKUP($C51,Revenue!$B:$B,Revenue!Q:Q,0)</f>
        <v>572.1</v>
      </c>
      <c r="L51" s="19">
        <f>_xlfn.XLOOKUP($C51,Revenue!$B:$B,Revenue!R:R,0)</f>
        <v>758.5</v>
      </c>
      <c r="M51" s="19">
        <f>_xlfn.XLOOKUP($C51,Revenue!$B:$B,Revenue!S:S,0)</f>
        <v>807.2</v>
      </c>
      <c r="N51" s="19">
        <f>_xlfn.XLOOKUP($C51,Revenue!$B:$B,Revenue!T:T,0)</f>
        <v>0</v>
      </c>
      <c r="R51" s="19">
        <v>4</v>
      </c>
      <c r="S51" s="19" t="s">
        <v>269</v>
      </c>
      <c r="T51" s="20" t="s">
        <v>450</v>
      </c>
      <c r="U51" s="20" t="s">
        <v>328</v>
      </c>
      <c r="V51" s="20" t="s">
        <v>363</v>
      </c>
      <c r="W51" s="20" t="s">
        <v>427</v>
      </c>
    </row>
    <row r="52" spans="2:23">
      <c r="B52" s="18" t="s">
        <v>69</v>
      </c>
      <c r="C52" s="18" t="s">
        <v>68</v>
      </c>
      <c r="K52" s="19">
        <f>_xlfn.XLOOKUP($C52,Revenue!$B:$B,Revenue!Q:Q,0)</f>
        <v>777.6</v>
      </c>
      <c r="L52" s="19">
        <f>_xlfn.XLOOKUP($C52,Revenue!$B:$B,Revenue!R:R,0)</f>
        <v>691.3</v>
      </c>
      <c r="M52" s="19">
        <f>_xlfn.XLOOKUP($C52,Revenue!$B:$B,Revenue!S:S,0)</f>
        <v>657.3</v>
      </c>
      <c r="N52" s="19">
        <f>_xlfn.XLOOKUP($C52,Revenue!$B:$B,Revenue!T:T,0)</f>
        <v>0</v>
      </c>
      <c r="R52" s="19">
        <v>4</v>
      </c>
      <c r="S52" s="19" t="s">
        <v>269</v>
      </c>
      <c r="T52" s="20" t="s">
        <v>449</v>
      </c>
      <c r="U52" s="20" t="s">
        <v>327</v>
      </c>
      <c r="V52" s="20" t="s">
        <v>363</v>
      </c>
      <c r="W52" s="20" t="s">
        <v>426</v>
      </c>
    </row>
    <row r="53" spans="2:23">
      <c r="B53" s="18" t="s">
        <v>79</v>
      </c>
      <c r="C53" s="18" t="s">
        <v>78</v>
      </c>
      <c r="K53" s="19">
        <f>_xlfn.XLOOKUP($C53,Revenue!$B:$B,Revenue!Q:Q,0)</f>
        <v>212.9</v>
      </c>
      <c r="L53" s="19">
        <f>_xlfn.XLOOKUP($C53,Revenue!$B:$B,Revenue!R:R,0)</f>
        <v>286.7</v>
      </c>
      <c r="M53" s="19">
        <f>_xlfn.XLOOKUP($C53,Revenue!$B:$B,Revenue!S:S,0)</f>
        <v>342.3</v>
      </c>
      <c r="N53" s="19">
        <f>_xlfn.XLOOKUP($C53,Revenue!$B:$B,Revenue!T:T,0)</f>
        <v>0</v>
      </c>
      <c r="R53" s="19">
        <v>4</v>
      </c>
      <c r="S53" s="19" t="s">
        <v>269</v>
      </c>
      <c r="T53" s="20" t="s">
        <v>279</v>
      </c>
      <c r="U53" s="20" t="s">
        <v>331</v>
      </c>
      <c r="V53" s="20" t="s">
        <v>375</v>
      </c>
      <c r="W53" s="20" t="s">
        <v>429</v>
      </c>
    </row>
    <row r="54" spans="2:23">
      <c r="B54" s="18" t="s">
        <v>77</v>
      </c>
      <c r="C54" s="18" t="s">
        <v>76</v>
      </c>
      <c r="K54" s="19">
        <f>_xlfn.XLOOKUP($C54,Revenue!$B:$B,Revenue!Q:Q,0)</f>
        <v>242.1</v>
      </c>
      <c r="L54" s="19">
        <f>_xlfn.XLOOKUP($C54,Revenue!$B:$B,Revenue!R:R,0)</f>
        <v>209.9</v>
      </c>
      <c r="M54" s="19">
        <f>_xlfn.XLOOKUP($C54,Revenue!$B:$B,Revenue!S:S,0)</f>
        <v>198.5</v>
      </c>
      <c r="N54" s="19">
        <f>_xlfn.XLOOKUP($C54,Revenue!$B:$B,Revenue!T:T,0)</f>
        <v>0</v>
      </c>
      <c r="R54" s="19">
        <v>4</v>
      </c>
      <c r="S54" s="19" t="s">
        <v>269</v>
      </c>
      <c r="T54" s="20" t="s">
        <v>250</v>
      </c>
      <c r="U54" s="20"/>
      <c r="V54" s="20"/>
      <c r="W54" s="20"/>
    </row>
    <row r="55" spans="2:23">
      <c r="B55" s="18" t="s">
        <v>85</v>
      </c>
      <c r="C55" s="18" t="s">
        <v>84</v>
      </c>
      <c r="K55" s="19">
        <f>_xlfn.XLOOKUP($C55,Revenue!$B:$B,Revenue!Q:Q,0)</f>
        <v>60</v>
      </c>
      <c r="L55" s="19">
        <f>_xlfn.XLOOKUP($C55,Revenue!$B:$B,Revenue!R:R,0)</f>
        <v>63.8</v>
      </c>
      <c r="M55" s="19">
        <f>_xlfn.XLOOKUP($C55,Revenue!$B:$B,Revenue!S:S,0)</f>
        <v>50.4</v>
      </c>
      <c r="N55" s="19">
        <f>_xlfn.XLOOKUP($C55,Revenue!$B:$B,Revenue!T:T,0)</f>
        <v>0</v>
      </c>
      <c r="R55" s="19">
        <v>4</v>
      </c>
      <c r="S55" s="19" t="s">
        <v>269</v>
      </c>
      <c r="T55" s="20" t="s">
        <v>282</v>
      </c>
      <c r="U55" s="20" t="s">
        <v>334</v>
      </c>
      <c r="V55" s="20" t="s">
        <v>376</v>
      </c>
      <c r="W55" s="20" t="s">
        <v>406</v>
      </c>
    </row>
    <row r="56" spans="2:23">
      <c r="B56" s="18" t="s">
        <v>83</v>
      </c>
      <c r="C56" s="18" t="s">
        <v>82</v>
      </c>
      <c r="K56" s="19">
        <f>_xlfn.XLOOKUP($C56,Revenue!$B:$B,Revenue!Q:Q,0)</f>
        <v>27</v>
      </c>
      <c r="L56" s="19">
        <f>_xlfn.XLOOKUP($C56,Revenue!$B:$B,Revenue!R:R,0)</f>
        <v>38.299999999999997</v>
      </c>
      <c r="M56" s="19">
        <f>_xlfn.XLOOKUP($C56,Revenue!$B:$B,Revenue!S:S,0)</f>
        <v>29.8</v>
      </c>
      <c r="N56" s="19">
        <f>_xlfn.XLOOKUP($C56,Revenue!$B:$B,Revenue!T:T,0)</f>
        <v>25.9</v>
      </c>
      <c r="R56" s="19">
        <v>4</v>
      </c>
      <c r="S56" s="19" t="s">
        <v>269</v>
      </c>
      <c r="T56" s="20" t="s">
        <v>281</v>
      </c>
      <c r="U56" s="20" t="s">
        <v>333</v>
      </c>
      <c r="V56" s="20" t="s">
        <v>363</v>
      </c>
      <c r="W56" s="20" t="s">
        <v>430</v>
      </c>
    </row>
    <row r="57" spans="2:23">
      <c r="B57" s="18" t="s">
        <v>461</v>
      </c>
      <c r="C57" s="18" t="s">
        <v>460</v>
      </c>
      <c r="K57" s="19">
        <f>_xlfn.XLOOKUP($C57,Revenue!$B:$B,Revenue!Q:Q,0)</f>
        <v>0</v>
      </c>
      <c r="L57" s="19">
        <f>_xlfn.XLOOKUP($C57,Revenue!$B:$B,Revenue!R:R,0)</f>
        <v>0</v>
      </c>
      <c r="M57" s="19">
        <f>_xlfn.XLOOKUP($C57,Revenue!$B:$B,Revenue!S:S,0)</f>
        <v>0</v>
      </c>
      <c r="N57" s="19">
        <f>_xlfn.XLOOKUP($C57,Revenue!$B:$B,Revenue!T:T,0)</f>
        <v>0</v>
      </c>
      <c r="R57" s="19">
        <v>4</v>
      </c>
      <c r="S57" s="19" t="s">
        <v>269</v>
      </c>
      <c r="T57" s="20" t="s">
        <v>283</v>
      </c>
      <c r="U57" s="20" t="s">
        <v>339</v>
      </c>
      <c r="V57" s="20" t="s">
        <v>363</v>
      </c>
      <c r="W57" s="20" t="s">
        <v>433</v>
      </c>
    </row>
    <row r="58" spans="2:23">
      <c r="B58" s="18" t="s">
        <v>243</v>
      </c>
      <c r="C58" s="18" t="s">
        <v>261</v>
      </c>
      <c r="K58" s="19">
        <f>_xlfn.XLOOKUP($C58,Revenue!$B:$B,Revenue!Q:Q,0)</f>
        <v>0</v>
      </c>
      <c r="L58" s="19">
        <f>_xlfn.XLOOKUP($C58,Revenue!$B:$B,Revenue!R:R,0)</f>
        <v>0</v>
      </c>
      <c r="M58" s="19">
        <f>_xlfn.XLOOKUP($C58,Revenue!$B:$B,Revenue!S:S,0)</f>
        <v>0</v>
      </c>
      <c r="N58" s="19">
        <f>_xlfn.XLOOKUP($C58,Revenue!$B:$B,Revenue!T:T,0)</f>
        <v>0</v>
      </c>
      <c r="R58" s="19">
        <v>4</v>
      </c>
      <c r="S58" s="19" t="s">
        <v>269</v>
      </c>
      <c r="T58" s="20" t="s">
        <v>287</v>
      </c>
      <c r="U58" s="20" t="s">
        <v>345</v>
      </c>
      <c r="V58" s="20" t="s">
        <v>363</v>
      </c>
      <c r="W58" s="20" t="s">
        <v>436</v>
      </c>
    </row>
    <row r="59" spans="2:23">
      <c r="B59" s="18" t="s">
        <v>456</v>
      </c>
      <c r="C59" s="18" t="s">
        <v>200</v>
      </c>
      <c r="K59" s="19">
        <f>_xlfn.XLOOKUP($C59,Revenue!$B:$B,Revenue!Q:Q,0)</f>
        <v>3155</v>
      </c>
      <c r="L59" s="19">
        <f>_xlfn.XLOOKUP($C59,Revenue!$B:$B,Revenue!R:R,0)</f>
        <v>2676.3</v>
      </c>
      <c r="M59" s="19">
        <f>_xlfn.XLOOKUP($C59,Revenue!$B:$B,Revenue!S:S,0)</f>
        <v>2819.9</v>
      </c>
      <c r="N59" s="19">
        <f>_xlfn.XLOOKUP($C59,Revenue!$B:$B,Revenue!T:T,0)</f>
        <v>0</v>
      </c>
      <c r="R59" s="19">
        <v>6</v>
      </c>
      <c r="S59" s="19" t="s">
        <v>276</v>
      </c>
      <c r="T59" s="20" t="s">
        <v>285</v>
      </c>
      <c r="U59" s="20" t="s">
        <v>340</v>
      </c>
      <c r="V59" s="20" t="s">
        <v>377</v>
      </c>
      <c r="W59" s="20" t="s">
        <v>434</v>
      </c>
    </row>
    <row r="60" spans="2:23">
      <c r="B60" s="18" t="s">
        <v>457</v>
      </c>
      <c r="C60" s="18" t="s">
        <v>244</v>
      </c>
      <c r="K60" s="19">
        <f>_xlfn.XLOOKUP($C60,Revenue!$B:$B,Revenue!Q:Q,0)</f>
        <v>0</v>
      </c>
      <c r="L60" s="19">
        <f>_xlfn.XLOOKUP($C60,Revenue!$B:$B,Revenue!R:R,0)</f>
        <v>0</v>
      </c>
      <c r="M60" s="19">
        <f>_xlfn.XLOOKUP($C60,Revenue!$B:$B,Revenue!S:S,0)</f>
        <v>0</v>
      </c>
      <c r="N60" s="19">
        <f>_xlfn.XLOOKUP($C60,Revenue!$B:$B,Revenue!T:T,0)</f>
        <v>0</v>
      </c>
      <c r="R60" s="19">
        <v>6</v>
      </c>
      <c r="S60" s="19" t="s">
        <v>276</v>
      </c>
      <c r="T60" s="20" t="s">
        <v>252</v>
      </c>
      <c r="U60" s="20" t="s">
        <v>346</v>
      </c>
      <c r="V60" s="20" t="s">
        <v>379</v>
      </c>
      <c r="W60" s="20" t="s">
        <v>428</v>
      </c>
    </row>
    <row r="61" spans="2:23">
      <c r="B61" s="18" t="s">
        <v>246</v>
      </c>
      <c r="C61" s="18" t="s">
        <v>245</v>
      </c>
      <c r="K61" s="19">
        <f>_xlfn.XLOOKUP($C61,Revenue!$B:$B,Revenue!Q:Q,0)</f>
        <v>0</v>
      </c>
      <c r="L61" s="19">
        <f>_xlfn.XLOOKUP($C61,Revenue!$B:$B,Revenue!R:R,0)</f>
        <v>0</v>
      </c>
      <c r="M61" s="19">
        <f>_xlfn.XLOOKUP($C61,Revenue!$B:$B,Revenue!S:S,0)</f>
        <v>0</v>
      </c>
      <c r="N61" s="19">
        <f>_xlfn.XLOOKUP($C61,Revenue!$B:$B,Revenue!T:T,0)</f>
        <v>0</v>
      </c>
      <c r="R61" s="19">
        <v>6</v>
      </c>
      <c r="S61" s="19" t="s">
        <v>276</v>
      </c>
      <c r="T61" s="20" t="s">
        <v>252</v>
      </c>
      <c r="U61" s="20" t="s">
        <v>347</v>
      </c>
      <c r="V61" s="20" t="s">
        <v>380</v>
      </c>
      <c r="W61" s="20" t="s">
        <v>428</v>
      </c>
    </row>
    <row r="62" spans="2:23">
      <c r="B62" s="18" t="s">
        <v>454</v>
      </c>
      <c r="C62" t="s">
        <v>268</v>
      </c>
      <c r="K62" s="19">
        <f>_xlfn.XLOOKUP($C62,Revenue!$B:$B,Revenue!Q:Q,0)</f>
        <v>0</v>
      </c>
      <c r="L62" s="19">
        <f>_xlfn.XLOOKUP($C62,Revenue!$B:$B,Revenue!R:R,0)</f>
        <v>0</v>
      </c>
      <c r="M62" s="19">
        <f>_xlfn.XLOOKUP($C62,Revenue!$B:$B,Revenue!S:S,0)</f>
        <v>0</v>
      </c>
      <c r="N62" s="19">
        <f>_xlfn.XLOOKUP($C62,Revenue!$B:$B,Revenue!T:T,0)</f>
        <v>0</v>
      </c>
      <c r="R62" s="19">
        <v>7</v>
      </c>
      <c r="S62" s="19" t="s">
        <v>254</v>
      </c>
      <c r="T62" s="20" t="s">
        <v>253</v>
      </c>
      <c r="U62" s="20" t="s">
        <v>348</v>
      </c>
      <c r="V62" s="20" t="s">
        <v>381</v>
      </c>
      <c r="W62" s="20" t="s">
        <v>437</v>
      </c>
    </row>
    <row r="63" spans="2:23">
      <c r="B63" t="s">
        <v>453</v>
      </c>
      <c r="C63" t="s">
        <v>255</v>
      </c>
      <c r="K63" s="19">
        <f>_xlfn.XLOOKUP($C63,Revenue!$B:$B,Revenue!Q:Q,0)</f>
        <v>0</v>
      </c>
      <c r="L63" s="19">
        <f>_xlfn.XLOOKUP($C63,Revenue!$B:$B,Revenue!R:R,0)</f>
        <v>0</v>
      </c>
      <c r="M63" s="19">
        <f>_xlfn.XLOOKUP($C63,Revenue!$B:$B,Revenue!S:S,0)</f>
        <v>0</v>
      </c>
      <c r="N63" s="19">
        <f>_xlfn.XLOOKUP($C63,Revenue!$B:$B,Revenue!T:T,0)</f>
        <v>0</v>
      </c>
      <c r="P63" s="26">
        <v>45896</v>
      </c>
      <c r="R63" s="19">
        <v>7</v>
      </c>
      <c r="S63" s="19" t="s">
        <v>253</v>
      </c>
      <c r="T63" s="20" t="s">
        <v>253</v>
      </c>
      <c r="U63" s="20" t="s">
        <v>349</v>
      </c>
      <c r="V63" s="20" t="s">
        <v>382</v>
      </c>
      <c r="W63" s="20" t="s">
        <v>438</v>
      </c>
    </row>
    <row r="64" spans="2:23">
      <c r="B64" t="s">
        <v>266</v>
      </c>
      <c r="C64" t="s">
        <v>266</v>
      </c>
      <c r="K64" s="19">
        <f>_xlfn.XLOOKUP($C64,Revenue!$B:$B,Revenue!Q:Q,0)</f>
        <v>0</v>
      </c>
      <c r="L64" s="19">
        <f>_xlfn.XLOOKUP($C64,Revenue!$B:$B,Revenue!R:R,0)</f>
        <v>0</v>
      </c>
      <c r="M64" s="19">
        <f>_xlfn.XLOOKUP($C64,Revenue!$B:$B,Revenue!S:S,0)</f>
        <v>0</v>
      </c>
      <c r="N64" s="19">
        <f>_xlfn.XLOOKUP($C64,Revenue!$B:$B,Revenue!T:T,0)</f>
        <v>0</v>
      </c>
      <c r="R64" s="19">
        <v>7</v>
      </c>
      <c r="S64" s="19" t="s">
        <v>253</v>
      </c>
      <c r="T64" s="20" t="s">
        <v>253</v>
      </c>
      <c r="U64" s="20" t="s">
        <v>350</v>
      </c>
      <c r="V64" s="20" t="s">
        <v>383</v>
      </c>
      <c r="W64" s="20" t="s">
        <v>438</v>
      </c>
    </row>
    <row r="65" spans="2:23">
      <c r="B65" s="18" t="s">
        <v>458</v>
      </c>
      <c r="C65" t="s">
        <v>267</v>
      </c>
      <c r="K65" s="19">
        <f>_xlfn.XLOOKUP($C65,Revenue!$B:$B,Revenue!Q:Q,0)</f>
        <v>0</v>
      </c>
      <c r="L65" s="19">
        <f>_xlfn.XLOOKUP($C65,Revenue!$B:$B,Revenue!R:R,0)</f>
        <v>0</v>
      </c>
      <c r="M65" s="19">
        <f>_xlfn.XLOOKUP($C65,Revenue!$B:$B,Revenue!S:S,0)</f>
        <v>0</v>
      </c>
      <c r="N65" s="19">
        <f>_xlfn.XLOOKUP($C65,Revenue!$B:$B,Revenue!T:T,0)</f>
        <v>0</v>
      </c>
      <c r="R65" s="19">
        <v>7</v>
      </c>
      <c r="S65" s="19" t="s">
        <v>253</v>
      </c>
      <c r="T65" s="20" t="s">
        <v>253</v>
      </c>
      <c r="U65" s="20" t="s">
        <v>351</v>
      </c>
      <c r="V65" s="20" t="s">
        <v>384</v>
      </c>
      <c r="W65" s="20" t="s">
        <v>439</v>
      </c>
    </row>
    <row r="66" spans="2:23">
      <c r="B66" s="18" t="s">
        <v>459</v>
      </c>
      <c r="C66" s="18" t="s">
        <v>247</v>
      </c>
      <c r="K66" s="19">
        <f>_xlfn.XLOOKUP($C66,Revenue!$B:$B,Revenue!Q:Q,0)</f>
        <v>0</v>
      </c>
      <c r="L66" s="19">
        <f>_xlfn.XLOOKUP($C66,Revenue!$B:$B,Revenue!R:R,0)</f>
        <v>0</v>
      </c>
      <c r="M66" s="19">
        <f>_xlfn.XLOOKUP($C66,Revenue!$B:$B,Revenue!S:S,0)</f>
        <v>0</v>
      </c>
      <c r="N66" s="19">
        <f>_xlfn.XLOOKUP($C66,Revenue!$B:$B,Revenue!T:T,0)</f>
        <v>0</v>
      </c>
      <c r="R66" s="19">
        <v>7</v>
      </c>
      <c r="S66" s="19" t="s">
        <v>253</v>
      </c>
      <c r="T66" s="20" t="s">
        <v>253</v>
      </c>
      <c r="U66" s="20" t="s">
        <v>352</v>
      </c>
      <c r="V66" s="20" t="s">
        <v>385</v>
      </c>
      <c r="W66" s="20" t="s">
        <v>270</v>
      </c>
    </row>
    <row r="67" spans="2:23">
      <c r="B67" s="18" t="s">
        <v>451</v>
      </c>
      <c r="C67" t="s">
        <v>264</v>
      </c>
      <c r="K67" s="19">
        <f>_xlfn.XLOOKUP($C67,Revenue!$B:$B,Revenue!Q:Q,0)</f>
        <v>0</v>
      </c>
      <c r="L67" s="19">
        <f>_xlfn.XLOOKUP($C67,Revenue!$B:$B,Revenue!R:R,0)</f>
        <v>0</v>
      </c>
      <c r="M67" s="19">
        <f>_xlfn.XLOOKUP($C67,Revenue!$B:$B,Revenue!S:S,0)</f>
        <v>0</v>
      </c>
      <c r="N67" s="19">
        <f>_xlfn.XLOOKUP($C67,Revenue!$B:$B,Revenue!T:T,0)</f>
        <v>0</v>
      </c>
      <c r="R67" s="19">
        <v>7</v>
      </c>
      <c r="S67" s="19" t="s">
        <v>253</v>
      </c>
      <c r="T67" s="20" t="s">
        <v>253</v>
      </c>
      <c r="U67" s="20" t="s">
        <v>353</v>
      </c>
      <c r="V67" s="20" t="s">
        <v>386</v>
      </c>
      <c r="W67" s="20" t="s">
        <v>271</v>
      </c>
    </row>
    <row r="68" spans="2:23">
      <c r="B68" s="18" t="s">
        <v>248</v>
      </c>
      <c r="C68" t="s">
        <v>263</v>
      </c>
      <c r="K68" s="19">
        <f>_xlfn.XLOOKUP($C68,Revenue!$B:$B,Revenue!Q:Q,0)</f>
        <v>0</v>
      </c>
      <c r="L68" s="19">
        <f>_xlfn.XLOOKUP($C68,Revenue!$B:$B,Revenue!R:R,0)</f>
        <v>0</v>
      </c>
      <c r="M68" s="19">
        <f>_xlfn.XLOOKUP($C68,Revenue!$B:$B,Revenue!S:S,0)</f>
        <v>0</v>
      </c>
      <c r="N68" s="19">
        <f>_xlfn.XLOOKUP($C68,Revenue!$B:$B,Revenue!T:T,0)</f>
        <v>0</v>
      </c>
      <c r="R68" s="19">
        <v>7</v>
      </c>
      <c r="S68" s="19" t="s">
        <v>253</v>
      </c>
      <c r="T68" s="20" t="s">
        <v>253</v>
      </c>
      <c r="U68" s="20" t="s">
        <v>354</v>
      </c>
      <c r="V68" s="20" t="s">
        <v>387</v>
      </c>
      <c r="W68" s="20" t="s">
        <v>271</v>
      </c>
    </row>
    <row r="69" spans="2:23">
      <c r="B69" s="18" t="s">
        <v>452</v>
      </c>
      <c r="C69" t="s">
        <v>262</v>
      </c>
      <c r="K69" s="19">
        <f>_xlfn.XLOOKUP($C69,Revenue!$B:$B,Revenue!Q:Q,0)</f>
        <v>0</v>
      </c>
      <c r="L69" s="19">
        <f>_xlfn.XLOOKUP($C69,Revenue!$B:$B,Revenue!R:R,0)</f>
        <v>0</v>
      </c>
      <c r="M69" s="19">
        <f>_xlfn.XLOOKUP($C69,Revenue!$B:$B,Revenue!S:S,0)</f>
        <v>0</v>
      </c>
      <c r="N69" s="19">
        <f>_xlfn.XLOOKUP($C69,Revenue!$B:$B,Revenue!T:T,0)</f>
        <v>0</v>
      </c>
      <c r="R69" s="19">
        <v>7</v>
      </c>
      <c r="S69" s="19" t="s">
        <v>253</v>
      </c>
      <c r="T69" s="20" t="s">
        <v>253</v>
      </c>
      <c r="U69" s="20" t="s">
        <v>355</v>
      </c>
      <c r="V69" s="20" t="s">
        <v>387</v>
      </c>
      <c r="W69" s="20" t="s">
        <v>271</v>
      </c>
    </row>
    <row r="70" spans="2:23">
      <c r="B70" s="18" t="s">
        <v>211</v>
      </c>
      <c r="C70" t="s">
        <v>216</v>
      </c>
      <c r="K70" s="19">
        <f>_xlfn.XLOOKUP($C70,Revenue!$B:$B,Revenue!Q:Q,0)</f>
        <v>0</v>
      </c>
      <c r="L70" s="19">
        <f>_xlfn.XLOOKUP($C70,Revenue!$B:$B,Revenue!R:R,0)</f>
        <v>0</v>
      </c>
      <c r="M70" s="19">
        <f>_xlfn.XLOOKUP($C70,Revenue!$B:$B,Revenue!S:S,0)</f>
        <v>0</v>
      </c>
      <c r="N70" s="19">
        <f>_xlfn.XLOOKUP($C70,Revenue!$B:$B,Revenue!T:T,0)</f>
        <v>0</v>
      </c>
      <c r="R70" s="19">
        <v>7</v>
      </c>
      <c r="S70" s="19" t="s">
        <v>277</v>
      </c>
      <c r="T70" s="20" t="s">
        <v>288</v>
      </c>
      <c r="U70" s="20" t="s">
        <v>356</v>
      </c>
      <c r="V70" s="20" t="s">
        <v>388</v>
      </c>
      <c r="W70" s="20" t="s">
        <v>272</v>
      </c>
    </row>
    <row r="71" spans="2:23">
      <c r="B71" s="18" t="s">
        <v>212</v>
      </c>
      <c r="C71" t="s">
        <v>265</v>
      </c>
      <c r="K71" s="19">
        <f>_xlfn.XLOOKUP($C71,Revenue!$B:$B,Revenue!Q:Q,0)</f>
        <v>0</v>
      </c>
      <c r="L71" s="19">
        <f>_xlfn.XLOOKUP($C71,Revenue!$B:$B,Revenue!R:R,0)</f>
        <v>0</v>
      </c>
      <c r="M71" s="19">
        <f>_xlfn.XLOOKUP($C71,Revenue!$B:$B,Revenue!S:S,0)</f>
        <v>0</v>
      </c>
      <c r="N71" s="19">
        <f>_xlfn.XLOOKUP($C71,Revenue!$B:$B,Revenue!T:T,0)</f>
        <v>0</v>
      </c>
      <c r="R71" s="19">
        <v>7</v>
      </c>
      <c r="S71" s="19" t="s">
        <v>277</v>
      </c>
      <c r="T71" s="20" t="s">
        <v>288</v>
      </c>
      <c r="U71" s="20" t="s">
        <v>357</v>
      </c>
      <c r="V71" s="20" t="s">
        <v>389</v>
      </c>
      <c r="W71" s="20" t="s">
        <v>272</v>
      </c>
    </row>
    <row r="72" spans="2:23">
      <c r="B72" s="18" t="s">
        <v>210</v>
      </c>
      <c r="C72" t="s">
        <v>215</v>
      </c>
      <c r="K72" s="19">
        <f>_xlfn.XLOOKUP($C72,Revenue!$B:$B,Revenue!Q:Q,0)</f>
        <v>0</v>
      </c>
      <c r="L72" s="19">
        <f>_xlfn.XLOOKUP($C72,Revenue!$B:$B,Revenue!R:R,0)</f>
        <v>0</v>
      </c>
      <c r="M72" s="19">
        <f>_xlfn.XLOOKUP($C72,Revenue!$B:$B,Revenue!S:S,0)</f>
        <v>0</v>
      </c>
      <c r="N72" s="19">
        <f>_xlfn.XLOOKUP($C72,Revenue!$B:$B,Revenue!T:T,0)</f>
        <v>0</v>
      </c>
      <c r="R72" s="19">
        <v>7</v>
      </c>
      <c r="S72" s="19" t="s">
        <v>277</v>
      </c>
      <c r="T72" s="20" t="s">
        <v>288</v>
      </c>
      <c r="U72" s="20" t="s">
        <v>358</v>
      </c>
      <c r="V72" s="20" t="s">
        <v>390</v>
      </c>
      <c r="W72" s="20" t="s">
        <v>272</v>
      </c>
    </row>
    <row r="73" spans="2:23">
      <c r="B73" s="18" t="s">
        <v>233</v>
      </c>
      <c r="C73" t="s">
        <v>232</v>
      </c>
      <c r="K73" s="19">
        <f>_xlfn.XLOOKUP($C73,Revenue!$B:$B,Revenue!Q:Q,0)</f>
        <v>0</v>
      </c>
      <c r="L73" s="19">
        <f>_xlfn.XLOOKUP($C73,Revenue!$B:$B,Revenue!R:R,0)</f>
        <v>0</v>
      </c>
      <c r="M73" s="19">
        <f>_xlfn.XLOOKUP($C73,Revenue!$B:$B,Revenue!S:S,0)</f>
        <v>0</v>
      </c>
      <c r="N73" s="19">
        <f>_xlfn.XLOOKUP($C73,Revenue!$B:$B,Revenue!T:T,0)</f>
        <v>0</v>
      </c>
      <c r="R73" s="19">
        <v>7</v>
      </c>
      <c r="S73" s="19" t="s">
        <v>278</v>
      </c>
      <c r="T73" s="20" t="s">
        <v>289</v>
      </c>
      <c r="U73" s="20" t="s">
        <v>359</v>
      </c>
      <c r="V73" s="20" t="s">
        <v>391</v>
      </c>
      <c r="W73" s="20" t="s">
        <v>273</v>
      </c>
    </row>
    <row r="74" spans="2:23">
      <c r="U74" s="20"/>
      <c r="V74" s="20"/>
      <c r="W74" s="20"/>
    </row>
    <row r="76" spans="2:23">
      <c r="C76"/>
    </row>
    <row r="77" spans="2:23">
      <c r="C77"/>
    </row>
  </sheetData>
  <sortState xmlns:xlrd2="http://schemas.microsoft.com/office/spreadsheetml/2017/richdata2" ref="B3:X73">
    <sortCondition ref="R3:R73"/>
    <sortCondition descending="1" ref="M3:M73"/>
  </sortState>
  <hyperlinks>
    <hyperlink ref="B31" r:id="rId1" xr:uid="{2CC9A33E-CF9D-D243-828D-5B0FA1C88ED5}"/>
    <hyperlink ref="B33" r:id="rId2" xr:uid="{2AF5B574-68A8-A84C-BC08-BC826C759435}"/>
    <hyperlink ref="B28" r:id="rId3" xr:uid="{9451F49A-5A4A-184C-A132-56CE9283ED21}"/>
    <hyperlink ref="B34" r:id="rId4" xr:uid="{7AB6B1E8-0A5D-9A4C-AB06-3AD02EE796F3}"/>
    <hyperlink ref="B29" r:id="rId5" xr:uid="{B6ACB0AE-829E-7244-B102-1124BD82F78B}"/>
    <hyperlink ref="B32" r:id="rId6" xr:uid="{3E8F9F02-00AB-E248-87BE-5065E81AEF05}"/>
    <hyperlink ref="B30" r:id="rId7" xr:uid="{C5A71B93-A8E8-7A41-8C92-62E254C6C1F3}"/>
    <hyperlink ref="B42" r:id="rId8" xr:uid="{DB2DDF2B-C94E-1146-9953-A8BDE416674E}"/>
    <hyperlink ref="B19" r:id="rId9" xr:uid="{A48192F7-F45D-6445-A150-B12203686A0E}"/>
    <hyperlink ref="B12" r:id="rId10" xr:uid="{7F95EA61-E107-3442-B016-657227EECEFA}"/>
    <hyperlink ref="B8" r:id="rId11" xr:uid="{9905C5C2-F31E-7E41-82E0-D67FCA9A5204}"/>
    <hyperlink ref="B10" r:id="rId12" xr:uid="{743CB965-56DB-974E-A3F1-728F7214D155}"/>
    <hyperlink ref="B36" r:id="rId13" xr:uid="{86057251-38FD-7A47-9E19-51B47CB47CA2}"/>
    <hyperlink ref="B9" r:id="rId14" xr:uid="{78869FC4-186D-1040-BC1C-9BB59002EDA1}"/>
    <hyperlink ref="B7" r:id="rId15" xr:uid="{E1220EF7-82D8-1A49-A16C-714C0E72902F}"/>
    <hyperlink ref="B11" r:id="rId16" xr:uid="{09ECB56F-D3B6-8C44-AF8C-17EA6D912C38}"/>
    <hyperlink ref="B13" r:id="rId17" xr:uid="{228B1F78-14AF-5C4B-BDF5-121D6ED53406}"/>
    <hyperlink ref="B14" r:id="rId18" xr:uid="{402718D7-DDF9-474B-87F8-99709C31CA57}"/>
    <hyperlink ref="B3" r:id="rId19" xr:uid="{CA40ABFB-B4C9-3C44-9CCC-061E6AF36D71}"/>
    <hyperlink ref="B4" r:id="rId20" xr:uid="{F99B26C7-6C93-3544-8A2A-F6DB47E9EBFA}"/>
    <hyperlink ref="B5" r:id="rId21" xr:uid="{44CA558C-A856-1C42-B624-854C472AFD7E}"/>
    <hyperlink ref="B6" r:id="rId22" xr:uid="{920CE2E9-B36F-F849-B6B4-A720C1A922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3A9F-3316-604B-BE70-E26F57E1AF23}">
  <dimension ref="B2:AC54"/>
  <sheetViews>
    <sheetView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baseColWidth="10" defaultRowHeight="13"/>
  <cols>
    <col min="1" max="1" width="2.6640625" style="11" customWidth="1"/>
    <col min="2" max="2" width="6.33203125" style="11" bestFit="1" customWidth="1"/>
    <col min="3" max="13" width="9.1640625" style="11" bestFit="1" customWidth="1"/>
    <col min="14" max="20" width="10.1640625" style="11" bestFit="1" customWidth="1"/>
    <col min="21" max="21" width="6.1640625" style="11" bestFit="1" customWidth="1"/>
    <col min="22" max="29" width="5.1640625" style="11" bestFit="1" customWidth="1"/>
    <col min="30" max="16384" width="10.83203125" style="11"/>
  </cols>
  <sheetData>
    <row r="2" spans="2:29">
      <c r="B2" s="13" t="s">
        <v>6</v>
      </c>
      <c r="C2" s="13">
        <v>2008</v>
      </c>
      <c r="D2" s="13">
        <f t="shared" ref="D2:AC2" si="0">+C2+1</f>
        <v>2009</v>
      </c>
      <c r="E2" s="13">
        <f t="shared" si="0"/>
        <v>2010</v>
      </c>
      <c r="F2" s="13">
        <f t="shared" si="0"/>
        <v>2011</v>
      </c>
      <c r="G2" s="13">
        <f t="shared" si="0"/>
        <v>2012</v>
      </c>
      <c r="H2" s="13">
        <f t="shared" si="0"/>
        <v>2013</v>
      </c>
      <c r="I2" s="13">
        <f t="shared" si="0"/>
        <v>2014</v>
      </c>
      <c r="J2" s="13">
        <f t="shared" si="0"/>
        <v>2015</v>
      </c>
      <c r="K2" s="13">
        <f t="shared" si="0"/>
        <v>2016</v>
      </c>
      <c r="L2" s="13">
        <f t="shared" si="0"/>
        <v>2017</v>
      </c>
      <c r="M2" s="13">
        <f t="shared" si="0"/>
        <v>2018</v>
      </c>
      <c r="N2" s="13">
        <f t="shared" si="0"/>
        <v>2019</v>
      </c>
      <c r="O2" s="13">
        <f t="shared" si="0"/>
        <v>2020</v>
      </c>
      <c r="P2" s="13">
        <f t="shared" si="0"/>
        <v>2021</v>
      </c>
      <c r="Q2" s="13">
        <f t="shared" si="0"/>
        <v>2022</v>
      </c>
      <c r="R2" s="13">
        <f t="shared" si="0"/>
        <v>2023</v>
      </c>
      <c r="S2" s="13">
        <f t="shared" si="0"/>
        <v>2024</v>
      </c>
      <c r="T2" s="13">
        <f t="shared" si="0"/>
        <v>2025</v>
      </c>
      <c r="U2" s="13">
        <f t="shared" si="0"/>
        <v>2026</v>
      </c>
      <c r="V2" s="13">
        <f t="shared" si="0"/>
        <v>2027</v>
      </c>
      <c r="W2" s="13">
        <f t="shared" si="0"/>
        <v>2028</v>
      </c>
      <c r="X2" s="13">
        <f t="shared" si="0"/>
        <v>2029</v>
      </c>
      <c r="Y2" s="13">
        <f t="shared" si="0"/>
        <v>2030</v>
      </c>
      <c r="Z2" s="13">
        <f t="shared" si="0"/>
        <v>2031</v>
      </c>
      <c r="AA2" s="13">
        <f t="shared" si="0"/>
        <v>2032</v>
      </c>
      <c r="AB2" s="13">
        <f t="shared" si="0"/>
        <v>2033</v>
      </c>
      <c r="AC2" s="13">
        <f t="shared" si="0"/>
        <v>2034</v>
      </c>
    </row>
    <row r="3" spans="2:29">
      <c r="B3" s="15" t="s">
        <v>236</v>
      </c>
      <c r="C3" s="16">
        <f>SUM(C4:C55)</f>
        <v>91798.2</v>
      </c>
      <c r="D3" s="16">
        <f t="shared" ref="D3:T3" si="1">SUM(D4:D55)</f>
        <v>92526.39999999998</v>
      </c>
      <c r="E3" s="16">
        <f t="shared" si="1"/>
        <v>123767.20000000001</v>
      </c>
      <c r="F3" s="16">
        <f t="shared" si="1"/>
        <v>146927.79999999999</v>
      </c>
      <c r="G3" s="16">
        <f t="shared" si="1"/>
        <v>144186.6</v>
      </c>
      <c r="H3" s="16">
        <f t="shared" si="1"/>
        <v>152681.29999999999</v>
      </c>
      <c r="I3" s="16">
        <f t="shared" si="1"/>
        <v>172145.49999999997</v>
      </c>
      <c r="J3" s="16">
        <f t="shared" si="1"/>
        <v>201670.19999999995</v>
      </c>
      <c r="K3" s="16">
        <f t="shared" si="1"/>
        <v>216260.50000000006</v>
      </c>
      <c r="L3" s="16">
        <f t="shared" si="1"/>
        <v>252499.19999999992</v>
      </c>
      <c r="M3" s="16">
        <f t="shared" si="1"/>
        <v>291883.59999999998</v>
      </c>
      <c r="N3" s="16">
        <f t="shared" si="1"/>
        <v>290162.39999999997</v>
      </c>
      <c r="O3" s="16">
        <f t="shared" si="1"/>
        <v>325861.90000000002</v>
      </c>
      <c r="P3" s="16">
        <f t="shared" si="1"/>
        <v>391664.49999999994</v>
      </c>
      <c r="Q3" s="16">
        <f t="shared" si="1"/>
        <v>448247.8</v>
      </c>
      <c r="R3" s="16">
        <f t="shared" si="1"/>
        <v>423365.2</v>
      </c>
      <c r="S3" s="16">
        <f t="shared" si="1"/>
        <v>490849.85200000001</v>
      </c>
      <c r="T3" s="16">
        <f t="shared" si="1"/>
        <v>155341.69999999998</v>
      </c>
      <c r="U3" s="14"/>
      <c r="V3" s="14"/>
      <c r="W3" s="14"/>
      <c r="X3" s="14"/>
      <c r="Y3" s="14"/>
      <c r="Z3" s="14"/>
      <c r="AA3" s="14"/>
      <c r="AB3" s="14"/>
      <c r="AC3" s="14"/>
    </row>
    <row r="4" spans="2:29">
      <c r="B4" s="12" t="s">
        <v>8</v>
      </c>
      <c r="C4" s="12">
        <v>4097.8999999999996</v>
      </c>
      <c r="D4" s="12">
        <v>3424.9</v>
      </c>
      <c r="E4" s="12">
        <v>3326.4</v>
      </c>
      <c r="F4" s="12">
        <v>3543.3</v>
      </c>
      <c r="G4" s="12">
        <v>3997.9</v>
      </c>
      <c r="H4" s="12">
        <v>4280.2</v>
      </c>
      <c r="I4" s="12">
        <v>4130</v>
      </c>
      <c r="J4" s="12">
        <v>4682</v>
      </c>
      <c r="K4" s="12">
        <v>5010</v>
      </c>
      <c r="L4" s="12">
        <v>6910</v>
      </c>
      <c r="M4" s="12">
        <v>9714</v>
      </c>
      <c r="N4" s="12">
        <v>11716</v>
      </c>
      <c r="O4" s="12">
        <v>10918</v>
      </c>
      <c r="P4" s="12">
        <v>10396</v>
      </c>
      <c r="Q4" s="12">
        <v>17475</v>
      </c>
      <c r="R4" s="12">
        <v>15356</v>
      </c>
      <c r="S4" s="12">
        <v>44301</v>
      </c>
      <c r="T4" s="12">
        <v>97858</v>
      </c>
    </row>
    <row r="5" spans="2:29">
      <c r="B5" s="12" t="s">
        <v>205</v>
      </c>
      <c r="C5" s="12"/>
      <c r="D5" s="12"/>
      <c r="E5" s="12"/>
      <c r="F5" s="12"/>
      <c r="G5" s="12"/>
      <c r="H5" s="12"/>
      <c r="I5" s="12"/>
      <c r="J5" s="12">
        <v>25724.2</v>
      </c>
      <c r="K5" s="12">
        <v>29257.4</v>
      </c>
      <c r="L5" s="12">
        <v>32977.300000000003</v>
      </c>
      <c r="M5" s="12">
        <v>33697.300000000003</v>
      </c>
      <c r="N5" s="12">
        <v>35773.5</v>
      </c>
      <c r="O5" s="12">
        <v>47694.3</v>
      </c>
      <c r="P5" s="12">
        <v>57224.800000000003</v>
      </c>
      <c r="Q5" s="12">
        <v>73670.399999999994</v>
      </c>
      <c r="R5" s="12">
        <v>70598.8</v>
      </c>
      <c r="S5" s="12">
        <v>88012.452000000005</v>
      </c>
      <c r="T5" s="12"/>
    </row>
    <row r="6" spans="2:29">
      <c r="B6" s="12" t="s">
        <v>22</v>
      </c>
      <c r="C6" s="12">
        <v>37586</v>
      </c>
      <c r="D6" s="12">
        <v>35127</v>
      </c>
      <c r="E6" s="12">
        <v>43623</v>
      </c>
      <c r="F6" s="12">
        <v>53999</v>
      </c>
      <c r="G6" s="12">
        <v>53341</v>
      </c>
      <c r="H6" s="12">
        <v>52708</v>
      </c>
      <c r="I6" s="12">
        <v>55870</v>
      </c>
      <c r="J6" s="12">
        <v>55355</v>
      </c>
      <c r="K6" s="12">
        <v>59387</v>
      </c>
      <c r="L6" s="12">
        <v>62761</v>
      </c>
      <c r="M6" s="12">
        <v>70848</v>
      </c>
      <c r="N6" s="12">
        <v>71965</v>
      </c>
      <c r="O6" s="12">
        <v>77867</v>
      </c>
      <c r="P6" s="12">
        <v>79024</v>
      </c>
      <c r="Q6" s="12">
        <v>63054</v>
      </c>
      <c r="R6" s="12">
        <v>54228</v>
      </c>
      <c r="S6" s="12">
        <v>53101</v>
      </c>
      <c r="T6" s="12"/>
    </row>
    <row r="7" spans="2:29">
      <c r="B7" s="12" t="s">
        <v>10</v>
      </c>
      <c r="C7" s="12"/>
      <c r="D7" s="12">
        <v>1484</v>
      </c>
      <c r="E7" s="12">
        <v>2093</v>
      </c>
      <c r="F7" s="12">
        <v>2336</v>
      </c>
      <c r="G7" s="12">
        <v>2364</v>
      </c>
      <c r="H7" s="12">
        <v>2520</v>
      </c>
      <c r="I7" s="12">
        <v>4269</v>
      </c>
      <c r="J7" s="12">
        <v>6824</v>
      </c>
      <c r="K7" s="12">
        <v>13240</v>
      </c>
      <c r="L7" s="12">
        <v>17636</v>
      </c>
      <c r="M7" s="12">
        <v>20848</v>
      </c>
      <c r="N7" s="12">
        <v>22597</v>
      </c>
      <c r="O7" s="12">
        <v>23888</v>
      </c>
      <c r="P7" s="12">
        <v>27450</v>
      </c>
      <c r="Q7" s="12">
        <v>33203</v>
      </c>
      <c r="R7" s="12">
        <v>35819</v>
      </c>
      <c r="S7" s="12">
        <v>51574</v>
      </c>
      <c r="T7" s="12"/>
    </row>
    <row r="8" spans="2:29">
      <c r="B8" s="12" t="s">
        <v>12</v>
      </c>
      <c r="C8" s="12">
        <v>11142</v>
      </c>
      <c r="D8" s="12">
        <v>10387</v>
      </c>
      <c r="E8" s="12">
        <v>10982</v>
      </c>
      <c r="F8" s="12">
        <v>14957</v>
      </c>
      <c r="G8" s="12">
        <v>19121</v>
      </c>
      <c r="H8" s="12">
        <v>24866</v>
      </c>
      <c r="I8" s="12">
        <v>26487</v>
      </c>
      <c r="J8" s="12">
        <v>25281</v>
      </c>
      <c r="K8" s="12">
        <v>23554</v>
      </c>
      <c r="L8" s="12">
        <v>22258</v>
      </c>
      <c r="M8" s="12">
        <v>22611</v>
      </c>
      <c r="N8" s="12">
        <v>24273</v>
      </c>
      <c r="O8" s="12">
        <v>23531</v>
      </c>
      <c r="P8" s="12">
        <v>33566</v>
      </c>
      <c r="Q8" s="12">
        <v>44200</v>
      </c>
      <c r="R8" s="12">
        <v>35820</v>
      </c>
      <c r="S8" s="12">
        <v>38962</v>
      </c>
      <c r="T8" s="12"/>
    </row>
    <row r="9" spans="2:29">
      <c r="B9" s="12" t="s">
        <v>201</v>
      </c>
      <c r="C9" s="12">
        <v>4349.5</v>
      </c>
      <c r="D9" s="12">
        <v>2287.5</v>
      </c>
      <c r="E9" s="12">
        <v>6037</v>
      </c>
      <c r="F9" s="12">
        <v>7325.7</v>
      </c>
      <c r="G9" s="12">
        <v>6238.6</v>
      </c>
      <c r="H9" s="12">
        <v>7227.3</v>
      </c>
      <c r="I9" s="12">
        <v>7085.9</v>
      </c>
      <c r="J9" s="12">
        <v>6831.5</v>
      </c>
      <c r="K9" s="12">
        <v>7232.6</v>
      </c>
      <c r="L9" s="12">
        <v>10766.4</v>
      </c>
      <c r="M9" s="12">
        <v>12525.5</v>
      </c>
      <c r="N9" s="12">
        <v>13265.1</v>
      </c>
      <c r="O9" s="12">
        <v>17076.2</v>
      </c>
      <c r="P9" s="12">
        <v>21063.9</v>
      </c>
      <c r="Q9" s="12">
        <v>22651.3</v>
      </c>
      <c r="R9" s="12">
        <v>30485.200000000001</v>
      </c>
      <c r="S9" s="12">
        <v>29254.9</v>
      </c>
    </row>
    <row r="10" spans="2:29">
      <c r="B10" s="12" t="s">
        <v>197</v>
      </c>
      <c r="C10" s="12">
        <v>8129.2</v>
      </c>
      <c r="D10" s="12">
        <v>5014</v>
      </c>
      <c r="E10" s="12">
        <v>9549</v>
      </c>
      <c r="F10" s="12">
        <v>10517</v>
      </c>
      <c r="G10" s="12">
        <v>8719</v>
      </c>
      <c r="H10" s="12">
        <v>7509</v>
      </c>
      <c r="I10" s="12">
        <v>9072</v>
      </c>
      <c r="J10" s="12">
        <v>9659</v>
      </c>
      <c r="K10" s="12">
        <v>10825</v>
      </c>
      <c r="L10" s="12">
        <v>14698</v>
      </c>
      <c r="M10" s="12">
        <v>16705</v>
      </c>
      <c r="N10" s="12">
        <v>14608</v>
      </c>
      <c r="O10" s="12">
        <v>17202</v>
      </c>
      <c r="P10" s="12">
        <v>23063</v>
      </c>
      <c r="Q10" s="12">
        <v>25785</v>
      </c>
      <c r="R10" s="12">
        <v>26517</v>
      </c>
      <c r="S10" s="12">
        <v>27176</v>
      </c>
      <c r="T10" s="12"/>
    </row>
    <row r="11" spans="2:29">
      <c r="B11" s="12" t="s">
        <v>14</v>
      </c>
      <c r="C11" s="12">
        <v>5808</v>
      </c>
      <c r="D11" s="12">
        <v>5403</v>
      </c>
      <c r="E11" s="12">
        <v>6494</v>
      </c>
      <c r="F11" s="12">
        <v>6568</v>
      </c>
      <c r="G11" s="12">
        <v>5422</v>
      </c>
      <c r="H11" s="12">
        <v>5299</v>
      </c>
      <c r="I11" s="12">
        <v>5506</v>
      </c>
      <c r="J11" s="12">
        <v>3991</v>
      </c>
      <c r="K11" s="12">
        <v>4319</v>
      </c>
      <c r="L11" s="12">
        <v>5253</v>
      </c>
      <c r="M11" s="12">
        <v>6475</v>
      </c>
      <c r="N11" s="12">
        <v>6731</v>
      </c>
      <c r="O11" s="12">
        <v>9763</v>
      </c>
      <c r="P11" s="12">
        <v>16434</v>
      </c>
      <c r="Q11" s="12">
        <v>23601</v>
      </c>
      <c r="R11" s="12">
        <v>22680</v>
      </c>
      <c r="S11" s="12">
        <v>25785</v>
      </c>
      <c r="T11" s="12"/>
    </row>
    <row r="12" spans="2:29">
      <c r="B12" s="12" t="s">
        <v>20</v>
      </c>
      <c r="C12" s="12"/>
      <c r="D12" s="12">
        <v>4803</v>
      </c>
      <c r="E12" s="12">
        <v>8482</v>
      </c>
      <c r="F12" s="12">
        <v>8788</v>
      </c>
      <c r="G12" s="12">
        <v>8234</v>
      </c>
      <c r="H12" s="12">
        <v>9073</v>
      </c>
      <c r="I12" s="12">
        <v>16358</v>
      </c>
      <c r="J12" s="12">
        <v>16192</v>
      </c>
      <c r="K12" s="12">
        <v>12399</v>
      </c>
      <c r="L12" s="12">
        <v>20322</v>
      </c>
      <c r="M12" s="12">
        <v>30391</v>
      </c>
      <c r="N12" s="12">
        <v>23406</v>
      </c>
      <c r="O12" s="12">
        <v>21435</v>
      </c>
      <c r="P12" s="12">
        <v>27705</v>
      </c>
      <c r="Q12" s="12">
        <v>30758</v>
      </c>
      <c r="R12" s="12">
        <v>15540</v>
      </c>
      <c r="S12" s="12">
        <v>25111</v>
      </c>
      <c r="T12" s="12"/>
    </row>
    <row r="13" spans="2:29">
      <c r="B13" s="12" t="s">
        <v>16</v>
      </c>
      <c r="C13" s="12">
        <v>12501</v>
      </c>
      <c r="D13" s="12">
        <v>10427</v>
      </c>
      <c r="E13" s="12">
        <v>13966</v>
      </c>
      <c r="F13" s="12">
        <v>13735</v>
      </c>
      <c r="G13" s="12">
        <v>12825</v>
      </c>
      <c r="H13" s="12">
        <v>12205</v>
      </c>
      <c r="I13" s="12">
        <v>13045</v>
      </c>
      <c r="J13" s="12">
        <v>13000</v>
      </c>
      <c r="K13" s="12">
        <v>13370</v>
      </c>
      <c r="L13" s="12">
        <v>14961</v>
      </c>
      <c r="M13" s="12">
        <v>15784</v>
      </c>
      <c r="N13" s="12">
        <v>14383</v>
      </c>
      <c r="O13" s="12">
        <v>14461</v>
      </c>
      <c r="P13" s="12">
        <v>18344</v>
      </c>
      <c r="Q13" s="12">
        <v>20028</v>
      </c>
      <c r="R13" s="12">
        <v>17519</v>
      </c>
      <c r="S13" s="12">
        <v>15641</v>
      </c>
      <c r="T13" s="12"/>
    </row>
    <row r="14" spans="2:29">
      <c r="B14" s="12" t="s">
        <v>198</v>
      </c>
      <c r="C14" s="12"/>
      <c r="D14" s="12">
        <v>115.9</v>
      </c>
      <c r="E14" s="12">
        <v>2133.8000000000002</v>
      </c>
      <c r="F14" s="12">
        <v>3237.7</v>
      </c>
      <c r="G14" s="12">
        <v>2665.2</v>
      </c>
      <c r="H14" s="12">
        <v>3598.9</v>
      </c>
      <c r="I14" s="12">
        <v>4607.3</v>
      </c>
      <c r="J14" s="12">
        <v>5259.3</v>
      </c>
      <c r="K14" s="12">
        <v>5885.9</v>
      </c>
      <c r="L14" s="12">
        <v>8013.6</v>
      </c>
      <c r="M14" s="12">
        <v>11077</v>
      </c>
      <c r="N14" s="12">
        <v>9653.6</v>
      </c>
      <c r="O14" s="12">
        <v>10044.700000000001</v>
      </c>
      <c r="P14" s="12">
        <v>14626.2</v>
      </c>
      <c r="Q14" s="12">
        <v>17227</v>
      </c>
      <c r="R14" s="12">
        <v>17428.5</v>
      </c>
      <c r="S14" s="12">
        <v>14905.4</v>
      </c>
      <c r="T14" s="12">
        <v>18435.599999999999</v>
      </c>
    </row>
    <row r="15" spans="2:29">
      <c r="B15" s="12" t="s">
        <v>18</v>
      </c>
      <c r="C15" s="12"/>
      <c r="D15" s="12">
        <v>2582.9</v>
      </c>
      <c r="E15" s="12">
        <v>2014.9</v>
      </c>
      <c r="F15" s="12">
        <v>2761.5</v>
      </c>
      <c r="G15" s="12">
        <v>2993.3</v>
      </c>
      <c r="H15" s="12">
        <v>2701.1</v>
      </c>
      <c r="I15" s="12">
        <v>2633.7</v>
      </c>
      <c r="J15" s="12">
        <v>2864.8</v>
      </c>
      <c r="K15" s="12">
        <v>3435.1</v>
      </c>
      <c r="L15" s="12">
        <v>3421.4</v>
      </c>
      <c r="M15" s="12">
        <v>5246.4</v>
      </c>
      <c r="N15" s="12">
        <v>6224.7</v>
      </c>
      <c r="O15" s="12">
        <v>5991.1</v>
      </c>
      <c r="P15" s="12">
        <v>5603.1</v>
      </c>
      <c r="Q15" s="12">
        <v>7318.3</v>
      </c>
      <c r="R15" s="12">
        <v>12014</v>
      </c>
      <c r="S15" s="12">
        <v>12305.5</v>
      </c>
      <c r="T15" s="12">
        <v>9427.2000000000007</v>
      </c>
    </row>
    <row r="16" spans="2:29">
      <c r="B16" s="12" t="s">
        <v>199</v>
      </c>
      <c r="C16" s="12"/>
      <c r="D16" s="12">
        <v>1520.2</v>
      </c>
      <c r="E16" s="12">
        <v>1820.8</v>
      </c>
      <c r="F16" s="12">
        <v>3175.2</v>
      </c>
      <c r="G16" s="12">
        <v>3171.9</v>
      </c>
      <c r="H16" s="12">
        <v>2842.8</v>
      </c>
      <c r="I16" s="12">
        <v>2929.4</v>
      </c>
      <c r="J16" s="12">
        <v>2814</v>
      </c>
      <c r="K16" s="12">
        <v>2984.5</v>
      </c>
      <c r="L16" s="12">
        <v>2703.9</v>
      </c>
      <c r="M16" s="12">
        <v>4036.7</v>
      </c>
      <c r="N16" s="12">
        <v>4568.8999999999996</v>
      </c>
      <c r="O16" s="12">
        <v>5806.4</v>
      </c>
      <c r="P16" s="12">
        <v>6918.7</v>
      </c>
      <c r="Q16" s="12">
        <v>9211.9</v>
      </c>
      <c r="R16" s="12">
        <v>10496.1</v>
      </c>
      <c r="S16" s="12">
        <v>9812.2000000000007</v>
      </c>
      <c r="T16" s="12">
        <v>12156.2</v>
      </c>
    </row>
    <row r="17" spans="2:20">
      <c r="B17" s="12" t="s">
        <v>26</v>
      </c>
      <c r="C17" s="12">
        <v>1035.7</v>
      </c>
      <c r="D17" s="12">
        <v>903.3</v>
      </c>
      <c r="E17" s="12">
        <v>947.7</v>
      </c>
      <c r="F17" s="12">
        <v>1487.2</v>
      </c>
      <c r="G17" s="12">
        <v>1383.2</v>
      </c>
      <c r="H17" s="12">
        <v>1581.6</v>
      </c>
      <c r="I17" s="12">
        <v>1931.2</v>
      </c>
      <c r="J17" s="12">
        <v>2147</v>
      </c>
      <c r="K17" s="12">
        <v>2173.3000000000002</v>
      </c>
      <c r="L17" s="12">
        <v>3407.8</v>
      </c>
      <c r="M17" s="12">
        <v>3980.8</v>
      </c>
      <c r="N17" s="12">
        <v>5349.5</v>
      </c>
      <c r="O17" s="12">
        <v>5274.2</v>
      </c>
      <c r="P17" s="12">
        <v>5438.4</v>
      </c>
      <c r="Q17" s="12">
        <v>6820.9</v>
      </c>
      <c r="R17" s="12">
        <v>8438.7000000000007</v>
      </c>
      <c r="S17" s="12">
        <v>7634.4</v>
      </c>
      <c r="T17" s="12">
        <v>4401.6000000000004</v>
      </c>
    </row>
    <row r="18" spans="2:20">
      <c r="B18" s="12" t="s">
        <v>30</v>
      </c>
      <c r="C18" s="12">
        <v>2054.8000000000002</v>
      </c>
      <c r="D18" s="12">
        <v>1768.9</v>
      </c>
      <c r="E18" s="12">
        <v>2313.4</v>
      </c>
      <c r="F18" s="12">
        <v>3442.3</v>
      </c>
      <c r="G18" s="12">
        <v>2894.9</v>
      </c>
      <c r="H18" s="12">
        <v>2782.7</v>
      </c>
      <c r="I18" s="12">
        <v>3161.8</v>
      </c>
      <c r="J18" s="12">
        <v>3495.8</v>
      </c>
      <c r="K18" s="12">
        <v>3906.9</v>
      </c>
      <c r="L18" s="12">
        <v>5543.1</v>
      </c>
      <c r="M18" s="12">
        <v>5878.3</v>
      </c>
      <c r="N18" s="12">
        <v>5517.9</v>
      </c>
      <c r="O18" s="12">
        <v>5255</v>
      </c>
      <c r="P18" s="12">
        <v>6739.8</v>
      </c>
      <c r="Q18" s="12">
        <v>8326.2000000000007</v>
      </c>
      <c r="R18" s="12">
        <v>8253</v>
      </c>
      <c r="S18" s="12">
        <v>7082.3</v>
      </c>
      <c r="T18" s="12"/>
    </row>
    <row r="19" spans="2:20">
      <c r="B19" s="12" t="s">
        <v>32</v>
      </c>
      <c r="O19" s="12">
        <v>4851</v>
      </c>
      <c r="P19" s="12">
        <v>6585</v>
      </c>
      <c r="Q19" s="12">
        <v>8159</v>
      </c>
      <c r="R19" s="12">
        <v>7392</v>
      </c>
      <c r="S19" s="12">
        <v>6951</v>
      </c>
      <c r="T19" s="12"/>
    </row>
    <row r="20" spans="2:20">
      <c r="B20" s="12" t="s">
        <v>24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v>2699.2</v>
      </c>
      <c r="P20" s="12">
        <v>2968.9</v>
      </c>
      <c r="Q20" s="12">
        <v>4462.3999999999996</v>
      </c>
      <c r="R20" s="12">
        <v>5919.6</v>
      </c>
      <c r="S20" s="12">
        <v>5507.7</v>
      </c>
      <c r="T20" s="12">
        <v>5767.3</v>
      </c>
    </row>
    <row r="21" spans="2:20">
      <c r="B21" s="12" t="s">
        <v>34</v>
      </c>
      <c r="C21" s="12">
        <v>860</v>
      </c>
      <c r="D21" s="12">
        <v>802.6</v>
      </c>
      <c r="E21" s="12">
        <v>1071.8</v>
      </c>
      <c r="F21" s="12">
        <v>1418.9</v>
      </c>
      <c r="G21" s="12">
        <v>1568.6</v>
      </c>
      <c r="H21" s="12">
        <v>1792</v>
      </c>
      <c r="I21" s="12">
        <v>2291.5</v>
      </c>
      <c r="J21" s="12">
        <v>3258.4</v>
      </c>
      <c r="K21" s="12">
        <v>3289</v>
      </c>
      <c r="L21" s="12">
        <v>3651.4</v>
      </c>
      <c r="M21" s="12">
        <v>3868</v>
      </c>
      <c r="N21" s="12">
        <v>3376.8</v>
      </c>
      <c r="O21" s="12">
        <v>3355.7</v>
      </c>
      <c r="P21" s="12">
        <v>5109.1000000000004</v>
      </c>
      <c r="Q21" s="12">
        <v>5485.5</v>
      </c>
      <c r="R21" s="12">
        <v>4772.3999999999996</v>
      </c>
      <c r="S21" s="12">
        <v>4178</v>
      </c>
    </row>
    <row r="22" spans="2:20">
      <c r="B22" s="12" t="s">
        <v>40</v>
      </c>
      <c r="C22" s="12"/>
      <c r="D22" s="12"/>
      <c r="E22" s="12"/>
      <c r="F22" s="12"/>
      <c r="G22" s="12"/>
      <c r="H22" s="12">
        <v>964.1</v>
      </c>
      <c r="I22" s="12">
        <v>1148.2</v>
      </c>
      <c r="J22" s="12">
        <v>1711</v>
      </c>
      <c r="K22" s="12">
        <v>2610.6999999999998</v>
      </c>
      <c r="L22" s="12">
        <v>3032.6</v>
      </c>
      <c r="M22" s="12">
        <v>2973.5</v>
      </c>
      <c r="N22" s="12">
        <v>3090.3</v>
      </c>
      <c r="O22" s="12">
        <v>3239.1</v>
      </c>
      <c r="P22" s="12">
        <v>4015.3</v>
      </c>
      <c r="Q22" s="12">
        <v>4645.7</v>
      </c>
      <c r="R22" s="12">
        <v>3569.4</v>
      </c>
      <c r="S22" s="12">
        <v>3769.5</v>
      </c>
      <c r="T22" s="12">
        <v>3719</v>
      </c>
    </row>
    <row r="23" spans="2:20">
      <c r="B23" s="12" t="s">
        <v>64</v>
      </c>
      <c r="C23" s="12">
        <v>2822.2</v>
      </c>
      <c r="D23" s="12">
        <v>2042</v>
      </c>
      <c r="E23" s="12">
        <v>2725.1</v>
      </c>
      <c r="F23" s="12">
        <v>2594</v>
      </c>
      <c r="G23" s="12">
        <v>2230.1</v>
      </c>
      <c r="H23" s="12">
        <v>2371</v>
      </c>
      <c r="I23" s="12">
        <v>2493.3000000000002</v>
      </c>
      <c r="J23" s="12">
        <v>2300.5</v>
      </c>
      <c r="K23" s="12">
        <v>2317.3000000000002</v>
      </c>
      <c r="L23" s="12">
        <v>2599.4</v>
      </c>
      <c r="M23" s="12">
        <v>3034.7</v>
      </c>
      <c r="N23" s="12">
        <v>2668.3</v>
      </c>
      <c r="O23" s="12">
        <v>2501.9</v>
      </c>
      <c r="P23" s="12">
        <v>3240.5</v>
      </c>
      <c r="Q23" s="12">
        <v>3497.4</v>
      </c>
      <c r="R23" s="12">
        <v>3402</v>
      </c>
      <c r="S23" s="12">
        <v>2937.6</v>
      </c>
      <c r="T23" s="12"/>
    </row>
    <row r="24" spans="2:20">
      <c r="B24" s="12" t="s">
        <v>200</v>
      </c>
      <c r="C24" s="12">
        <v>777.4</v>
      </c>
      <c r="D24" s="12">
        <v>1566.2</v>
      </c>
      <c r="E24" s="12">
        <v>1429.1</v>
      </c>
      <c r="F24" s="12">
        <v>1656.8</v>
      </c>
      <c r="G24" s="12">
        <v>1427.9</v>
      </c>
      <c r="H24" s="12">
        <v>1647.8</v>
      </c>
      <c r="I24" s="12">
        <v>1647.8</v>
      </c>
      <c r="J24" s="12">
        <v>1639.6</v>
      </c>
      <c r="K24" s="12">
        <v>1753.2</v>
      </c>
      <c r="L24" s="12">
        <v>2136.6</v>
      </c>
      <c r="M24" s="12">
        <v>2100.8000000000002</v>
      </c>
      <c r="N24" s="12">
        <v>2295</v>
      </c>
      <c r="O24" s="12">
        <v>3121.5</v>
      </c>
      <c r="P24" s="12">
        <v>3702.9</v>
      </c>
      <c r="Q24" s="12">
        <v>3155</v>
      </c>
      <c r="R24" s="12">
        <v>2676.3</v>
      </c>
      <c r="S24" s="12">
        <v>2819.9</v>
      </c>
      <c r="T24" s="12"/>
    </row>
    <row r="25" spans="2:20">
      <c r="B25" s="12" t="s">
        <v>28</v>
      </c>
      <c r="C25" s="12"/>
      <c r="D25" s="12">
        <v>165</v>
      </c>
      <c r="E25" s="12">
        <v>218.8</v>
      </c>
      <c r="F25" s="12">
        <v>196.5</v>
      </c>
      <c r="G25" s="12">
        <v>213.8</v>
      </c>
      <c r="H25" s="12">
        <v>238.1</v>
      </c>
      <c r="I25" s="12">
        <v>282.5</v>
      </c>
      <c r="J25" s="12">
        <v>333.1</v>
      </c>
      <c r="K25" s="12">
        <v>388.7</v>
      </c>
      <c r="L25" s="12">
        <v>470.9</v>
      </c>
      <c r="M25" s="12">
        <v>582.4</v>
      </c>
      <c r="N25" s="12">
        <v>627.9</v>
      </c>
      <c r="O25" s="12">
        <v>844.5</v>
      </c>
      <c r="P25" s="12">
        <v>1207.8</v>
      </c>
      <c r="Q25" s="12">
        <v>1794.1</v>
      </c>
      <c r="R25" s="12">
        <v>1821.1</v>
      </c>
      <c r="S25" s="12">
        <v>2207.1</v>
      </c>
      <c r="T25" s="12"/>
    </row>
    <row r="26" spans="2:20">
      <c r="B26" s="12" t="s">
        <v>46</v>
      </c>
      <c r="C26" s="12"/>
      <c r="D26" s="12"/>
      <c r="E26" s="12">
        <v>221</v>
      </c>
      <c r="F26" s="12">
        <v>369.6</v>
      </c>
      <c r="G26" s="12">
        <v>426.8</v>
      </c>
      <c r="H26" s="12">
        <v>809.8</v>
      </c>
      <c r="I26" s="12">
        <v>713.6</v>
      </c>
      <c r="J26" s="12">
        <v>916.6</v>
      </c>
      <c r="K26" s="12">
        <v>1169.3</v>
      </c>
      <c r="L26" s="12">
        <v>1538.9</v>
      </c>
      <c r="M26" s="12">
        <v>1532.2</v>
      </c>
      <c r="N26" s="12">
        <v>1185.5</v>
      </c>
      <c r="O26" s="12">
        <v>1281.0999999999999</v>
      </c>
      <c r="P26" s="12">
        <v>1369.2</v>
      </c>
      <c r="Q26" s="12">
        <v>1781.5</v>
      </c>
      <c r="R26" s="12">
        <v>1897.6</v>
      </c>
      <c r="S26" s="12">
        <v>1788.9</v>
      </c>
      <c r="T26" s="12">
        <v>1896.1</v>
      </c>
    </row>
    <row r="27" spans="2:20">
      <c r="B27" s="12" t="s">
        <v>62</v>
      </c>
      <c r="C27" s="12">
        <v>432.8</v>
      </c>
      <c r="D27" s="12">
        <v>434.4</v>
      </c>
      <c r="E27" s="12">
        <v>612.9</v>
      </c>
      <c r="F27" s="12">
        <v>635.29999999999995</v>
      </c>
      <c r="G27" s="12">
        <v>633.79999999999995</v>
      </c>
      <c r="H27" s="12">
        <v>826.8</v>
      </c>
      <c r="I27" s="12">
        <v>890.7</v>
      </c>
      <c r="J27" s="12">
        <v>848.9</v>
      </c>
      <c r="K27" s="12">
        <v>942.2</v>
      </c>
      <c r="L27" s="12">
        <v>1054.2</v>
      </c>
      <c r="M27" s="12">
        <v>1214</v>
      </c>
      <c r="N27" s="12">
        <v>1249.0999999999999</v>
      </c>
      <c r="O27" s="12">
        <v>1229.2</v>
      </c>
      <c r="P27" s="12">
        <v>1805.2</v>
      </c>
      <c r="Q27" s="12">
        <v>2000.6</v>
      </c>
      <c r="R27" s="12">
        <v>1661.7</v>
      </c>
      <c r="S27" s="12">
        <v>1311.1</v>
      </c>
      <c r="T27" s="12"/>
    </row>
    <row r="28" spans="2:20">
      <c r="B28" s="12" t="s">
        <v>54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>
        <v>651.1</v>
      </c>
      <c r="P28" s="12">
        <v>591.20000000000005</v>
      </c>
      <c r="Q28" s="12">
        <v>768.7</v>
      </c>
      <c r="R28" s="12">
        <v>973.7</v>
      </c>
      <c r="S28" s="12">
        <v>1049.4000000000001</v>
      </c>
      <c r="T28" s="12">
        <v>725</v>
      </c>
    </row>
    <row r="29" spans="2:20">
      <c r="B29" s="12" t="s">
        <v>60</v>
      </c>
      <c r="C29" s="12"/>
      <c r="D29" s="12">
        <v>473.3</v>
      </c>
      <c r="E29" s="12">
        <v>514.9</v>
      </c>
      <c r="F29" s="12">
        <v>598.5</v>
      </c>
      <c r="G29" s="12">
        <v>548.20000000000005</v>
      </c>
      <c r="H29" s="12">
        <v>663.6</v>
      </c>
      <c r="I29" s="12">
        <v>947.5</v>
      </c>
      <c r="J29" s="12">
        <v>1703</v>
      </c>
      <c r="K29" s="12">
        <v>1666.9</v>
      </c>
      <c r="L29" s="12">
        <v>1718.2</v>
      </c>
      <c r="M29" s="12">
        <v>1630.3</v>
      </c>
      <c r="N29" s="12">
        <v>1472.2</v>
      </c>
      <c r="O29" s="12">
        <v>1333.9</v>
      </c>
      <c r="P29" s="12">
        <v>1339.6</v>
      </c>
      <c r="Q29" s="12">
        <v>1739.7</v>
      </c>
      <c r="R29" s="12">
        <v>1355.1</v>
      </c>
      <c r="S29" s="12">
        <v>959.4</v>
      </c>
      <c r="T29" s="12"/>
    </row>
    <row r="30" spans="2:20">
      <c r="B30" s="12" t="s">
        <v>48</v>
      </c>
      <c r="C30" s="12"/>
      <c r="D30" s="12">
        <v>294.8</v>
      </c>
      <c r="E30" s="12">
        <v>286.60000000000002</v>
      </c>
      <c r="F30" s="12">
        <v>454.5</v>
      </c>
      <c r="G30" s="12">
        <v>480.6</v>
      </c>
      <c r="H30" s="12">
        <v>578.79999999999995</v>
      </c>
      <c r="I30" s="12">
        <v>595</v>
      </c>
      <c r="J30" s="12">
        <v>557.9</v>
      </c>
      <c r="K30" s="12">
        <v>490.2</v>
      </c>
      <c r="L30" s="12">
        <v>544.29999999999995</v>
      </c>
      <c r="M30" s="12">
        <v>587.79999999999995</v>
      </c>
      <c r="N30" s="12">
        <v>627.20000000000005</v>
      </c>
      <c r="O30" s="12">
        <v>547.5</v>
      </c>
      <c r="P30" s="12">
        <v>595.1</v>
      </c>
      <c r="Q30" s="12">
        <v>740.9</v>
      </c>
      <c r="R30" s="12">
        <v>756.5</v>
      </c>
      <c r="S30" s="12">
        <v>868.8</v>
      </c>
      <c r="T30" s="12">
        <v>909.3</v>
      </c>
    </row>
    <row r="31" spans="2:20">
      <c r="B31" s="12" t="s">
        <v>70</v>
      </c>
      <c r="C31" s="12"/>
      <c r="D31" s="12">
        <v>567.29999999999995</v>
      </c>
      <c r="E31" s="12">
        <v>867.3</v>
      </c>
      <c r="F31" s="12">
        <v>987.6</v>
      </c>
      <c r="G31" s="12">
        <v>1164.7</v>
      </c>
      <c r="H31" s="12">
        <v>1386</v>
      </c>
      <c r="I31" s="12">
        <v>1647.6</v>
      </c>
      <c r="J31" s="12">
        <v>1632.5</v>
      </c>
      <c r="K31" s="12">
        <v>1616.6</v>
      </c>
      <c r="L31" s="12">
        <v>771.5</v>
      </c>
      <c r="M31" s="12">
        <v>924.9</v>
      </c>
      <c r="N31" s="12">
        <v>538.20000000000005</v>
      </c>
      <c r="O31" s="12">
        <v>470.7</v>
      </c>
      <c r="P31" s="12">
        <v>525.6</v>
      </c>
      <c r="Q31" s="12">
        <v>572.1</v>
      </c>
      <c r="R31" s="12">
        <v>758.5</v>
      </c>
      <c r="S31" s="12">
        <v>807.2</v>
      </c>
      <c r="T31" s="12"/>
    </row>
    <row r="32" spans="2:20">
      <c r="B32" s="12" t="s">
        <v>68</v>
      </c>
      <c r="C32" s="12"/>
      <c r="D32" s="12"/>
      <c r="E32" s="12">
        <v>301.8</v>
      </c>
      <c r="F32" s="12">
        <v>361.3</v>
      </c>
      <c r="G32" s="12">
        <v>342.3</v>
      </c>
      <c r="H32" s="12">
        <v>337.4</v>
      </c>
      <c r="I32" s="12">
        <v>318.10000000000002</v>
      </c>
      <c r="J32" s="12">
        <v>327.9</v>
      </c>
      <c r="K32" s="12">
        <v>335.7</v>
      </c>
      <c r="L32" s="12">
        <v>383.3</v>
      </c>
      <c r="M32" s="12">
        <v>421.6</v>
      </c>
      <c r="N32" s="12">
        <v>450.9</v>
      </c>
      <c r="O32" s="12">
        <v>464.9</v>
      </c>
      <c r="P32" s="12">
        <v>656.9</v>
      </c>
      <c r="Q32" s="12">
        <v>777.6</v>
      </c>
      <c r="R32" s="12">
        <v>691.3</v>
      </c>
      <c r="S32" s="12">
        <v>657.3</v>
      </c>
      <c r="T32" s="12"/>
    </row>
    <row r="33" spans="2:20">
      <c r="B33" s="12" t="s">
        <v>52</v>
      </c>
      <c r="C33" s="12"/>
      <c r="D33" s="12">
        <v>441</v>
      </c>
      <c r="E33" s="12">
        <v>493.3</v>
      </c>
      <c r="F33" s="12">
        <v>491.6</v>
      </c>
      <c r="G33" s="12">
        <v>563.29999999999995</v>
      </c>
      <c r="H33" s="12">
        <v>580.1</v>
      </c>
      <c r="I33" s="12">
        <v>620.70000000000005</v>
      </c>
      <c r="J33" s="12">
        <v>644.79999999999995</v>
      </c>
      <c r="K33" s="12">
        <v>697.6</v>
      </c>
      <c r="L33" s="12">
        <v>768.9</v>
      </c>
      <c r="M33" s="12">
        <v>868.3</v>
      </c>
      <c r="N33" s="12">
        <v>473.8</v>
      </c>
      <c r="O33" s="12">
        <v>510.9</v>
      </c>
      <c r="P33" s="12">
        <v>720.9</v>
      </c>
      <c r="Q33" s="12">
        <v>1024.0999999999999</v>
      </c>
      <c r="R33" s="12">
        <v>782.3</v>
      </c>
      <c r="S33" s="12">
        <v>584.4</v>
      </c>
      <c r="T33" s="12"/>
    </row>
    <row r="34" spans="2:20">
      <c r="B34" s="12" t="s">
        <v>44</v>
      </c>
      <c r="C34" s="12"/>
      <c r="D34" s="12">
        <v>113</v>
      </c>
      <c r="E34" s="12">
        <v>323.39999999999998</v>
      </c>
      <c r="F34" s="12">
        <v>312.39999999999998</v>
      </c>
      <c r="G34" s="12">
        <v>234.1</v>
      </c>
      <c r="H34" s="12">
        <v>271.5</v>
      </c>
      <c r="I34" s="12">
        <v>296.60000000000002</v>
      </c>
      <c r="J34" s="12">
        <v>296.3</v>
      </c>
      <c r="K34" s="12">
        <v>336.6</v>
      </c>
      <c r="L34" s="12">
        <v>393.1</v>
      </c>
      <c r="M34" s="12">
        <v>231.2</v>
      </c>
      <c r="N34" s="12">
        <v>227.6</v>
      </c>
      <c r="O34" s="12">
        <v>246.3</v>
      </c>
      <c r="P34" s="12">
        <v>328.3</v>
      </c>
      <c r="Q34" s="12">
        <v>454.8</v>
      </c>
      <c r="R34" s="12">
        <v>461.1</v>
      </c>
      <c r="S34" s="12">
        <v>556.6</v>
      </c>
      <c r="T34" s="12"/>
    </row>
    <row r="35" spans="2:20">
      <c r="B35" s="12" t="s">
        <v>42</v>
      </c>
      <c r="C35" s="12"/>
      <c r="D35" s="12"/>
      <c r="E35" s="12">
        <v>297.8</v>
      </c>
      <c r="F35" s="12">
        <v>318.39999999999998</v>
      </c>
      <c r="G35" s="12">
        <v>332.5</v>
      </c>
      <c r="H35" s="12">
        <v>332.5</v>
      </c>
      <c r="I35" s="12">
        <v>366.1</v>
      </c>
      <c r="J35" s="12">
        <v>406</v>
      </c>
      <c r="K35" s="12">
        <v>427.1</v>
      </c>
      <c r="L35" s="12">
        <v>386</v>
      </c>
      <c r="M35" s="12">
        <v>398.8</v>
      </c>
      <c r="N35" s="12">
        <v>404.1</v>
      </c>
      <c r="O35" s="12">
        <v>408.1</v>
      </c>
      <c r="P35" s="12">
        <v>515.29999999999995</v>
      </c>
      <c r="Q35" s="12">
        <v>660.4</v>
      </c>
      <c r="R35" s="12">
        <v>737.2</v>
      </c>
      <c r="S35" s="12">
        <v>509.1</v>
      </c>
      <c r="T35" s="12"/>
    </row>
    <row r="36" spans="2:20">
      <c r="B36" s="12" t="s">
        <v>58</v>
      </c>
      <c r="C36" s="12">
        <v>201.7</v>
      </c>
      <c r="D36" s="12">
        <v>215.7</v>
      </c>
      <c r="E36" s="12">
        <v>299.8</v>
      </c>
      <c r="F36" s="12">
        <v>298.7</v>
      </c>
      <c r="G36" s="12">
        <v>305.39999999999998</v>
      </c>
      <c r="H36" s="12">
        <v>347.1</v>
      </c>
      <c r="I36" s="12">
        <v>348.8</v>
      </c>
      <c r="J36" s="12">
        <v>344.6</v>
      </c>
      <c r="K36" s="12">
        <v>389.7</v>
      </c>
      <c r="L36" s="12">
        <v>431.8</v>
      </c>
      <c r="M36" s="12">
        <v>416</v>
      </c>
      <c r="N36" s="12">
        <v>420.7</v>
      </c>
      <c r="O36" s="12">
        <v>488.3</v>
      </c>
      <c r="P36" s="12">
        <v>703.3</v>
      </c>
      <c r="Q36" s="12">
        <v>651.1</v>
      </c>
      <c r="R36" s="12">
        <v>444.5</v>
      </c>
      <c r="S36" s="12">
        <v>419</v>
      </c>
      <c r="T36" s="12"/>
    </row>
    <row r="37" spans="2:20">
      <c r="B37" s="12" t="s">
        <v>36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>
        <v>396.3</v>
      </c>
      <c r="T37" s="12"/>
    </row>
    <row r="38" spans="2:20">
      <c r="B38" s="12" t="s">
        <v>56</v>
      </c>
      <c r="C38" s="12"/>
      <c r="D38" s="12"/>
      <c r="E38" s="12"/>
      <c r="F38" s="12"/>
      <c r="G38" s="12"/>
      <c r="H38" s="12"/>
      <c r="I38" s="12">
        <v>63.8</v>
      </c>
      <c r="J38" s="12">
        <v>78.5</v>
      </c>
      <c r="K38" s="12">
        <v>112.3</v>
      </c>
      <c r="L38" s="12">
        <v>125.3</v>
      </c>
      <c r="M38" s="12">
        <v>122.6</v>
      </c>
      <c r="N38" s="12">
        <v>152.80000000000001</v>
      </c>
      <c r="O38" s="12">
        <v>138.9</v>
      </c>
      <c r="P38" s="12">
        <v>190.3</v>
      </c>
      <c r="Q38" s="12">
        <v>257.8</v>
      </c>
      <c r="R38" s="12">
        <v>307.5</v>
      </c>
      <c r="S38" s="12">
        <v>366.1</v>
      </c>
      <c r="T38" s="12"/>
    </row>
    <row r="39" spans="2:20">
      <c r="B39" s="12" t="s">
        <v>66</v>
      </c>
      <c r="C39" s="12"/>
      <c r="D39" s="12">
        <v>51.4</v>
      </c>
      <c r="E39" s="12">
        <v>68.7</v>
      </c>
      <c r="F39" s="12">
        <v>71.900000000000006</v>
      </c>
      <c r="G39" s="12">
        <v>97.7</v>
      </c>
      <c r="H39" s="12">
        <v>119.6</v>
      </c>
      <c r="I39" s="12">
        <v>133.1</v>
      </c>
      <c r="J39" s="12">
        <v>300.39999999999998</v>
      </c>
      <c r="K39" s="12">
        <v>387.8</v>
      </c>
      <c r="L39" s="12">
        <v>420.3</v>
      </c>
      <c r="M39" s="12">
        <v>385</v>
      </c>
      <c r="N39" s="12">
        <v>317.2</v>
      </c>
      <c r="O39" s="12">
        <v>478.6</v>
      </c>
      <c r="P39" s="12">
        <v>892.4</v>
      </c>
      <c r="Q39" s="12">
        <v>1120.3</v>
      </c>
      <c r="R39" s="12">
        <v>693.3</v>
      </c>
      <c r="S39" s="12">
        <v>360.5</v>
      </c>
      <c r="T39" s="12"/>
    </row>
    <row r="40" spans="2:20">
      <c r="B40" s="12" t="s">
        <v>78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>
        <v>140.4</v>
      </c>
      <c r="P40" s="12">
        <v>162.80000000000001</v>
      </c>
      <c r="Q40" s="12">
        <v>212.9</v>
      </c>
      <c r="R40" s="12">
        <v>286.7</v>
      </c>
      <c r="S40" s="12">
        <v>342.3</v>
      </c>
      <c r="T40" s="12"/>
    </row>
    <row r="41" spans="2:20">
      <c r="B41" s="12" t="s">
        <v>50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85.2</v>
      </c>
      <c r="N41" s="12">
        <v>84.1</v>
      </c>
      <c r="O41" s="12">
        <v>116.2</v>
      </c>
      <c r="P41" s="12">
        <v>218.8</v>
      </c>
      <c r="Q41" s="12">
        <v>283.60000000000002</v>
      </c>
      <c r="R41" s="12">
        <v>144</v>
      </c>
      <c r="S41" s="12">
        <v>202.7</v>
      </c>
      <c r="T41" s="12"/>
    </row>
    <row r="42" spans="2:20">
      <c r="B42" s="12" t="s">
        <v>76</v>
      </c>
      <c r="C42" s="12"/>
      <c r="D42" s="12"/>
      <c r="E42" s="12"/>
      <c r="F42" s="12"/>
      <c r="G42" s="12"/>
      <c r="H42" s="12"/>
      <c r="I42" s="12"/>
      <c r="J42" s="12"/>
      <c r="K42" s="12">
        <v>101.3</v>
      </c>
      <c r="L42" s="12">
        <v>138.6</v>
      </c>
      <c r="M42" s="12">
        <v>382.7</v>
      </c>
      <c r="N42" s="12">
        <v>176.6</v>
      </c>
      <c r="O42" s="12">
        <v>222.8</v>
      </c>
      <c r="P42" s="12">
        <v>270.10000000000002</v>
      </c>
      <c r="Q42" s="12">
        <v>242.1</v>
      </c>
      <c r="R42" s="12">
        <v>209.9</v>
      </c>
      <c r="S42" s="12">
        <v>198.5</v>
      </c>
      <c r="T42" s="12"/>
    </row>
    <row r="43" spans="2:20">
      <c r="B43" s="12" t="s">
        <v>72</v>
      </c>
      <c r="C43" s="12"/>
      <c r="D43" s="12">
        <v>38.5</v>
      </c>
      <c r="E43" s="12">
        <v>44.9</v>
      </c>
      <c r="F43" s="12">
        <v>60.2</v>
      </c>
      <c r="G43" s="12">
        <v>53.7</v>
      </c>
      <c r="H43" s="12">
        <v>48.9</v>
      </c>
      <c r="I43" s="12">
        <v>50.8</v>
      </c>
      <c r="J43" s="12">
        <v>59.5</v>
      </c>
      <c r="K43" s="12">
        <v>72.7</v>
      </c>
      <c r="L43" s="12">
        <v>87.5</v>
      </c>
      <c r="M43" s="12">
        <v>77.900000000000006</v>
      </c>
      <c r="N43" s="12">
        <v>87.2</v>
      </c>
      <c r="O43" s="12">
        <v>100.3</v>
      </c>
      <c r="P43" s="12">
        <v>113.8</v>
      </c>
      <c r="Q43" s="12">
        <v>120.6</v>
      </c>
      <c r="R43" s="12">
        <v>97.4</v>
      </c>
      <c r="S43" s="12">
        <v>106.9</v>
      </c>
      <c r="T43" s="12"/>
    </row>
    <row r="44" spans="2:20">
      <c r="B44" s="12" t="s">
        <v>74</v>
      </c>
      <c r="C44" s="12"/>
      <c r="D44" s="12"/>
      <c r="E44" s="12"/>
      <c r="F44" s="12"/>
      <c r="G44" s="12"/>
      <c r="H44" s="12"/>
      <c r="I44" s="12"/>
      <c r="J44" s="12"/>
      <c r="M44" s="12"/>
      <c r="N44" s="12"/>
      <c r="O44" s="12">
        <v>11.8</v>
      </c>
      <c r="P44" s="12">
        <v>23.7</v>
      </c>
      <c r="Q44" s="12">
        <v>37.9</v>
      </c>
      <c r="R44" s="12">
        <v>79.5</v>
      </c>
      <c r="S44" s="12">
        <v>83.3</v>
      </c>
      <c r="T44" s="12"/>
    </row>
    <row r="45" spans="2:20">
      <c r="B45" s="12" t="s">
        <v>80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>
        <v>31.8</v>
      </c>
      <c r="P45" s="12">
        <v>37.9</v>
      </c>
      <c r="Q45" s="12">
        <v>50.4</v>
      </c>
      <c r="R45" s="12">
        <v>53.7</v>
      </c>
      <c r="S45" s="12">
        <v>57.7</v>
      </c>
      <c r="T45" s="12"/>
    </row>
    <row r="46" spans="2:20">
      <c r="B46" s="12" t="s">
        <v>84</v>
      </c>
      <c r="C46" s="12"/>
      <c r="D46" s="12"/>
      <c r="E46" s="12"/>
      <c r="F46" s="12"/>
      <c r="G46" s="12"/>
      <c r="H46" s="12"/>
      <c r="I46" s="12">
        <v>24.9</v>
      </c>
      <c r="J46" s="12">
        <v>23.1</v>
      </c>
      <c r="K46" s="12">
        <v>24.7</v>
      </c>
      <c r="L46" s="12">
        <v>35.9</v>
      </c>
      <c r="M46" s="12">
        <v>49.4</v>
      </c>
      <c r="N46" s="12">
        <v>37.5</v>
      </c>
      <c r="O46" s="12">
        <v>42</v>
      </c>
      <c r="P46" s="12">
        <v>55.1</v>
      </c>
      <c r="Q46" s="12">
        <v>60</v>
      </c>
      <c r="R46" s="12">
        <v>63.8</v>
      </c>
      <c r="S46" s="12">
        <v>50.4</v>
      </c>
      <c r="T46" s="12"/>
    </row>
    <row r="47" spans="2:20">
      <c r="B47" s="12" t="s">
        <v>94</v>
      </c>
      <c r="C47" s="12"/>
      <c r="D47" s="12">
        <v>61.1</v>
      </c>
      <c r="E47" s="12">
        <v>69.5</v>
      </c>
      <c r="F47" s="12">
        <v>64.599999999999994</v>
      </c>
      <c r="G47" s="12">
        <v>59.7</v>
      </c>
      <c r="H47" s="12">
        <v>48.1</v>
      </c>
      <c r="I47" s="12">
        <v>60.9</v>
      </c>
      <c r="J47" s="12">
        <v>59.5</v>
      </c>
      <c r="K47" s="12">
        <v>53.4</v>
      </c>
      <c r="L47" s="12">
        <v>80.599999999999994</v>
      </c>
      <c r="M47" s="12">
        <v>76.599999999999994</v>
      </c>
      <c r="N47" s="12">
        <v>68.8</v>
      </c>
      <c r="O47" s="12">
        <v>40.9</v>
      </c>
      <c r="P47" s="12">
        <v>55.1</v>
      </c>
      <c r="Q47" s="12">
        <v>70.099999999999994</v>
      </c>
      <c r="R47" s="12">
        <v>59.7</v>
      </c>
      <c r="S47" s="12">
        <v>43.2</v>
      </c>
      <c r="T47" s="12"/>
    </row>
    <row r="48" spans="2:20">
      <c r="B48" s="12" t="s">
        <v>82</v>
      </c>
      <c r="C48" s="12"/>
      <c r="D48" s="12"/>
      <c r="E48" s="12">
        <v>28.1</v>
      </c>
      <c r="F48" s="12">
        <v>31.2</v>
      </c>
      <c r="G48" s="12">
        <v>28.6</v>
      </c>
      <c r="H48" s="12">
        <v>27</v>
      </c>
      <c r="I48" s="12">
        <v>25.9</v>
      </c>
      <c r="J48" s="12">
        <v>30.6</v>
      </c>
      <c r="K48" s="12">
        <v>27.7</v>
      </c>
      <c r="L48" s="12">
        <v>28.3</v>
      </c>
      <c r="M48" s="12">
        <v>29.9</v>
      </c>
      <c r="N48" s="12">
        <v>26.5</v>
      </c>
      <c r="O48" s="12">
        <v>25.4</v>
      </c>
      <c r="P48" s="12">
        <v>21.4</v>
      </c>
      <c r="Q48" s="12">
        <v>27</v>
      </c>
      <c r="R48" s="12">
        <v>38.299999999999997</v>
      </c>
      <c r="S48" s="12">
        <v>29.8</v>
      </c>
      <c r="T48" s="12">
        <v>25.9</v>
      </c>
    </row>
    <row r="49" spans="2:20">
      <c r="B49" s="12" t="s">
        <v>90</v>
      </c>
      <c r="C49" s="12"/>
      <c r="D49" s="12"/>
      <c r="E49" s="12">
        <v>67.599999999999994</v>
      </c>
      <c r="F49" s="12">
        <v>97.8</v>
      </c>
      <c r="G49" s="12">
        <v>82.5</v>
      </c>
      <c r="H49" s="12">
        <v>66</v>
      </c>
      <c r="I49" s="12">
        <v>58.6</v>
      </c>
      <c r="J49" s="12">
        <v>53.5</v>
      </c>
      <c r="K49" s="12">
        <v>52.7</v>
      </c>
      <c r="L49" s="12">
        <v>48.2</v>
      </c>
      <c r="M49" s="12">
        <v>42.6</v>
      </c>
      <c r="N49" s="12">
        <v>51.5</v>
      </c>
      <c r="O49" s="12">
        <v>43.3</v>
      </c>
      <c r="P49" s="12">
        <v>27.7</v>
      </c>
      <c r="Q49" s="12">
        <v>33.4</v>
      </c>
      <c r="R49" s="12">
        <v>29.7</v>
      </c>
      <c r="S49" s="12">
        <v>21.8</v>
      </c>
      <c r="T49" s="12">
        <v>20.5</v>
      </c>
    </row>
    <row r="50" spans="2:20">
      <c r="B50" s="12" t="s">
        <v>86</v>
      </c>
      <c r="C50" s="12"/>
      <c r="D50" s="12"/>
      <c r="E50" s="12">
        <v>26.2</v>
      </c>
      <c r="F50" s="12">
        <v>21</v>
      </c>
      <c r="G50" s="12">
        <v>14.9</v>
      </c>
      <c r="H50" s="12">
        <v>26.1</v>
      </c>
      <c r="I50" s="12">
        <v>27.8</v>
      </c>
      <c r="J50" s="12">
        <v>19</v>
      </c>
      <c r="K50" s="12">
        <v>11.4</v>
      </c>
      <c r="L50" s="12">
        <v>12.1</v>
      </c>
      <c r="M50" s="12">
        <v>12.6</v>
      </c>
      <c r="N50" s="12">
        <v>10.3</v>
      </c>
      <c r="O50" s="12">
        <v>8.6</v>
      </c>
      <c r="P50" s="12">
        <v>12.7</v>
      </c>
      <c r="Q50" s="12">
        <v>16.2</v>
      </c>
      <c r="R50" s="12">
        <v>21.2</v>
      </c>
      <c r="S50" s="12">
        <v>20.100000000000001</v>
      </c>
      <c r="T50" s="12"/>
    </row>
    <row r="51" spans="2:20">
      <c r="B51" s="12" t="s">
        <v>98</v>
      </c>
      <c r="C51" s="12"/>
      <c r="D51" s="12">
        <v>11.5</v>
      </c>
      <c r="E51" s="12">
        <v>15.6</v>
      </c>
      <c r="F51" s="12">
        <v>14.1</v>
      </c>
      <c r="G51" s="12">
        <v>6.4</v>
      </c>
      <c r="H51" s="12">
        <v>4.4000000000000004</v>
      </c>
      <c r="I51" s="12">
        <v>5.4</v>
      </c>
      <c r="J51" s="12">
        <v>4.4000000000000004</v>
      </c>
      <c r="K51" s="12">
        <v>6</v>
      </c>
      <c r="L51" s="12">
        <v>8.8000000000000007</v>
      </c>
      <c r="M51" s="12">
        <v>16.600000000000001</v>
      </c>
      <c r="N51" s="12">
        <v>10.1</v>
      </c>
      <c r="O51" s="12">
        <v>9.1</v>
      </c>
      <c r="P51" s="12">
        <v>5.7</v>
      </c>
      <c r="Q51" s="12">
        <v>14.9</v>
      </c>
      <c r="R51" s="12">
        <v>13.7</v>
      </c>
      <c r="S51" s="12">
        <v>14.6</v>
      </c>
      <c r="T51" s="12"/>
    </row>
    <row r="52" spans="2:20">
      <c r="B52" s="12" t="s">
        <v>88</v>
      </c>
      <c r="C52" s="12"/>
      <c r="D52" s="12"/>
      <c r="S52" s="12">
        <v>9.1</v>
      </c>
    </row>
    <row r="53" spans="2:20">
      <c r="B53" s="12" t="s">
        <v>96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>
        <v>1.2</v>
      </c>
      <c r="S53" s="12">
        <v>6.4</v>
      </c>
      <c r="T53" s="12"/>
    </row>
    <row r="54" spans="2:20">
      <c r="B54" s="1" t="s">
        <v>237</v>
      </c>
      <c r="S54" s="12"/>
    </row>
  </sheetData>
  <sortState xmlns:xlrd2="http://schemas.microsoft.com/office/spreadsheetml/2017/richdata2" ref="B3:T53">
    <sortCondition descending="1" ref="S5:S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AE74-697F-C34C-9A5A-44E532E79390}">
  <dimension ref="A2:P25"/>
  <sheetViews>
    <sheetView zoomScale="135" workbookViewId="0">
      <selection activeCell="H7" sqref="H7"/>
    </sheetView>
  </sheetViews>
  <sheetFormatPr baseColWidth="10" defaultRowHeight="13"/>
  <cols>
    <col min="1" max="1" width="1.1640625" style="6" customWidth="1"/>
    <col min="2" max="2" width="3.1640625" style="6" customWidth="1"/>
    <col min="3" max="3" width="23.33203125" style="6" bestFit="1" customWidth="1"/>
    <col min="4" max="4" width="6.5" style="6" bestFit="1" customWidth="1"/>
    <col min="5" max="5" width="6.1640625" style="6" bestFit="1" customWidth="1"/>
    <col min="6" max="6" width="6.6640625" style="6" bestFit="1" customWidth="1"/>
    <col min="7" max="7" width="9.1640625" style="6" bestFit="1" customWidth="1"/>
    <col min="8" max="8" width="6.6640625" style="6" bestFit="1" customWidth="1"/>
    <col min="9" max="9" width="6.1640625" style="6" bestFit="1" customWidth="1"/>
    <col min="10" max="10" width="9.1640625" style="6" bestFit="1" customWidth="1"/>
    <col min="11" max="16" width="7.1640625" style="6" bestFit="1" customWidth="1"/>
    <col min="17" max="16384" width="10.83203125" style="6"/>
  </cols>
  <sheetData>
    <row r="2" spans="2:12">
      <c r="B2" s="5" t="s">
        <v>202</v>
      </c>
    </row>
    <row r="3" spans="2:12">
      <c r="C3" s="7" t="s">
        <v>7</v>
      </c>
      <c r="D3" s="7" t="s">
        <v>6</v>
      </c>
      <c r="E3" s="8" t="s">
        <v>203</v>
      </c>
      <c r="F3" s="8" t="s">
        <v>1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204</v>
      </c>
      <c r="L3" s="8"/>
    </row>
    <row r="4" spans="2:12">
      <c r="C4" s="6" t="str">
        <f>_xlfn.XLOOKUP($D4,Main!$C:$C,Main!$B:$B)</f>
        <v>NVIDIA Corp</v>
      </c>
      <c r="D4" s="6" t="s">
        <v>8</v>
      </c>
      <c r="E4" s="6">
        <f>_xlfn.XLOOKUP($D4,Main!$C:$C,Main!D:D)</f>
        <v>182</v>
      </c>
      <c r="F4" s="6">
        <f>_xlfn.XLOOKUP($D4,Main!$C:$C,Main!E:E)</f>
        <v>24400</v>
      </c>
      <c r="G4" s="6">
        <f>_xlfn.XLOOKUP($D4,Main!$C:$C,Main!F:F)</f>
        <v>4440800</v>
      </c>
      <c r="H4" s="6">
        <f>_xlfn.XLOOKUP($D4,Main!$C:$C,Main!G:G)</f>
        <v>53691</v>
      </c>
      <c r="I4" s="6">
        <f>_xlfn.XLOOKUP($D4,Main!$C:$C,Main!H:H)</f>
        <v>8464</v>
      </c>
      <c r="J4" s="6">
        <f>_xlfn.XLOOKUP($D4,Main!$C:$C,Main!I:I)</f>
        <v>4395573</v>
      </c>
    </row>
    <row r="5" spans="2:12">
      <c r="C5" s="6" t="str">
        <f>_xlfn.XLOOKUP(D5,Main!$C:$C,Main!$B:$B)</f>
        <v>Advanced Micro Devices Inc</v>
      </c>
      <c r="D5" s="6" t="s">
        <v>14</v>
      </c>
      <c r="E5" s="6">
        <f>_xlfn.XLOOKUP($D5,Main!$C:$C,Main!D:D)</f>
        <v>173</v>
      </c>
      <c r="F5" s="6">
        <f>_xlfn.XLOOKUP($D5,Main!$C:$C,Main!E:E)</f>
        <v>1623</v>
      </c>
      <c r="G5" s="6">
        <f>_xlfn.XLOOKUP($D5,Main!$C:$C,Main!F:F)</f>
        <v>280779</v>
      </c>
      <c r="H5" s="6">
        <f>_xlfn.XLOOKUP($D5,Main!$C:$C,Main!G:G)</f>
        <v>5867</v>
      </c>
      <c r="I5" s="6">
        <f>_xlfn.XLOOKUP($D5,Main!$C:$C,Main!H:H)</f>
        <v>3218</v>
      </c>
      <c r="J5" s="6">
        <f>_xlfn.XLOOKUP($D5,Main!$C:$C,Main!I:I)</f>
        <v>278130</v>
      </c>
    </row>
    <row r="6" spans="2:12">
      <c r="C6" s="6" t="str">
        <f>_xlfn.XLOOKUP(D6,Main!$C:$C,Main!$B:$B)</f>
        <v>AMAT</v>
      </c>
      <c r="D6" s="6" t="s">
        <v>197</v>
      </c>
      <c r="E6" s="6">
        <f>_xlfn.XLOOKUP($D6,Main!$C:$C,Main!D:D)</f>
        <v>0</v>
      </c>
    </row>
    <row r="7" spans="2:12">
      <c r="C7" s="6" t="str">
        <f>_xlfn.XLOOKUP(D7,Main!$C:$C,Main!$B:$B)</f>
        <v>Micron Technology Inc</v>
      </c>
      <c r="D7" s="6" t="s">
        <v>20</v>
      </c>
      <c r="E7" s="6">
        <f>_xlfn.XLOOKUP($D7,Main!$C:$C,Main!D:D)</f>
        <v>0</v>
      </c>
    </row>
    <row r="8" spans="2:12">
      <c r="C8" s="6" t="str">
        <f>_xlfn.XLOOKUP(D8,Main!$C:$C,Main!$B:$B)</f>
        <v>Broadcom Inc</v>
      </c>
      <c r="D8" s="6" t="s">
        <v>10</v>
      </c>
      <c r="E8" s="6">
        <f>_xlfn.XLOOKUP($D8,Main!$C:$C,Main!D:D)</f>
        <v>225</v>
      </c>
    </row>
    <row r="9" spans="2:12">
      <c r="C9" s="6" t="str">
        <f>_xlfn.XLOOKUP(D9,Main!$C:$C,Main!$B:$B)</f>
        <v>Marvell Technology Inc</v>
      </c>
      <c r="D9" s="6" t="s">
        <v>24</v>
      </c>
      <c r="E9" s="6">
        <f>_xlfn.XLOOKUP($D9,Main!$C:$C,Main!D:D)</f>
        <v>123</v>
      </c>
    </row>
    <row r="10" spans="2:12">
      <c r="C10" s="6" t="str">
        <f>_xlfn.XLOOKUP(D10,Main!$C:$C,Main!$B:$B)</f>
        <v>Intel Corp</v>
      </c>
      <c r="D10" s="6" t="s">
        <v>22</v>
      </c>
      <c r="E10" s="6">
        <f>_xlfn.XLOOKUP($D10,Main!$C:$C,Main!D:D)</f>
        <v>25</v>
      </c>
    </row>
    <row r="11" spans="2:12">
      <c r="C11" s="6" t="str">
        <f>_xlfn.XLOOKUP(D11,Main!$C:$C,Main!$B:$B)</f>
        <v>Taiwan</v>
      </c>
      <c r="D11" s="6" t="s">
        <v>205</v>
      </c>
      <c r="E11" s="6">
        <f>_xlfn.XLOOKUP($D11,Main!$C:$C,Main!D:D)</f>
        <v>0</v>
      </c>
    </row>
    <row r="12" spans="2:12">
      <c r="C12" s="6" t="str">
        <f>_xlfn.XLOOKUP(D12,Main!$C:$C,Main!$B:$B)</f>
        <v>ASML Holding</v>
      </c>
      <c r="D12" s="6" t="s">
        <v>201</v>
      </c>
      <c r="E12" s="6">
        <f>_xlfn.XLOOKUP($D12,Main!$C:$C,Main!D:D)</f>
        <v>0</v>
      </c>
    </row>
    <row r="13" spans="2:12">
      <c r="C13" s="6" t="str">
        <f>_xlfn.XLOOKUP(D13,Main!$C:$C,Main!$B:$B)</f>
        <v>Lam Research</v>
      </c>
      <c r="D13" s="6" t="s">
        <v>198</v>
      </c>
      <c r="E13" s="6">
        <f>_xlfn.XLOOKUP($D13,Main!$C:$C,Main!D:D)</f>
        <v>0</v>
      </c>
    </row>
    <row r="19" spans="3:16">
      <c r="C19" s="6" t="s">
        <v>209</v>
      </c>
      <c r="D19" s="6" t="s">
        <v>6</v>
      </c>
      <c r="E19" s="6" t="s">
        <v>220</v>
      </c>
      <c r="F19" s="6" t="s">
        <v>221</v>
      </c>
      <c r="G19" s="6" t="s">
        <v>222</v>
      </c>
      <c r="H19" s="6" t="s">
        <v>223</v>
      </c>
      <c r="I19" s="6" t="s">
        <v>224</v>
      </c>
      <c r="J19" s="6" t="s">
        <v>225</v>
      </c>
      <c r="K19" s="6" t="s">
        <v>226</v>
      </c>
      <c r="L19" s="6" t="s">
        <v>227</v>
      </c>
      <c r="M19" s="6" t="s">
        <v>228</v>
      </c>
      <c r="N19" s="6" t="s">
        <v>229</v>
      </c>
      <c r="O19" s="6" t="s">
        <v>230</v>
      </c>
      <c r="P19" s="6" t="s">
        <v>231</v>
      </c>
    </row>
    <row r="20" spans="3:16">
      <c r="C20" s="6" t="s">
        <v>210</v>
      </c>
      <c r="D20" s="6" t="s">
        <v>215</v>
      </c>
      <c r="K20" s="6">
        <v>-10952</v>
      </c>
      <c r="L20" s="6">
        <v>-13873</v>
      </c>
      <c r="O20" s="6">
        <v>-16745</v>
      </c>
      <c r="P20" s="6">
        <v>-17079</v>
      </c>
    </row>
    <row r="21" spans="3:16">
      <c r="C21" s="6" t="s">
        <v>211</v>
      </c>
      <c r="D21" s="6" t="s">
        <v>216</v>
      </c>
    </row>
    <row r="22" spans="3:16">
      <c r="C22" s="6" t="s">
        <v>212</v>
      </c>
      <c r="D22" s="6" t="s">
        <v>217</v>
      </c>
    </row>
    <row r="23" spans="3:16">
      <c r="C23" s="6" t="s">
        <v>213</v>
      </c>
      <c r="D23" s="6" t="s">
        <v>218</v>
      </c>
      <c r="E23" s="6">
        <v>-6823</v>
      </c>
      <c r="F23" s="6">
        <v>-6134</v>
      </c>
      <c r="G23" s="6">
        <v>-6496</v>
      </c>
      <c r="H23" s="6">
        <v>-7592</v>
      </c>
      <c r="I23" s="6">
        <v>-6400</v>
      </c>
      <c r="J23" s="6">
        <v>-8173</v>
      </c>
      <c r="K23" s="6">
        <v>-8258</v>
      </c>
      <c r="L23" s="6">
        <v>-14425</v>
      </c>
      <c r="M23" s="6">
        <v>-12941</v>
      </c>
      <c r="N23" s="6">
        <v>-16538</v>
      </c>
    </row>
    <row r="24" spans="3:16">
      <c r="C24" s="6" t="s">
        <v>214</v>
      </c>
      <c r="D24" s="6" t="s">
        <v>219</v>
      </c>
    </row>
    <row r="25" spans="3:16">
      <c r="C25" s="6" t="s">
        <v>233</v>
      </c>
      <c r="D25" s="6" t="s">
        <v>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D5E7-70C9-244A-A7EE-1F5EDD3ED8DF}">
  <dimension ref="B3:B4"/>
  <sheetViews>
    <sheetView showGridLines="0" zoomScale="254" workbookViewId="0">
      <selection activeCell="B12" sqref="B12"/>
    </sheetView>
  </sheetViews>
  <sheetFormatPr baseColWidth="10" defaultRowHeight="13"/>
  <cols>
    <col min="1" max="1" width="1.33203125" customWidth="1"/>
  </cols>
  <sheetData>
    <row r="3" spans="2:2">
      <c r="B3" s="10" t="s">
        <v>234</v>
      </c>
    </row>
    <row r="4" spans="2:2">
      <c r="B4" s="9" t="s">
        <v>235</v>
      </c>
    </row>
  </sheetData>
  <hyperlinks>
    <hyperlink ref="B4" r:id="rId1" xr:uid="{15D6CB7D-8537-6446-9289-56D97F4451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7B78-2161-AA48-8200-18DA73F98DDF}">
  <dimension ref="B4:D77"/>
  <sheetViews>
    <sheetView workbookViewId="0">
      <selection activeCell="E69" sqref="E69"/>
    </sheetView>
  </sheetViews>
  <sheetFormatPr baseColWidth="10" defaultRowHeight="13"/>
  <cols>
    <col min="2" max="2" width="24" customWidth="1"/>
  </cols>
  <sheetData>
    <row r="4" spans="2:4">
      <c r="B4" s="3" t="s">
        <v>208</v>
      </c>
      <c r="C4" s="3" t="s">
        <v>106</v>
      </c>
      <c r="D4" s="3" t="s">
        <v>107</v>
      </c>
    </row>
    <row r="5" spans="2:4">
      <c r="B5" s="3" t="s">
        <v>108</v>
      </c>
      <c r="C5" s="4" t="s">
        <v>109</v>
      </c>
      <c r="D5" s="4" t="s">
        <v>110</v>
      </c>
    </row>
    <row r="6" spans="2:4">
      <c r="B6" s="3" t="s">
        <v>111</v>
      </c>
      <c r="C6" s="4" t="s">
        <v>112</v>
      </c>
      <c r="D6" s="4" t="s">
        <v>113</v>
      </c>
    </row>
    <row r="7" spans="2:4">
      <c r="B7" s="3" t="s">
        <v>114</v>
      </c>
      <c r="C7" s="4" t="s">
        <v>115</v>
      </c>
      <c r="D7" s="4" t="s">
        <v>116</v>
      </c>
    </row>
    <row r="8" spans="2:4">
      <c r="B8" s="3" t="s">
        <v>117</v>
      </c>
      <c r="C8" s="4" t="s">
        <v>118</v>
      </c>
      <c r="D8" s="4" t="s">
        <v>119</v>
      </c>
    </row>
    <row r="9" spans="2:4">
      <c r="B9" s="3" t="s">
        <v>120</v>
      </c>
      <c r="C9" s="4" t="s">
        <v>121</v>
      </c>
      <c r="D9" s="4" t="s">
        <v>122</v>
      </c>
    </row>
    <row r="10" spans="2:4">
      <c r="B10" s="3" t="s">
        <v>123</v>
      </c>
      <c r="C10" s="4" t="s">
        <v>124</v>
      </c>
      <c r="D10" s="4" t="s">
        <v>125</v>
      </c>
    </row>
    <row r="11" spans="2:4">
      <c r="B11" s="3" t="s">
        <v>126</v>
      </c>
      <c r="C11" s="4" t="s">
        <v>127</v>
      </c>
      <c r="D11" s="4" t="s">
        <v>128</v>
      </c>
    </row>
    <row r="16" spans="2:4">
      <c r="B16" s="3" t="s">
        <v>129</v>
      </c>
      <c r="C16" s="3" t="s">
        <v>130</v>
      </c>
      <c r="D16" s="3" t="s">
        <v>131</v>
      </c>
    </row>
    <row r="17" spans="2:4">
      <c r="B17" s="3" t="s">
        <v>126</v>
      </c>
      <c r="C17" s="4" t="s">
        <v>132</v>
      </c>
      <c r="D17" s="4" t="s">
        <v>133</v>
      </c>
    </row>
    <row r="18" spans="2:4">
      <c r="B18" s="3" t="s">
        <v>134</v>
      </c>
      <c r="C18" s="4" t="s">
        <v>135</v>
      </c>
      <c r="D18" s="4" t="s">
        <v>136</v>
      </c>
    </row>
    <row r="19" spans="2:4">
      <c r="B19" s="3" t="s">
        <v>137</v>
      </c>
      <c r="C19" s="4" t="s">
        <v>138</v>
      </c>
      <c r="D19" s="4" t="s">
        <v>139</v>
      </c>
    </row>
    <row r="20" spans="2:4">
      <c r="B20" s="3" t="s">
        <v>140</v>
      </c>
      <c r="C20" s="4" t="s">
        <v>141</v>
      </c>
      <c r="D20" s="4" t="s">
        <v>142</v>
      </c>
    </row>
    <row r="21" spans="2:4">
      <c r="B21" s="3" t="s">
        <v>143</v>
      </c>
      <c r="C21" s="4" t="s">
        <v>144</v>
      </c>
      <c r="D21" s="4" t="s">
        <v>145</v>
      </c>
    </row>
    <row r="22" spans="2:4">
      <c r="B22" s="3" t="s">
        <v>146</v>
      </c>
      <c r="C22" s="4" t="s">
        <v>147</v>
      </c>
      <c r="D22" s="4" t="s">
        <v>148</v>
      </c>
    </row>
    <row r="23" spans="2:4">
      <c r="B23" s="3" t="s">
        <v>149</v>
      </c>
      <c r="C23" s="4" t="s">
        <v>150</v>
      </c>
      <c r="D23" s="4" t="s">
        <v>151</v>
      </c>
    </row>
    <row r="26" spans="2:4">
      <c r="B26" t="s">
        <v>152</v>
      </c>
    </row>
    <row r="27" spans="2:4">
      <c r="B27" t="s">
        <v>153</v>
      </c>
    </row>
    <row r="28" spans="2:4">
      <c r="B28" t="s">
        <v>154</v>
      </c>
    </row>
    <row r="29" spans="2:4">
      <c r="B29" t="s">
        <v>155</v>
      </c>
    </row>
    <row r="30" spans="2:4">
      <c r="B30" t="s">
        <v>156</v>
      </c>
    </row>
    <row r="32" spans="2:4">
      <c r="B32" t="s">
        <v>157</v>
      </c>
    </row>
    <row r="33" spans="2:2">
      <c r="B33" t="s">
        <v>158</v>
      </c>
    </row>
    <row r="34" spans="2:2">
      <c r="B34" t="s">
        <v>159</v>
      </c>
    </row>
    <row r="35" spans="2:2">
      <c r="B35" t="s">
        <v>160</v>
      </c>
    </row>
    <row r="36" spans="2:2">
      <c r="B36" t="s">
        <v>161</v>
      </c>
    </row>
    <row r="37" spans="2:2">
      <c r="B37" t="s">
        <v>162</v>
      </c>
    </row>
    <row r="38" spans="2:2">
      <c r="B38" t="s">
        <v>163</v>
      </c>
    </row>
    <row r="39" spans="2:2">
      <c r="B39" t="s">
        <v>164</v>
      </c>
    </row>
    <row r="41" spans="2:2">
      <c r="B41" t="s">
        <v>165</v>
      </c>
    </row>
    <row r="42" spans="2:2">
      <c r="B42" t="s">
        <v>166</v>
      </c>
    </row>
    <row r="43" spans="2:2">
      <c r="B43" t="s">
        <v>167</v>
      </c>
    </row>
    <row r="44" spans="2:2">
      <c r="B44" t="s">
        <v>168</v>
      </c>
    </row>
    <row r="45" spans="2:2">
      <c r="B45" t="s">
        <v>169</v>
      </c>
    </row>
    <row r="47" spans="2:2">
      <c r="B47" t="s">
        <v>170</v>
      </c>
    </row>
    <row r="48" spans="2:2">
      <c r="B48" t="s">
        <v>171</v>
      </c>
    </row>
    <row r="49" spans="2:2">
      <c r="B49" t="s">
        <v>172</v>
      </c>
    </row>
    <row r="50" spans="2:2">
      <c r="B50" t="s">
        <v>173</v>
      </c>
    </row>
    <row r="51" spans="2:2">
      <c r="B51" t="s">
        <v>174</v>
      </c>
    </row>
    <row r="52" spans="2:2">
      <c r="B52" t="s">
        <v>175</v>
      </c>
    </row>
    <row r="53" spans="2:2">
      <c r="B53" t="s">
        <v>176</v>
      </c>
    </row>
    <row r="55" spans="2:2">
      <c r="B55" t="s">
        <v>177</v>
      </c>
    </row>
    <row r="56" spans="2:2">
      <c r="B56" t="s">
        <v>178</v>
      </c>
    </row>
    <row r="57" spans="2:2">
      <c r="B57" t="s">
        <v>179</v>
      </c>
    </row>
    <row r="58" spans="2:2">
      <c r="B58" t="s">
        <v>180</v>
      </c>
    </row>
    <row r="59" spans="2:2">
      <c r="B59" t="s">
        <v>181</v>
      </c>
    </row>
    <row r="60" spans="2:2">
      <c r="B60" t="s">
        <v>182</v>
      </c>
    </row>
    <row r="62" spans="2:2">
      <c r="B62" t="s">
        <v>183</v>
      </c>
    </row>
    <row r="63" spans="2:2">
      <c r="B63" t="s">
        <v>184</v>
      </c>
    </row>
    <row r="64" spans="2:2">
      <c r="B64" t="s">
        <v>185</v>
      </c>
    </row>
    <row r="65" spans="2:2">
      <c r="B65" t="s">
        <v>186</v>
      </c>
    </row>
    <row r="66" spans="2:2">
      <c r="B66" t="s">
        <v>187</v>
      </c>
    </row>
    <row r="67" spans="2:2">
      <c r="B67" t="s">
        <v>188</v>
      </c>
    </row>
    <row r="69" spans="2:2">
      <c r="B69" t="s">
        <v>189</v>
      </c>
    </row>
    <row r="70" spans="2:2">
      <c r="B70" t="s">
        <v>190</v>
      </c>
    </row>
    <row r="71" spans="2:2">
      <c r="B71" t="s">
        <v>191</v>
      </c>
    </row>
    <row r="72" spans="2:2">
      <c r="B72" t="s">
        <v>192</v>
      </c>
    </row>
    <row r="74" spans="2:2">
      <c r="B74" t="s">
        <v>193</v>
      </c>
    </row>
    <row r="75" spans="2:2">
      <c r="B75" t="s">
        <v>194</v>
      </c>
    </row>
    <row r="76" spans="2:2">
      <c r="B76" t="s">
        <v>192</v>
      </c>
    </row>
    <row r="77" spans="2:2">
      <c r="B77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Revenue</vt:lpstr>
      <vt:lpstr>2025 Hitlsit</vt:lpstr>
      <vt:lpstr>Landscape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2025-01-28T03:03:17Z</dcterms:created>
  <dcterms:modified xsi:type="dcterms:W3CDTF">2025-08-21T03:44:01Z</dcterms:modified>
</cp:coreProperties>
</file>