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"/>
    </mc:Choice>
  </mc:AlternateContent>
  <xr:revisionPtr revIDLastSave="0" documentId="13_ncr:1_{CD9B21DF-19F9-E14C-A35E-8C20FDEBBD8F}" xr6:coauthVersionLast="47" xr6:coauthVersionMax="47" xr10:uidLastSave="{00000000-0000-0000-0000-000000000000}"/>
  <bookViews>
    <workbookView xWindow="23700" yWindow="6700" windowWidth="27640" windowHeight="16940" xr2:uid="{6CDF8FAE-A935-B040-AF51-91AC7B0A3DB8}"/>
  </bookViews>
  <sheets>
    <sheet name="Main" sheetId="1" r:id="rId1"/>
    <sheet name="Model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S17" i="2"/>
  <c r="R17" i="2"/>
  <c r="I17" i="2"/>
  <c r="H17" i="2"/>
  <c r="G17" i="2"/>
  <c r="F17" i="2"/>
  <c r="E17" i="2"/>
  <c r="D17" i="2"/>
  <c r="C17" i="2"/>
  <c r="F12" i="2"/>
  <c r="F10" i="2"/>
  <c r="F9" i="2"/>
  <c r="F7" i="2"/>
  <c r="F6" i="2"/>
  <c r="F5" i="2"/>
  <c r="F4" i="2"/>
  <c r="F3" i="2"/>
  <c r="S16" i="2"/>
  <c r="R8" i="2"/>
  <c r="R11" i="2" s="1"/>
  <c r="R13" i="2" s="1"/>
  <c r="S8" i="2"/>
  <c r="S11" i="2" s="1"/>
  <c r="S13" i="2" s="1"/>
  <c r="F13" i="2" s="1"/>
  <c r="G16" i="2"/>
  <c r="C8" i="2"/>
  <c r="C11" i="2" s="1"/>
  <c r="C13" i="2" s="1"/>
  <c r="G8" i="2"/>
  <c r="G11" i="2" s="1"/>
  <c r="G13" i="2" s="1"/>
  <c r="H16" i="2"/>
  <c r="D8" i="2"/>
  <c r="D11" i="2" s="1"/>
  <c r="D13" i="2" s="1"/>
  <c r="H8" i="2"/>
  <c r="H11" i="2" s="1"/>
  <c r="H13" i="2" s="1"/>
  <c r="I16" i="2"/>
  <c r="E8" i="2"/>
  <c r="E11" i="2" s="1"/>
  <c r="E13" i="2" s="1"/>
  <c r="I8" i="2"/>
  <c r="I11" i="2" s="1"/>
  <c r="I13" i="2" s="1"/>
  <c r="N2" i="2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K6" i="1"/>
  <c r="K7" i="1" s="1"/>
  <c r="J8" i="1"/>
  <c r="F11" i="2" l="1"/>
  <c r="F8" i="2"/>
</calcChain>
</file>

<file path=xl/sharedStrings.xml><?xml version="1.0" encoding="utf-8"?>
<sst xmlns="http://schemas.openxmlformats.org/spreadsheetml/2006/main" count="76" uniqueCount="72">
  <si>
    <t>P</t>
  </si>
  <si>
    <t>S</t>
  </si>
  <si>
    <t>MC</t>
  </si>
  <si>
    <t>C</t>
  </si>
  <si>
    <t>D</t>
  </si>
  <si>
    <t>EV</t>
  </si>
  <si>
    <t>Q324</t>
  </si>
  <si>
    <t>Q123</t>
  </si>
  <si>
    <t>Q223</t>
  </si>
  <si>
    <t>Q323</t>
  </si>
  <si>
    <t>Q423</t>
  </si>
  <si>
    <t>Q124</t>
  </si>
  <si>
    <t>Q224</t>
  </si>
  <si>
    <t>Q424</t>
  </si>
  <si>
    <t>R</t>
  </si>
  <si>
    <t>$K</t>
  </si>
  <si>
    <t>R&amp;D</t>
  </si>
  <si>
    <t>S&amp;M</t>
  </si>
  <si>
    <t>G&amp;A</t>
  </si>
  <si>
    <t xml:space="preserve">Operating Income </t>
  </si>
  <si>
    <t>Interest Income</t>
  </si>
  <si>
    <t xml:space="preserve">Other Income </t>
  </si>
  <si>
    <t xml:space="preserve">EBT </t>
  </si>
  <si>
    <t>Taxes</t>
  </si>
  <si>
    <t xml:space="preserve">Net Income </t>
  </si>
  <si>
    <t>Growth Analysis Y/Y</t>
  </si>
  <si>
    <t xml:space="preserve">CEO </t>
  </si>
  <si>
    <t xml:space="preserve">CFO </t>
  </si>
  <si>
    <t>GM %</t>
  </si>
  <si>
    <t xml:space="preserve">Tech </t>
  </si>
  <si>
    <t>WiSA E</t>
  </si>
  <si>
    <t>company designs and sells wireless audio chips (also called modules) that can be integrated into speakers, soundbards, TVS, etc</t>
  </si>
  <si>
    <t>these chips enable devices to send or receive wireless audio while maintaining low latency and synchronized multi-channel sound</t>
  </si>
  <si>
    <t>notes</t>
  </si>
  <si>
    <t>wiSA Certfied means the device must use WiSA's technology</t>
  </si>
  <si>
    <t>a wise certified product means it has passed wiSA's interoperability testing and can work with other wiSA devices</t>
  </si>
  <si>
    <t>in 2023 the company launched WiSA E, a software based solution that works with standard wi-fi chips</t>
  </si>
  <si>
    <t xml:space="preserve">instead of buying a wisa chip manufacturers can license the wisa software and install it on existing wi-fi enabled smart devices </t>
  </si>
  <si>
    <t xml:space="preserve">example </t>
  </si>
  <si>
    <t>a wisa certified speaker either has wisa chip or its using wisa software</t>
  </si>
  <si>
    <t xml:space="preserve">if your stero is wisa certified you can add any wisa certified sepaker regardless of brand and they will sync without exta setup </t>
  </si>
  <si>
    <t>HQ</t>
  </si>
  <si>
    <t>Beaverton, Oregon</t>
  </si>
  <si>
    <t xml:space="preserve">Nathaniel Bradley </t>
  </si>
  <si>
    <t xml:space="preserve">Business Evolution </t>
  </si>
  <si>
    <t>A</t>
  </si>
  <si>
    <t xml:space="preserve">Original Business Model (hardware </t>
  </si>
  <si>
    <t>started as a chip and module manufacturer selling wireless audio solutiosn for home theaters</t>
  </si>
  <si>
    <t xml:space="preserve">customers incldued Bang &amp; Olufsen, LG, and hardmen International </t>
  </si>
  <si>
    <t xml:space="preserve">market was limited, revenue was low because hardware is low margin, high costs </t>
  </si>
  <si>
    <t>B</t>
  </si>
  <si>
    <t>Pivot #1: Software Licensing (WiSA E)</t>
  </si>
  <si>
    <t xml:space="preserve">2023 WiSA shifted to softwar elciensing, launching WiSA E, which enables wireless audio over Wi-FI w/o needing a proprietary chip </t>
  </si>
  <si>
    <t xml:space="preserve">goal was to reduce cost and scale adoption </t>
  </si>
  <si>
    <t xml:space="preserve">Pivot #2: Web 3.0, AI, &amp; NIL Ecosystem </t>
  </si>
  <si>
    <t xml:space="preserve">Acquired Datavault AI &amp; ADIO in late 2024 to move into data monetization &amp; credentialing </t>
  </si>
  <si>
    <t>signed a 3yr deal wit the NFL Alumni to provide blockchain based digital IDs and NIL monetization foe retired players</t>
  </si>
  <si>
    <t xml:space="preserve">So..company is now involved in blockchain, AI, and digital identity markers </t>
  </si>
  <si>
    <t>Revenue Stream</t>
  </si>
  <si>
    <t>How They Get Paid</t>
  </si>
  <si>
    <t>VerifyU Credentialing</t>
  </si>
  <si>
    <r>
      <t>Charge </t>
    </r>
    <r>
      <rPr>
        <b/>
        <sz val="10"/>
        <color rgb="FF000000"/>
        <rFont val="ArialMT"/>
        <family val="2"/>
      </rPr>
      <t>setup fees</t>
    </r>
    <r>
      <rPr>
        <sz val="10"/>
        <color rgb="FF000000"/>
        <rFont val="ArialMT"/>
        <family val="2"/>
      </rPr>
      <t> or </t>
    </r>
    <r>
      <rPr>
        <b/>
        <sz val="10"/>
        <color rgb="FF000000"/>
        <rFont val="ArialMT"/>
        <family val="2"/>
      </rPr>
      <t>subscription fees</t>
    </r>
    <r>
      <rPr>
        <sz val="10"/>
        <color rgb="FF000000"/>
        <rFont val="ArialMT"/>
        <family val="2"/>
      </rPr>
      <t> for athletes &amp; leagues</t>
    </r>
  </si>
  <si>
    <t>NIL Smart Contracts</t>
  </si>
  <si>
    <r>
      <t>Take a </t>
    </r>
    <r>
      <rPr>
        <b/>
        <sz val="10"/>
        <color rgb="FF000000"/>
        <rFont val="ArialMT"/>
        <family val="2"/>
      </rPr>
      <t>5-10% cut of NIL deals</t>
    </r>
    <r>
      <rPr>
        <sz val="10"/>
        <color rgb="FF000000"/>
        <rFont val="ArialMT"/>
        <family val="2"/>
      </rPr>
      <t> signed through the platform</t>
    </r>
  </si>
  <si>
    <t>Data Monetization</t>
  </si>
  <si>
    <r>
      <t>Sell </t>
    </r>
    <r>
      <rPr>
        <b/>
        <sz val="10"/>
        <color rgb="FF000000"/>
        <rFont val="ArialMT"/>
        <family val="2"/>
      </rPr>
      <t>access to sports data</t>
    </r>
    <r>
      <rPr>
        <sz val="10"/>
        <color rgb="FF000000"/>
        <rFont val="ArialMT"/>
        <family val="2"/>
      </rPr>
      <t> for </t>
    </r>
    <r>
      <rPr>
        <b/>
        <sz val="10"/>
        <color rgb="FF000000"/>
        <rFont val="ArialMT"/>
        <family val="2"/>
      </rPr>
      <t>betting, media, collectibles</t>
    </r>
  </si>
  <si>
    <t>ADIO Acoustic Security</t>
  </si>
  <si>
    <r>
      <t>Charge </t>
    </r>
    <r>
      <rPr>
        <b/>
        <sz val="10"/>
        <color rgb="FF000000"/>
        <rFont val="ArialMT"/>
        <family val="2"/>
      </rPr>
      <t>stadiums &amp; venues licensing fees</t>
    </r>
    <r>
      <rPr>
        <sz val="10"/>
        <color rgb="FF000000"/>
        <rFont val="ArialMT"/>
        <family val="2"/>
      </rPr>
      <t> per ticket/event</t>
    </r>
  </si>
  <si>
    <t>Fan Engagement &amp; AI Merchandising</t>
  </si>
  <si>
    <r>
      <t>Take a </t>
    </r>
    <r>
      <rPr>
        <b/>
        <sz val="10"/>
        <color rgb="FF000000"/>
        <rFont val="ArialMT"/>
        <family val="2"/>
      </rPr>
      <t>transaction fee (10-20%)</t>
    </r>
    <r>
      <rPr>
        <sz val="10"/>
        <color rgb="FF000000"/>
        <rFont val="ArialMT"/>
        <family val="2"/>
      </rPr>
      <t> on digital collectibles &amp; merchandise sales</t>
    </r>
  </si>
  <si>
    <t>,,,,,,,,,,,,,,,,,,,,,,,,,.</t>
  </si>
  <si>
    <t xml:space="preserve">Brett Moyer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</si>
</sst>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theme="1"/>
      <name val="ArialMT"/>
      <family val="2"/>
    </font>
    <font>
      <u/>
      <sz val="10"/>
      <color theme="1"/>
      <name val="ArialMT"/>
      <family val="2"/>
    </font>
    <font>
      <b/>
      <sz val="10"/>
      <color theme="1"/>
      <name val="ArialMT"/>
    </font>
    <font>
      <b/>
      <sz val="10"/>
      <color rgb="FF000000"/>
      <name val="ArialMT"/>
      <family val="2"/>
    </font>
    <font>
      <sz val="10"/>
      <color rgb="FF000000"/>
      <name val="ArialMT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3" fontId="0" fillId="0" borderId="0" xfId="0" applyNumberFormat="1"/>
    <xf numFmtId="4" fontId="0" fillId="0" borderId="0" xfId="0" applyNumberFormat="1"/>
    <xf numFmtId="1" fontId="0" fillId="0" borderId="0" xfId="0" applyNumberFormat="1"/>
    <xf numFmtId="9" fontId="0" fillId="0" borderId="0" xfId="0" applyNumberFormat="1"/>
    <xf numFmtId="3" fontId="1" fillId="0" borderId="0" xfId="0" applyNumberFormat="1" applyFont="1"/>
    <xf numFmtId="9" fontId="0" fillId="2" borderId="0" xfId="0" applyNumberFormat="1" applyFill="1"/>
    <xf numFmtId="3" fontId="2" fillId="0" borderId="0" xfId="0" applyNumberFormat="1" applyFont="1"/>
    <xf numFmtId="3" fontId="0" fillId="0" borderId="0" xfId="0" applyNumberFormat="1" applyAlignment="1">
      <alignment horizontal="right"/>
    </xf>
    <xf numFmtId="3" fontId="2" fillId="0" borderId="0" xfId="0" applyNumberFormat="1" applyFont="1" applyAlignment="1">
      <alignment horizontal="right"/>
    </xf>
    <xf numFmtId="0" fontId="3" fillId="0" borderId="0" xfId="0" applyFont="1"/>
    <xf numFmtId="0" fontId="4" fillId="0" borderId="0" xfId="0" applyFont="1"/>
    <xf numFmtId="3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14598</xdr:colOff>
      <xdr:row>0</xdr:row>
      <xdr:rowOff>43793</xdr:rowOff>
    </xdr:from>
    <xdr:to>
      <xdr:col>9</xdr:col>
      <xdr:colOff>21897</xdr:colOff>
      <xdr:row>34</xdr:row>
      <xdr:rowOff>58391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759B315-9A54-AB09-8A03-3A3A5AEED1C5}"/>
            </a:ext>
          </a:extLst>
        </xdr:cNvPr>
        <xdr:cNvCxnSpPr/>
      </xdr:nvCxnSpPr>
      <xdr:spPr>
        <a:xfrm>
          <a:off x="4831839" y="43793"/>
          <a:ext cx="7299" cy="572229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14598</xdr:colOff>
      <xdr:row>0</xdr:row>
      <xdr:rowOff>0</xdr:rowOff>
    </xdr:from>
    <xdr:to>
      <xdr:col>19</xdr:col>
      <xdr:colOff>21897</xdr:colOff>
      <xdr:row>34</xdr:row>
      <xdr:rowOff>14598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3259696-E14F-0A4E-981C-BF89A7299D58}"/>
            </a:ext>
          </a:extLst>
        </xdr:cNvPr>
        <xdr:cNvCxnSpPr/>
      </xdr:nvCxnSpPr>
      <xdr:spPr>
        <a:xfrm>
          <a:off x="9962931" y="0"/>
          <a:ext cx="7299" cy="572229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B0C89-D421-324B-A591-65C2C90BEE9A}">
  <dimension ref="B2:K57"/>
  <sheetViews>
    <sheetView tabSelected="1" zoomScale="167" workbookViewId="0">
      <selection activeCell="M6" sqref="M6"/>
    </sheetView>
  </sheetViews>
  <sheetFormatPr baseColWidth="10" defaultRowHeight="13"/>
  <cols>
    <col min="1" max="1" width="10.83203125" style="1"/>
    <col min="2" max="2" width="5.33203125" style="1" bestFit="1" customWidth="1"/>
    <col min="3" max="8" width="10.83203125" style="1"/>
    <col min="9" max="9" width="3.6640625" style="1" bestFit="1" customWidth="1"/>
    <col min="10" max="10" width="4.6640625" style="1" bestFit="1" customWidth="1"/>
    <col min="11" max="11" width="5.5" style="1" bestFit="1" customWidth="1"/>
    <col min="12" max="16384" width="10.83203125" style="1"/>
  </cols>
  <sheetData>
    <row r="2" spans="2:11">
      <c r="B2" s="1" t="s">
        <v>26</v>
      </c>
      <c r="C2" s="1" t="s">
        <v>43</v>
      </c>
    </row>
    <row r="3" spans="2:11">
      <c r="B3" s="1" t="s">
        <v>27</v>
      </c>
      <c r="C3" s="1" t="s">
        <v>71</v>
      </c>
      <c r="I3" s="1" t="s">
        <v>0</v>
      </c>
      <c r="J3" s="2">
        <v>1.35</v>
      </c>
    </row>
    <row r="4" spans="2:11">
      <c r="B4" s="1" t="s">
        <v>41</v>
      </c>
      <c r="C4" s="1" t="s">
        <v>42</v>
      </c>
      <c r="I4" s="1" t="s">
        <v>1</v>
      </c>
      <c r="J4" s="1">
        <v>48.31111111111111</v>
      </c>
      <c r="K4" s="1" t="s">
        <v>6</v>
      </c>
    </row>
    <row r="5" spans="2:11">
      <c r="I5" s="1" t="s">
        <v>2</v>
      </c>
      <c r="J5" s="1">
        <f>+J3*J4</f>
        <v>65.22</v>
      </c>
    </row>
    <row r="6" spans="2:11">
      <c r="I6" s="1" t="s">
        <v>3</v>
      </c>
      <c r="J6" s="1">
        <v>3.9209999999999998</v>
      </c>
      <c r="K6" s="1" t="str">
        <f>+K4</f>
        <v>Q324</v>
      </c>
    </row>
    <row r="7" spans="2:11">
      <c r="I7" s="1" t="s">
        <v>4</v>
      </c>
      <c r="J7" s="1">
        <v>0</v>
      </c>
      <c r="K7" s="1" t="str">
        <f>+K6</f>
        <v>Q324</v>
      </c>
    </row>
    <row r="8" spans="2:11">
      <c r="C8" s="7" t="s">
        <v>44</v>
      </c>
      <c r="I8" s="1" t="s">
        <v>5</v>
      </c>
      <c r="J8" s="1">
        <f>+J5-J6+J7</f>
        <v>61.298999999999999</v>
      </c>
    </row>
    <row r="9" spans="2:11">
      <c r="B9" s="8" t="s">
        <v>45</v>
      </c>
      <c r="C9" s="1" t="s">
        <v>46</v>
      </c>
    </row>
    <row r="10" spans="2:11">
      <c r="B10" s="8"/>
      <c r="C10" s="1" t="s">
        <v>47</v>
      </c>
    </row>
    <row r="11" spans="2:11">
      <c r="B11" s="8"/>
      <c r="C11" s="1" t="s">
        <v>48</v>
      </c>
    </row>
    <row r="12" spans="2:11">
      <c r="B12" s="8"/>
      <c r="C12" s="1" t="s">
        <v>49</v>
      </c>
    </row>
    <row r="13" spans="2:11">
      <c r="B13" s="8"/>
    </row>
    <row r="14" spans="2:11">
      <c r="B14" s="8" t="s">
        <v>50</v>
      </c>
      <c r="C14" s="1" t="s">
        <v>51</v>
      </c>
    </row>
    <row r="15" spans="2:11">
      <c r="B15" s="8"/>
      <c r="C15" s="1" t="s">
        <v>52</v>
      </c>
    </row>
    <row r="16" spans="2:11">
      <c r="B16" s="8"/>
      <c r="C16" s="1" t="s">
        <v>53</v>
      </c>
    </row>
    <row r="17" spans="2:5">
      <c r="B17" s="8"/>
    </row>
    <row r="18" spans="2:5">
      <c r="B18" s="9" t="s">
        <v>3</v>
      </c>
      <c r="C18" s="7" t="s">
        <v>54</v>
      </c>
      <c r="D18" s="7"/>
    </row>
    <row r="19" spans="2:5">
      <c r="C19" s="1" t="s">
        <v>55</v>
      </c>
    </row>
    <row r="20" spans="2:5">
      <c r="C20" s="1" t="s">
        <v>56</v>
      </c>
    </row>
    <row r="21" spans="2:5">
      <c r="C21" s="1" t="s">
        <v>57</v>
      </c>
    </row>
    <row r="23" spans="2:5">
      <c r="B23" s="10" t="s">
        <v>58</v>
      </c>
      <c r="C23" s="10" t="s">
        <v>59</v>
      </c>
    </row>
    <row r="24" spans="2:5">
      <c r="B24" s="10" t="s">
        <v>60</v>
      </c>
      <c r="C24" s="11" t="s">
        <v>61</v>
      </c>
    </row>
    <row r="25" spans="2:5">
      <c r="B25" s="10" t="s">
        <v>62</v>
      </c>
      <c r="C25" s="11" t="s">
        <v>63</v>
      </c>
    </row>
    <row r="26" spans="2:5">
      <c r="B26" s="10" t="s">
        <v>64</v>
      </c>
      <c r="C26" s="11" t="s">
        <v>65</v>
      </c>
    </row>
    <row r="27" spans="2:5">
      <c r="B27" s="10" t="s">
        <v>66</v>
      </c>
      <c r="C27" s="11" t="s">
        <v>67</v>
      </c>
    </row>
    <row r="28" spans="2:5">
      <c r="B28" s="10" t="s">
        <v>68</v>
      </c>
      <c r="C28" s="11" t="s">
        <v>69</v>
      </c>
    </row>
    <row r="30" spans="2:5">
      <c r="E30" s="12" t="s">
        <v>70</v>
      </c>
    </row>
    <row r="42" spans="3:3">
      <c r="C42" s="5" t="s">
        <v>29</v>
      </c>
    </row>
    <row r="43" spans="3:3">
      <c r="C43" s="1" t="s">
        <v>30</v>
      </c>
    </row>
    <row r="45" spans="3:3">
      <c r="C45" s="5" t="s">
        <v>33</v>
      </c>
    </row>
    <row r="46" spans="3:3">
      <c r="C46" s="1" t="s">
        <v>31</v>
      </c>
    </row>
    <row r="47" spans="3:3">
      <c r="C47" s="1" t="s">
        <v>32</v>
      </c>
    </row>
    <row r="48" spans="3:3">
      <c r="C48" s="1" t="s">
        <v>34</v>
      </c>
    </row>
    <row r="49" spans="3:5">
      <c r="C49" s="1" t="s">
        <v>35</v>
      </c>
    </row>
    <row r="50" spans="3:5">
      <c r="C50" s="1" t="s">
        <v>36</v>
      </c>
    </row>
    <row r="51" spans="3:5">
      <c r="C51" s="1" t="s">
        <v>37</v>
      </c>
    </row>
    <row r="53" spans="3:5">
      <c r="C53" s="1" t="s">
        <v>38</v>
      </c>
    </row>
    <row r="54" spans="3:5">
      <c r="C54" s="1" t="s">
        <v>39</v>
      </c>
    </row>
    <row r="55" spans="3:5">
      <c r="C55" s="1" t="s">
        <v>40</v>
      </c>
    </row>
    <row r="57" spans="3:5">
      <c r="E57" s="1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A616D-AD66-B742-9018-CDFF61904903}">
  <dimension ref="A1:AH17"/>
  <sheetViews>
    <sheetView zoomScale="174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17" sqref="G17"/>
    </sheetView>
  </sheetViews>
  <sheetFormatPr baseColWidth="10" defaultRowHeight="13"/>
  <cols>
    <col min="1" max="1" width="3.33203125" style="1" bestFit="1" customWidth="1"/>
    <col min="2" max="2" width="17" style="1" bestFit="1" customWidth="1"/>
    <col min="3" max="9" width="6.1640625" style="1" bestFit="1" customWidth="1"/>
    <col min="10" max="10" width="5.5" style="1" customWidth="1"/>
    <col min="11" max="12" width="10.83203125" style="1"/>
    <col min="13" max="17" width="5.1640625" style="1" bestFit="1" customWidth="1"/>
    <col min="18" max="19" width="7.1640625" style="1" bestFit="1" customWidth="1"/>
    <col min="20" max="34" width="5.1640625" style="1" bestFit="1" customWidth="1"/>
    <col min="35" max="16384" width="10.83203125" style="1"/>
  </cols>
  <sheetData>
    <row r="1" spans="1:34">
      <c r="A1" s="1" t="s">
        <v>15</v>
      </c>
    </row>
    <row r="2" spans="1:34" s="3" customFormat="1">
      <c r="C2" s="3" t="s">
        <v>7</v>
      </c>
      <c r="D2" s="3" t="s">
        <v>8</v>
      </c>
      <c r="E2" s="3" t="s">
        <v>9</v>
      </c>
      <c r="F2" s="3" t="s">
        <v>10</v>
      </c>
      <c r="G2" s="3" t="s">
        <v>11</v>
      </c>
      <c r="H2" s="3" t="s">
        <v>12</v>
      </c>
      <c r="I2" s="3" t="s">
        <v>6</v>
      </c>
      <c r="J2" s="3" t="s">
        <v>13</v>
      </c>
      <c r="M2" s="3">
        <v>2017</v>
      </c>
      <c r="N2" s="3">
        <f>+M2+1</f>
        <v>2018</v>
      </c>
      <c r="O2" s="3">
        <f t="shared" ref="O2:AH2" si="0">+N2+1</f>
        <v>2019</v>
      </c>
      <c r="P2" s="3">
        <f t="shared" si="0"/>
        <v>2020</v>
      </c>
      <c r="Q2" s="3">
        <f t="shared" si="0"/>
        <v>2021</v>
      </c>
      <c r="R2" s="3">
        <f t="shared" si="0"/>
        <v>2022</v>
      </c>
      <c r="S2" s="3">
        <f t="shared" si="0"/>
        <v>2023</v>
      </c>
      <c r="T2" s="3">
        <f t="shared" si="0"/>
        <v>2024</v>
      </c>
      <c r="U2" s="3">
        <f t="shared" si="0"/>
        <v>2025</v>
      </c>
      <c r="V2" s="3">
        <f t="shared" si="0"/>
        <v>2026</v>
      </c>
      <c r="W2" s="3">
        <f t="shared" si="0"/>
        <v>2027</v>
      </c>
      <c r="X2" s="3">
        <f t="shared" si="0"/>
        <v>2028</v>
      </c>
      <c r="Y2" s="3">
        <f t="shared" si="0"/>
        <v>2029</v>
      </c>
      <c r="Z2" s="3">
        <f t="shared" si="0"/>
        <v>2030</v>
      </c>
      <c r="AA2" s="3">
        <f t="shared" si="0"/>
        <v>2031</v>
      </c>
      <c r="AB2" s="3">
        <f t="shared" si="0"/>
        <v>2032</v>
      </c>
      <c r="AC2" s="3">
        <f t="shared" si="0"/>
        <v>2033</v>
      </c>
      <c r="AD2" s="3">
        <f t="shared" si="0"/>
        <v>2034</v>
      </c>
      <c r="AE2" s="3">
        <f t="shared" si="0"/>
        <v>2035</v>
      </c>
      <c r="AF2" s="3">
        <f t="shared" si="0"/>
        <v>2036</v>
      </c>
      <c r="AG2" s="3">
        <f t="shared" si="0"/>
        <v>2037</v>
      </c>
      <c r="AH2" s="3">
        <f t="shared" si="0"/>
        <v>2038</v>
      </c>
    </row>
    <row r="3" spans="1:34">
      <c r="B3" s="1" t="s">
        <v>14</v>
      </c>
      <c r="C3" s="1">
        <v>469</v>
      </c>
      <c r="D3" s="1">
        <v>425</v>
      </c>
      <c r="E3" s="1">
        <v>769</v>
      </c>
      <c r="F3" s="1">
        <f>+S3-SUM(C3:E3)</f>
        <v>420</v>
      </c>
      <c r="G3" s="1">
        <v>255</v>
      </c>
      <c r="H3" s="1">
        <v>345</v>
      </c>
      <c r="I3" s="1">
        <v>1172</v>
      </c>
      <c r="R3" s="1">
        <v>3365</v>
      </c>
      <c r="S3" s="1">
        <v>2083</v>
      </c>
    </row>
    <row r="4" spans="1:34">
      <c r="B4" s="1" t="s">
        <v>3</v>
      </c>
      <c r="C4" s="1">
        <v>1722</v>
      </c>
      <c r="D4" s="1">
        <v>626</v>
      </c>
      <c r="E4" s="1">
        <v>946</v>
      </c>
      <c r="F4" s="1">
        <f t="shared" ref="F4:F13" si="1">+S4-SUM(C4:E4)</f>
        <v>2246</v>
      </c>
      <c r="G4" s="1">
        <v>338</v>
      </c>
      <c r="H4" s="1">
        <v>334</v>
      </c>
      <c r="I4" s="1">
        <v>946</v>
      </c>
      <c r="R4" s="1">
        <v>2970</v>
      </c>
      <c r="S4" s="1">
        <v>5540</v>
      </c>
    </row>
    <row r="5" spans="1:34">
      <c r="B5" s="1" t="s">
        <v>16</v>
      </c>
      <c r="C5" s="1">
        <v>1893</v>
      </c>
      <c r="D5" s="1">
        <v>1933</v>
      </c>
      <c r="E5" s="1">
        <v>2225</v>
      </c>
      <c r="F5" s="1">
        <f t="shared" si="1"/>
        <v>1405</v>
      </c>
      <c r="G5" s="1">
        <v>1715</v>
      </c>
      <c r="H5" s="1">
        <v>1789</v>
      </c>
      <c r="I5" s="1">
        <v>2225</v>
      </c>
      <c r="R5" s="1">
        <v>7144</v>
      </c>
      <c r="S5" s="1">
        <v>7456</v>
      </c>
    </row>
    <row r="6" spans="1:34">
      <c r="B6" s="1" t="s">
        <v>17</v>
      </c>
      <c r="C6" s="1">
        <v>1294</v>
      </c>
      <c r="D6" s="1">
        <v>1089</v>
      </c>
      <c r="E6" s="1">
        <v>983</v>
      </c>
      <c r="F6" s="1">
        <f t="shared" si="1"/>
        <v>1811</v>
      </c>
      <c r="G6" s="1">
        <v>929</v>
      </c>
      <c r="H6" s="1">
        <v>865</v>
      </c>
      <c r="I6" s="1">
        <v>983</v>
      </c>
      <c r="R6" s="1">
        <v>6140</v>
      </c>
      <c r="S6" s="1">
        <v>5177</v>
      </c>
    </row>
    <row r="7" spans="1:34">
      <c r="B7" s="1" t="s">
        <v>18</v>
      </c>
      <c r="C7" s="1">
        <v>1362</v>
      </c>
      <c r="D7" s="1">
        <v>1470</v>
      </c>
      <c r="E7" s="1">
        <v>2261</v>
      </c>
      <c r="F7" s="1">
        <f t="shared" si="1"/>
        <v>274</v>
      </c>
      <c r="G7" s="1">
        <v>1431</v>
      </c>
      <c r="H7" s="1">
        <v>2762</v>
      </c>
      <c r="I7" s="1">
        <v>2261</v>
      </c>
      <c r="R7" s="1">
        <v>5155</v>
      </c>
      <c r="S7" s="1">
        <v>5367</v>
      </c>
    </row>
    <row r="8" spans="1:34">
      <c r="B8" s="1" t="s">
        <v>19</v>
      </c>
      <c r="C8" s="1">
        <f>+C3-SUM(C4:C7)</f>
        <v>-5802</v>
      </c>
      <c r="D8" s="1">
        <f>+D3-SUM(D4:D7)</f>
        <v>-4693</v>
      </c>
      <c r="E8" s="1">
        <f>+E3-SUM(E4:E7)</f>
        <v>-5646</v>
      </c>
      <c r="F8" s="1">
        <f t="shared" si="1"/>
        <v>-5316</v>
      </c>
      <c r="G8" s="1">
        <f>+G3-SUM(G4:G7)</f>
        <v>-4158</v>
      </c>
      <c r="H8" s="1">
        <f>+H3-SUM(H4:H7)</f>
        <v>-5405</v>
      </c>
      <c r="I8" s="1">
        <f>+I3-SUM(I4:I7)</f>
        <v>-5243</v>
      </c>
      <c r="R8" s="1">
        <f>+R3-SUM(R4:R7)</f>
        <v>-18044</v>
      </c>
      <c r="S8" s="1">
        <f>+S3-SUM(S4:S7)</f>
        <v>-21457</v>
      </c>
    </row>
    <row r="9" spans="1:34">
      <c r="B9" s="1" t="s">
        <v>20</v>
      </c>
      <c r="C9" s="1">
        <v>-723</v>
      </c>
      <c r="D9" s="1">
        <v>-37</v>
      </c>
      <c r="E9" s="1">
        <v>9</v>
      </c>
      <c r="F9" s="1">
        <f t="shared" si="1"/>
        <v>-181</v>
      </c>
      <c r="G9" s="1">
        <v>-1265</v>
      </c>
      <c r="H9" s="1">
        <v>-4</v>
      </c>
      <c r="I9" s="1">
        <v>9</v>
      </c>
      <c r="R9" s="1">
        <v>-898</v>
      </c>
      <c r="S9" s="1">
        <v>-932</v>
      </c>
    </row>
    <row r="10" spans="1:34">
      <c r="B10" s="1" t="s">
        <v>21</v>
      </c>
      <c r="C10" s="1">
        <v>0</v>
      </c>
      <c r="D10" s="1">
        <v>-3</v>
      </c>
      <c r="E10" s="1">
        <v>136</v>
      </c>
      <c r="F10" s="1">
        <f t="shared" si="1"/>
        <v>-134</v>
      </c>
      <c r="G10" s="1">
        <v>1</v>
      </c>
      <c r="H10" s="1">
        <v>-1</v>
      </c>
      <c r="I10" s="1">
        <v>136</v>
      </c>
      <c r="R10" s="1">
        <v>-12</v>
      </c>
      <c r="S10" s="1">
        <v>-1</v>
      </c>
    </row>
    <row r="11" spans="1:34">
      <c r="B11" s="1" t="s">
        <v>22</v>
      </c>
      <c r="C11" s="1">
        <f>+SUM(C8:C10)</f>
        <v>-6525</v>
      </c>
      <c r="D11" s="1">
        <f>+SUM(D8:D10)</f>
        <v>-4733</v>
      </c>
      <c r="E11" s="1">
        <f>+SUM(E8:E10)</f>
        <v>-5501</v>
      </c>
      <c r="F11" s="1">
        <f t="shared" si="1"/>
        <v>-5631</v>
      </c>
      <c r="G11" s="1">
        <f>+SUM(G8:G10)</f>
        <v>-5422</v>
      </c>
      <c r="H11" s="1">
        <f>+SUM(H8:H10)</f>
        <v>-5410</v>
      </c>
      <c r="I11" s="1">
        <f>+SUM(I8:I10)</f>
        <v>-5098</v>
      </c>
      <c r="R11" s="1">
        <f>+SUM(R8:R10)</f>
        <v>-18954</v>
      </c>
      <c r="S11" s="1">
        <f>+SUM(S8:S10)</f>
        <v>-22390</v>
      </c>
    </row>
    <row r="12" spans="1:34">
      <c r="B12" s="1" t="s">
        <v>23</v>
      </c>
      <c r="C12" s="1">
        <v>0</v>
      </c>
      <c r="D12" s="1">
        <v>2</v>
      </c>
      <c r="E12" s="1">
        <v>0</v>
      </c>
      <c r="F12" s="1">
        <f t="shared" si="1"/>
        <v>2</v>
      </c>
      <c r="G12" s="1">
        <v>0</v>
      </c>
      <c r="H12" s="1">
        <v>0</v>
      </c>
      <c r="I12" s="1">
        <v>0</v>
      </c>
      <c r="R12" s="1">
        <v>0</v>
      </c>
      <c r="S12" s="1">
        <v>4</v>
      </c>
    </row>
    <row r="13" spans="1:34">
      <c r="B13" s="1" t="s">
        <v>24</v>
      </c>
      <c r="C13" s="1">
        <f>+C11-C12</f>
        <v>-6525</v>
      </c>
      <c r="D13" s="1">
        <f>+D11-D12</f>
        <v>-4735</v>
      </c>
      <c r="E13" s="1">
        <f>+E11-E12</f>
        <v>-5501</v>
      </c>
      <c r="F13" s="1">
        <f t="shared" si="1"/>
        <v>-5633</v>
      </c>
      <c r="G13" s="1">
        <f>+G11-G12</f>
        <v>-5422</v>
      </c>
      <c r="H13" s="1">
        <f>+H11-H12</f>
        <v>-5410</v>
      </c>
      <c r="I13" s="1">
        <f>+I11-I12</f>
        <v>-5098</v>
      </c>
      <c r="R13" s="1">
        <f>+R11-R12</f>
        <v>-18954</v>
      </c>
      <c r="S13" s="1">
        <f>+S11-S12</f>
        <v>-22394</v>
      </c>
    </row>
    <row r="15" spans="1:34">
      <c r="B15" s="5" t="s">
        <v>25</v>
      </c>
    </row>
    <row r="16" spans="1:34" s="4" customFormat="1">
      <c r="B16" s="1" t="s">
        <v>14</v>
      </c>
      <c r="G16" s="4">
        <f>+G3/C3-1</f>
        <v>-0.45628997867803833</v>
      </c>
      <c r="H16" s="4">
        <f>+H3/D3-1</f>
        <v>-0.18823529411764706</v>
      </c>
      <c r="I16" s="6">
        <f>+I3/E3-1</f>
        <v>0.52405721716514964</v>
      </c>
      <c r="S16" s="4">
        <f>+S3/R3-1</f>
        <v>-0.38098068350668646</v>
      </c>
    </row>
    <row r="17" spans="2:19" s="4" customFormat="1">
      <c r="B17" s="4" t="s">
        <v>28</v>
      </c>
      <c r="C17" s="4">
        <f>(C3-C4) / C3</f>
        <v>-2.6716417910447761</v>
      </c>
      <c r="D17" s="4">
        <f t="shared" ref="D17:I17" si="2">(D3-D4) / D3</f>
        <v>-0.47294117647058825</v>
      </c>
      <c r="E17" s="4">
        <f t="shared" si="2"/>
        <v>-0.23016905071521457</v>
      </c>
      <c r="F17" s="4">
        <f t="shared" si="2"/>
        <v>-4.3476190476190473</v>
      </c>
      <c r="G17" s="4">
        <f t="shared" si="2"/>
        <v>-0.32549019607843138</v>
      </c>
      <c r="H17" s="4">
        <f t="shared" si="2"/>
        <v>3.1884057971014491E-2</v>
      </c>
      <c r="I17" s="4">
        <f t="shared" si="2"/>
        <v>0.19283276450511946</v>
      </c>
      <c r="R17" s="4">
        <f t="shared" ref="R17:S17" si="3">(R3-R4) / R3</f>
        <v>0.11738484398216939</v>
      </c>
      <c r="S17" s="4">
        <f t="shared" si="3"/>
        <v>-1.6596255400864137</v>
      </c>
    </row>
  </sheetData>
  <pageMargins left="0.7" right="0.7" top="0.75" bottom="0.75" header="0.3" footer="0.3"/>
  <ignoredErrors>
    <ignoredError sqref="F8:F13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</dc:creator>
  <cp:lastModifiedBy>jameel</cp:lastModifiedBy>
  <dcterms:created xsi:type="dcterms:W3CDTF">2025-02-01T22:07:39Z</dcterms:created>
  <dcterms:modified xsi:type="dcterms:W3CDTF">2025-02-01T23:46:29Z</dcterms:modified>
</cp:coreProperties>
</file>